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richdunmire/Desktop/"/>
    </mc:Choice>
  </mc:AlternateContent>
  <xr:revisionPtr revIDLastSave="0" documentId="8_{0A2B523F-072B-464D-A827-BF6A03DB47DA}" xr6:coauthVersionLast="47" xr6:coauthVersionMax="47" xr10:uidLastSave="{00000000-0000-0000-0000-000000000000}"/>
  <bookViews>
    <workbookView xWindow="0" yWindow="660" windowWidth="30240" windowHeight="17880" activeTab="1" xr2:uid="{00000000-000D-0000-FFFF-FFFF00000000}"/>
  </bookViews>
  <sheets>
    <sheet name="Start Here" sheetId="1" r:id="rId1"/>
    <sheet name="Weekly Data" sheetId="2" r:id="rId2"/>
    <sheet name="Executive Scorecard" sheetId="3" r:id="rId3"/>
    <sheet name="Manager Scorecard" sheetId="4" r:id="rId4"/>
    <sheet name="12-Week Trends" sheetId="5" r:id="rId5"/>
    <sheet name="Action Log" sheetId="6" r:id="rId6"/>
    <sheet name="Setting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5" l="1"/>
  <c r="A14" i="5"/>
  <c r="A13" i="5"/>
  <c r="A12" i="5"/>
  <c r="A11" i="5"/>
  <c r="A10" i="5"/>
  <c r="A9" i="5"/>
  <c r="A8" i="5"/>
  <c r="A7" i="5"/>
  <c r="A6" i="5"/>
  <c r="A5" i="5"/>
  <c r="A4" i="5"/>
  <c r="A19" i="4"/>
  <c r="A18" i="4"/>
  <c r="A17" i="4"/>
  <c r="A16" i="4"/>
  <c r="A15" i="4"/>
  <c r="A14" i="4"/>
  <c r="A13" i="4"/>
  <c r="A12" i="4"/>
  <c r="M11" i="4"/>
  <c r="A11" i="4"/>
  <c r="A10" i="4"/>
  <c r="A9" i="4"/>
  <c r="F8" i="4"/>
  <c r="A8" i="4"/>
  <c r="A7" i="4"/>
  <c r="A6" i="4"/>
  <c r="A5" i="4"/>
  <c r="B32" i="3"/>
  <c r="B31" i="3"/>
  <c r="B30" i="3"/>
  <c r="B29" i="3"/>
  <c r="B28" i="3"/>
  <c r="C17" i="3"/>
  <c r="B17" i="3"/>
  <c r="D17" i="3" s="1"/>
  <c r="C16" i="3"/>
  <c r="B15" i="3"/>
  <c r="G14" i="3"/>
  <c r="C14" i="3"/>
  <c r="G13" i="3"/>
  <c r="C13" i="3"/>
  <c r="G12" i="3"/>
  <c r="H11" i="3"/>
  <c r="G11" i="3"/>
  <c r="I11" i="3" s="1"/>
  <c r="B11" i="3"/>
  <c r="H10" i="3"/>
  <c r="B10" i="3"/>
  <c r="H9" i="3"/>
  <c r="G9" i="3"/>
  <c r="I9" i="3" s="1"/>
  <c r="H8" i="3"/>
  <c r="G8" i="3"/>
  <c r="I8" i="3" s="1"/>
  <c r="C8" i="3"/>
  <c r="H7" i="3"/>
  <c r="C7" i="3"/>
  <c r="G6" i="3"/>
  <c r="B6" i="3"/>
  <c r="B7" i="3" s="1"/>
  <c r="D7" i="3" s="1"/>
  <c r="H5" i="3"/>
  <c r="G5" i="3"/>
  <c r="I5" i="3" s="1"/>
  <c r="B5" i="3"/>
  <c r="BI504" i="2"/>
  <c r="AP504" i="2"/>
  <c r="AO504" i="2"/>
  <c r="AN504" i="2"/>
  <c r="AM504" i="2"/>
  <c r="AL504" i="2"/>
  <c r="AK504" i="2"/>
  <c r="AJ504" i="2"/>
  <c r="AI504" i="2"/>
  <c r="AH504" i="2"/>
  <c r="AG504" i="2"/>
  <c r="AF504" i="2"/>
  <c r="AE504" i="2"/>
  <c r="AD504" i="2"/>
  <c r="AC504" i="2"/>
  <c r="BI503" i="2"/>
  <c r="AP503" i="2"/>
  <c r="AO503" i="2"/>
  <c r="AN503" i="2"/>
  <c r="AM503" i="2"/>
  <c r="AL503" i="2"/>
  <c r="AK503" i="2"/>
  <c r="AJ503" i="2"/>
  <c r="AI503" i="2"/>
  <c r="AH503" i="2"/>
  <c r="AG503" i="2"/>
  <c r="AF503" i="2"/>
  <c r="AE503" i="2"/>
  <c r="AD503" i="2"/>
  <c r="AC503" i="2"/>
  <c r="BI502" i="2"/>
  <c r="AP502" i="2"/>
  <c r="AO502" i="2"/>
  <c r="AN502" i="2"/>
  <c r="AM502" i="2"/>
  <c r="AL502" i="2"/>
  <c r="AK502" i="2"/>
  <c r="AJ502" i="2"/>
  <c r="AI502" i="2"/>
  <c r="AH502" i="2"/>
  <c r="AG502" i="2"/>
  <c r="AF502" i="2"/>
  <c r="AE502" i="2"/>
  <c r="AD502" i="2"/>
  <c r="AC502" i="2"/>
  <c r="BI501" i="2"/>
  <c r="AP501" i="2"/>
  <c r="AO501" i="2"/>
  <c r="AN501" i="2"/>
  <c r="AM501" i="2"/>
  <c r="AL501" i="2"/>
  <c r="AK501" i="2"/>
  <c r="AJ501" i="2"/>
  <c r="AI501" i="2"/>
  <c r="AH501" i="2"/>
  <c r="AG501" i="2"/>
  <c r="AF501" i="2"/>
  <c r="AE501" i="2"/>
  <c r="AD501" i="2"/>
  <c r="AC501" i="2"/>
  <c r="BI500" i="2"/>
  <c r="AP500" i="2"/>
  <c r="AO500" i="2"/>
  <c r="AN500" i="2"/>
  <c r="AM500" i="2"/>
  <c r="AL500" i="2"/>
  <c r="AK500" i="2"/>
  <c r="AJ500" i="2"/>
  <c r="AI500" i="2"/>
  <c r="AH500" i="2"/>
  <c r="AG500" i="2"/>
  <c r="AF500" i="2"/>
  <c r="AE500" i="2"/>
  <c r="AD500" i="2"/>
  <c r="AC500" i="2"/>
  <c r="BI499" i="2"/>
  <c r="AP499" i="2"/>
  <c r="AO499" i="2"/>
  <c r="AN499" i="2"/>
  <c r="AM499" i="2"/>
  <c r="AL499" i="2"/>
  <c r="AK499" i="2"/>
  <c r="AJ499" i="2"/>
  <c r="AI499" i="2"/>
  <c r="AH499" i="2"/>
  <c r="AG499" i="2"/>
  <c r="AF499" i="2"/>
  <c r="AE499" i="2"/>
  <c r="AD499" i="2"/>
  <c r="AC499" i="2"/>
  <c r="BI498" i="2"/>
  <c r="AP498" i="2"/>
  <c r="AO498" i="2"/>
  <c r="AN498" i="2"/>
  <c r="AM498" i="2"/>
  <c r="AL498" i="2"/>
  <c r="AK498" i="2"/>
  <c r="AJ498" i="2"/>
  <c r="AI498" i="2"/>
  <c r="AH498" i="2"/>
  <c r="AG498" i="2"/>
  <c r="AF498" i="2"/>
  <c r="AE498" i="2"/>
  <c r="AD498" i="2"/>
  <c r="AC498" i="2"/>
  <c r="BI497" i="2"/>
  <c r="AP497" i="2"/>
  <c r="AO497" i="2"/>
  <c r="AN497" i="2"/>
  <c r="AM497" i="2"/>
  <c r="AL497" i="2"/>
  <c r="AK497" i="2"/>
  <c r="AJ497" i="2"/>
  <c r="AI497" i="2"/>
  <c r="AH497" i="2"/>
  <c r="AG497" i="2"/>
  <c r="AF497" i="2"/>
  <c r="AE497" i="2"/>
  <c r="AD497" i="2"/>
  <c r="AC497" i="2"/>
  <c r="BI496" i="2"/>
  <c r="AP496" i="2"/>
  <c r="AO496" i="2"/>
  <c r="AN496" i="2"/>
  <c r="AM496" i="2"/>
  <c r="AL496" i="2"/>
  <c r="AK496" i="2"/>
  <c r="AJ496" i="2"/>
  <c r="AI496" i="2"/>
  <c r="AH496" i="2"/>
  <c r="AG496" i="2"/>
  <c r="AF496" i="2"/>
  <c r="AE496" i="2"/>
  <c r="AD496" i="2"/>
  <c r="AC496" i="2"/>
  <c r="BI495" i="2"/>
  <c r="AP495" i="2"/>
  <c r="AO495" i="2"/>
  <c r="AN495" i="2"/>
  <c r="AM495" i="2"/>
  <c r="AL495" i="2"/>
  <c r="AK495" i="2"/>
  <c r="AJ495" i="2"/>
  <c r="AI495" i="2"/>
  <c r="AH495" i="2"/>
  <c r="AG495" i="2"/>
  <c r="AF495" i="2"/>
  <c r="AE495" i="2"/>
  <c r="AD495" i="2"/>
  <c r="AC495" i="2"/>
  <c r="BI494" i="2"/>
  <c r="AP494" i="2"/>
  <c r="AO494" i="2"/>
  <c r="AN494" i="2"/>
  <c r="AM494" i="2"/>
  <c r="AL494" i="2"/>
  <c r="AK494" i="2"/>
  <c r="AJ494" i="2"/>
  <c r="AI494" i="2"/>
  <c r="AH494" i="2"/>
  <c r="AG494" i="2"/>
  <c r="AF494" i="2"/>
  <c r="AE494" i="2"/>
  <c r="AD494" i="2"/>
  <c r="AC494" i="2"/>
  <c r="BI493" i="2"/>
  <c r="AP493" i="2"/>
  <c r="AO493" i="2"/>
  <c r="AN493" i="2"/>
  <c r="AM493" i="2"/>
  <c r="AL493" i="2"/>
  <c r="AK493" i="2"/>
  <c r="AJ493" i="2"/>
  <c r="AI493" i="2"/>
  <c r="AH493" i="2"/>
  <c r="AG493" i="2"/>
  <c r="AF493" i="2"/>
  <c r="AE493" i="2"/>
  <c r="AD493" i="2"/>
  <c r="AC493" i="2"/>
  <c r="BI492" i="2"/>
  <c r="AP492" i="2"/>
  <c r="AO492" i="2"/>
  <c r="AN492" i="2"/>
  <c r="AM492" i="2"/>
  <c r="AL492" i="2"/>
  <c r="AK492" i="2"/>
  <c r="AJ492" i="2"/>
  <c r="AI492" i="2"/>
  <c r="AH492" i="2"/>
  <c r="AG492" i="2"/>
  <c r="AF492" i="2"/>
  <c r="AE492" i="2"/>
  <c r="AD492" i="2"/>
  <c r="AC492" i="2"/>
  <c r="BI491" i="2"/>
  <c r="AP491" i="2"/>
  <c r="AO491" i="2"/>
  <c r="AN491" i="2"/>
  <c r="AM491" i="2"/>
  <c r="AL491" i="2"/>
  <c r="AK491" i="2"/>
  <c r="AJ491" i="2"/>
  <c r="AI491" i="2"/>
  <c r="AH491" i="2"/>
  <c r="AG491" i="2"/>
  <c r="AF491" i="2"/>
  <c r="AE491" i="2"/>
  <c r="AD491" i="2"/>
  <c r="AC491" i="2"/>
  <c r="BI490" i="2"/>
  <c r="AP490" i="2"/>
  <c r="AO490" i="2"/>
  <c r="AN490" i="2"/>
  <c r="AM490" i="2"/>
  <c r="AL490" i="2"/>
  <c r="AK490" i="2"/>
  <c r="AJ490" i="2"/>
  <c r="AI490" i="2"/>
  <c r="AH490" i="2"/>
  <c r="AG490" i="2"/>
  <c r="AF490" i="2"/>
  <c r="AE490" i="2"/>
  <c r="AD490" i="2"/>
  <c r="AC490" i="2"/>
  <c r="BI489" i="2"/>
  <c r="AP489" i="2"/>
  <c r="AO489" i="2"/>
  <c r="AN489" i="2"/>
  <c r="AM489" i="2"/>
  <c r="AL489" i="2"/>
  <c r="AK489" i="2"/>
  <c r="AJ489" i="2"/>
  <c r="AI489" i="2"/>
  <c r="AH489" i="2"/>
  <c r="AG489" i="2"/>
  <c r="AF489" i="2"/>
  <c r="AE489" i="2"/>
  <c r="AD489" i="2"/>
  <c r="AC489" i="2"/>
  <c r="BI488" i="2"/>
  <c r="AP488" i="2"/>
  <c r="AO488" i="2"/>
  <c r="AN488" i="2"/>
  <c r="AM488" i="2"/>
  <c r="AL488" i="2"/>
  <c r="AK488" i="2"/>
  <c r="AJ488" i="2"/>
  <c r="AI488" i="2"/>
  <c r="AH488" i="2"/>
  <c r="AG488" i="2"/>
  <c r="AF488" i="2"/>
  <c r="AE488" i="2"/>
  <c r="AD488" i="2"/>
  <c r="AC488" i="2"/>
  <c r="BI487" i="2"/>
  <c r="AP487" i="2"/>
  <c r="AO487" i="2"/>
  <c r="AN487" i="2"/>
  <c r="AM487" i="2"/>
  <c r="AL487" i="2"/>
  <c r="AK487" i="2"/>
  <c r="AJ487" i="2"/>
  <c r="AI487" i="2"/>
  <c r="AH487" i="2"/>
  <c r="AG487" i="2"/>
  <c r="AF487" i="2"/>
  <c r="AE487" i="2"/>
  <c r="AD487" i="2"/>
  <c r="AC487" i="2"/>
  <c r="BI486" i="2"/>
  <c r="AP486" i="2"/>
  <c r="AO486" i="2"/>
  <c r="AN486" i="2"/>
  <c r="AM486" i="2"/>
  <c r="AL486" i="2"/>
  <c r="AK486" i="2"/>
  <c r="AJ486" i="2"/>
  <c r="AI486" i="2"/>
  <c r="AH486" i="2"/>
  <c r="AG486" i="2"/>
  <c r="AF486" i="2"/>
  <c r="AE486" i="2"/>
  <c r="AD486" i="2"/>
  <c r="AC486" i="2"/>
  <c r="BI485" i="2"/>
  <c r="AP485" i="2"/>
  <c r="AO485" i="2"/>
  <c r="AN485" i="2"/>
  <c r="AM485" i="2"/>
  <c r="AL485" i="2"/>
  <c r="AK485" i="2"/>
  <c r="AJ485" i="2"/>
  <c r="AI485" i="2"/>
  <c r="AH485" i="2"/>
  <c r="AG485" i="2"/>
  <c r="AF485" i="2"/>
  <c r="AE485" i="2"/>
  <c r="AD485" i="2"/>
  <c r="AC485" i="2"/>
  <c r="BI484" i="2"/>
  <c r="AP484" i="2"/>
  <c r="AO484" i="2"/>
  <c r="AN484" i="2"/>
  <c r="AM484" i="2"/>
  <c r="AL484" i="2"/>
  <c r="AK484" i="2"/>
  <c r="AJ484" i="2"/>
  <c r="AI484" i="2"/>
  <c r="AH484" i="2"/>
  <c r="AG484" i="2"/>
  <c r="AF484" i="2"/>
  <c r="AE484" i="2"/>
  <c r="AD484" i="2"/>
  <c r="AC484" i="2"/>
  <c r="BI483" i="2"/>
  <c r="AP483" i="2"/>
  <c r="AO483" i="2"/>
  <c r="AN483" i="2"/>
  <c r="AM483" i="2"/>
  <c r="AL483" i="2"/>
  <c r="AK483" i="2"/>
  <c r="AJ483" i="2"/>
  <c r="AI483" i="2"/>
  <c r="AH483" i="2"/>
  <c r="AG483" i="2"/>
  <c r="AF483" i="2"/>
  <c r="AE483" i="2"/>
  <c r="AD483" i="2"/>
  <c r="AC483" i="2"/>
  <c r="BI482" i="2"/>
  <c r="AP482" i="2"/>
  <c r="AO482" i="2"/>
  <c r="AN482" i="2"/>
  <c r="AM482" i="2"/>
  <c r="AL482" i="2"/>
  <c r="AK482" i="2"/>
  <c r="AJ482" i="2"/>
  <c r="AI482" i="2"/>
  <c r="AH482" i="2"/>
  <c r="AG482" i="2"/>
  <c r="AF482" i="2"/>
  <c r="AE482" i="2"/>
  <c r="AD482" i="2"/>
  <c r="AC482" i="2"/>
  <c r="BI481" i="2"/>
  <c r="AP481" i="2"/>
  <c r="AO481" i="2"/>
  <c r="AN481" i="2"/>
  <c r="AM481" i="2"/>
  <c r="AL481" i="2"/>
  <c r="AK481" i="2"/>
  <c r="AJ481" i="2"/>
  <c r="AI481" i="2"/>
  <c r="AH481" i="2"/>
  <c r="AG481" i="2"/>
  <c r="AF481" i="2"/>
  <c r="AE481" i="2"/>
  <c r="AD481" i="2"/>
  <c r="AC481" i="2"/>
  <c r="BI480" i="2"/>
  <c r="AP480" i="2"/>
  <c r="AO480" i="2"/>
  <c r="AN480" i="2"/>
  <c r="AM480" i="2"/>
  <c r="AL480" i="2"/>
  <c r="AK480" i="2"/>
  <c r="AJ480" i="2"/>
  <c r="AI480" i="2"/>
  <c r="AH480" i="2"/>
  <c r="AG480" i="2"/>
  <c r="AF480" i="2"/>
  <c r="AE480" i="2"/>
  <c r="AD480" i="2"/>
  <c r="AC480" i="2"/>
  <c r="BI479" i="2"/>
  <c r="AP479" i="2"/>
  <c r="AO479" i="2"/>
  <c r="AN479" i="2"/>
  <c r="AM479" i="2"/>
  <c r="AL479" i="2"/>
  <c r="AK479" i="2"/>
  <c r="AJ479" i="2"/>
  <c r="AI479" i="2"/>
  <c r="AH479" i="2"/>
  <c r="AG479" i="2"/>
  <c r="AF479" i="2"/>
  <c r="AE479" i="2"/>
  <c r="AD479" i="2"/>
  <c r="AC479" i="2"/>
  <c r="BI478" i="2"/>
  <c r="AP478" i="2"/>
  <c r="AO478" i="2"/>
  <c r="AN478" i="2"/>
  <c r="AM478" i="2"/>
  <c r="AL478" i="2"/>
  <c r="AK478" i="2"/>
  <c r="AJ478" i="2"/>
  <c r="AI478" i="2"/>
  <c r="AH478" i="2"/>
  <c r="AG478" i="2"/>
  <c r="AF478" i="2"/>
  <c r="AE478" i="2"/>
  <c r="AD478" i="2"/>
  <c r="AC478" i="2"/>
  <c r="BI477" i="2"/>
  <c r="AP477" i="2"/>
  <c r="AO477" i="2"/>
  <c r="AN477" i="2"/>
  <c r="AM477" i="2"/>
  <c r="AL477" i="2"/>
  <c r="AK477" i="2"/>
  <c r="AJ477" i="2"/>
  <c r="AI477" i="2"/>
  <c r="AH477" i="2"/>
  <c r="AG477" i="2"/>
  <c r="AF477" i="2"/>
  <c r="AE477" i="2"/>
  <c r="AD477" i="2"/>
  <c r="AC477" i="2"/>
  <c r="BI476" i="2"/>
  <c r="AP476" i="2"/>
  <c r="AO476" i="2"/>
  <c r="AN476" i="2"/>
  <c r="AM476" i="2"/>
  <c r="AL476" i="2"/>
  <c r="AK476" i="2"/>
  <c r="AJ476" i="2"/>
  <c r="AI476" i="2"/>
  <c r="AH476" i="2"/>
  <c r="AG476" i="2"/>
  <c r="AF476" i="2"/>
  <c r="AE476" i="2"/>
  <c r="AD476" i="2"/>
  <c r="AC476" i="2"/>
  <c r="BI475" i="2"/>
  <c r="AP475" i="2"/>
  <c r="AO475" i="2"/>
  <c r="AN475" i="2"/>
  <c r="AM475" i="2"/>
  <c r="AL475" i="2"/>
  <c r="AK475" i="2"/>
  <c r="AJ475" i="2"/>
  <c r="AI475" i="2"/>
  <c r="AH475" i="2"/>
  <c r="AG475" i="2"/>
  <c r="AF475" i="2"/>
  <c r="AE475" i="2"/>
  <c r="AD475" i="2"/>
  <c r="AC475" i="2"/>
  <c r="BI474" i="2"/>
  <c r="AP474" i="2"/>
  <c r="AO474" i="2"/>
  <c r="AN474" i="2"/>
  <c r="AM474" i="2"/>
  <c r="AL474" i="2"/>
  <c r="AK474" i="2"/>
  <c r="AJ474" i="2"/>
  <c r="AI474" i="2"/>
  <c r="AH474" i="2"/>
  <c r="AG474" i="2"/>
  <c r="AF474" i="2"/>
  <c r="AE474" i="2"/>
  <c r="AD474" i="2"/>
  <c r="AC474" i="2"/>
  <c r="BI473" i="2"/>
  <c r="AP473" i="2"/>
  <c r="AO473" i="2"/>
  <c r="AN473" i="2"/>
  <c r="AM473" i="2"/>
  <c r="AL473" i="2"/>
  <c r="AK473" i="2"/>
  <c r="AJ473" i="2"/>
  <c r="AI473" i="2"/>
  <c r="AH473" i="2"/>
  <c r="AG473" i="2"/>
  <c r="AF473" i="2"/>
  <c r="AE473" i="2"/>
  <c r="AD473" i="2"/>
  <c r="AC473" i="2"/>
  <c r="BI472" i="2"/>
  <c r="AP472" i="2"/>
  <c r="AO472" i="2"/>
  <c r="AN472" i="2"/>
  <c r="AM472" i="2"/>
  <c r="AL472" i="2"/>
  <c r="AK472" i="2"/>
  <c r="AJ472" i="2"/>
  <c r="AI472" i="2"/>
  <c r="AH472" i="2"/>
  <c r="AG472" i="2"/>
  <c r="AF472" i="2"/>
  <c r="AE472" i="2"/>
  <c r="AD472" i="2"/>
  <c r="AC472" i="2"/>
  <c r="BI471" i="2"/>
  <c r="AP471" i="2"/>
  <c r="AO471" i="2"/>
  <c r="AN471" i="2"/>
  <c r="AM471" i="2"/>
  <c r="AL471" i="2"/>
  <c r="AK471" i="2"/>
  <c r="AJ471" i="2"/>
  <c r="AI471" i="2"/>
  <c r="AH471" i="2"/>
  <c r="AG471" i="2"/>
  <c r="AF471" i="2"/>
  <c r="AE471" i="2"/>
  <c r="AD471" i="2"/>
  <c r="AC471" i="2"/>
  <c r="BI470" i="2"/>
  <c r="AP470" i="2"/>
  <c r="AO470" i="2"/>
  <c r="AN470" i="2"/>
  <c r="AM470" i="2"/>
  <c r="AL470" i="2"/>
  <c r="AK470" i="2"/>
  <c r="AJ470" i="2"/>
  <c r="AI470" i="2"/>
  <c r="AH470" i="2"/>
  <c r="AG470" i="2"/>
  <c r="AF470" i="2"/>
  <c r="AE470" i="2"/>
  <c r="AD470" i="2"/>
  <c r="AC470" i="2"/>
  <c r="BI469" i="2"/>
  <c r="AP469" i="2"/>
  <c r="AO469" i="2"/>
  <c r="AN469" i="2"/>
  <c r="AM469" i="2"/>
  <c r="AL469" i="2"/>
  <c r="AK469" i="2"/>
  <c r="AJ469" i="2"/>
  <c r="AI469" i="2"/>
  <c r="AH469" i="2"/>
  <c r="AG469" i="2"/>
  <c r="AF469" i="2"/>
  <c r="AE469" i="2"/>
  <c r="AD469" i="2"/>
  <c r="AC469" i="2"/>
  <c r="BI468" i="2"/>
  <c r="AP468" i="2"/>
  <c r="AO468" i="2"/>
  <c r="AN468" i="2"/>
  <c r="AM468" i="2"/>
  <c r="AL468" i="2"/>
  <c r="AK468" i="2"/>
  <c r="AJ468" i="2"/>
  <c r="AI468" i="2"/>
  <c r="AH468" i="2"/>
  <c r="AG468" i="2"/>
  <c r="AF468" i="2"/>
  <c r="AE468" i="2"/>
  <c r="AD468" i="2"/>
  <c r="AC468" i="2"/>
  <c r="BI467" i="2"/>
  <c r="AP467" i="2"/>
  <c r="AO467" i="2"/>
  <c r="AN467" i="2"/>
  <c r="AM467" i="2"/>
  <c r="AL467" i="2"/>
  <c r="AK467" i="2"/>
  <c r="AJ467" i="2"/>
  <c r="AI467" i="2"/>
  <c r="AH467" i="2"/>
  <c r="AG467" i="2"/>
  <c r="AF467" i="2"/>
  <c r="AE467" i="2"/>
  <c r="AD467" i="2"/>
  <c r="AC467" i="2"/>
  <c r="BI466" i="2"/>
  <c r="AP466" i="2"/>
  <c r="AO466" i="2"/>
  <c r="AN466" i="2"/>
  <c r="AM466" i="2"/>
  <c r="AL466" i="2"/>
  <c r="AK466" i="2"/>
  <c r="AJ466" i="2"/>
  <c r="AI466" i="2"/>
  <c r="AH466" i="2"/>
  <c r="AG466" i="2"/>
  <c r="AF466" i="2"/>
  <c r="AE466" i="2"/>
  <c r="AD466" i="2"/>
  <c r="AC466" i="2"/>
  <c r="BI465" i="2"/>
  <c r="AP465" i="2"/>
  <c r="AO465" i="2"/>
  <c r="AN465" i="2"/>
  <c r="AM465" i="2"/>
  <c r="AL465" i="2"/>
  <c r="AK465" i="2"/>
  <c r="AJ465" i="2"/>
  <c r="AI465" i="2"/>
  <c r="AH465" i="2"/>
  <c r="AG465" i="2"/>
  <c r="AF465" i="2"/>
  <c r="AE465" i="2"/>
  <c r="AD465" i="2"/>
  <c r="AC465" i="2"/>
  <c r="BI464" i="2"/>
  <c r="AP464" i="2"/>
  <c r="AO464" i="2"/>
  <c r="AN464" i="2"/>
  <c r="AM464" i="2"/>
  <c r="AL464" i="2"/>
  <c r="AK464" i="2"/>
  <c r="AJ464" i="2"/>
  <c r="AI464" i="2"/>
  <c r="AH464" i="2"/>
  <c r="AG464" i="2"/>
  <c r="AF464" i="2"/>
  <c r="AE464" i="2"/>
  <c r="AD464" i="2"/>
  <c r="AC464" i="2"/>
  <c r="BI463" i="2"/>
  <c r="AP463" i="2"/>
  <c r="AO463" i="2"/>
  <c r="AN463" i="2"/>
  <c r="AM463" i="2"/>
  <c r="AL463" i="2"/>
  <c r="AK463" i="2"/>
  <c r="AJ463" i="2"/>
  <c r="AI463" i="2"/>
  <c r="AH463" i="2"/>
  <c r="AG463" i="2"/>
  <c r="AF463" i="2"/>
  <c r="AE463" i="2"/>
  <c r="AD463" i="2"/>
  <c r="AC463" i="2"/>
  <c r="BI462" i="2"/>
  <c r="AP462" i="2"/>
  <c r="AO462" i="2"/>
  <c r="AN462" i="2"/>
  <c r="AM462" i="2"/>
  <c r="AL462" i="2"/>
  <c r="AK462" i="2"/>
  <c r="AJ462" i="2"/>
  <c r="AI462" i="2"/>
  <c r="AH462" i="2"/>
  <c r="AG462" i="2"/>
  <c r="AF462" i="2"/>
  <c r="AE462" i="2"/>
  <c r="AD462" i="2"/>
  <c r="AC462" i="2"/>
  <c r="BI461" i="2"/>
  <c r="AP461" i="2"/>
  <c r="AO461" i="2"/>
  <c r="AN461" i="2"/>
  <c r="AM461" i="2"/>
  <c r="AL461" i="2"/>
  <c r="AK461" i="2"/>
  <c r="AJ461" i="2"/>
  <c r="AI461" i="2"/>
  <c r="AH461" i="2"/>
  <c r="AG461" i="2"/>
  <c r="AF461" i="2"/>
  <c r="AE461" i="2"/>
  <c r="AD461" i="2"/>
  <c r="AC461" i="2"/>
  <c r="BI460" i="2"/>
  <c r="AP460" i="2"/>
  <c r="AO460" i="2"/>
  <c r="AN460" i="2"/>
  <c r="AM460" i="2"/>
  <c r="AL460" i="2"/>
  <c r="AK460" i="2"/>
  <c r="AJ460" i="2"/>
  <c r="AI460" i="2"/>
  <c r="AH460" i="2"/>
  <c r="AG460" i="2"/>
  <c r="AF460" i="2"/>
  <c r="AE460" i="2"/>
  <c r="AD460" i="2"/>
  <c r="AC460" i="2"/>
  <c r="BI459" i="2"/>
  <c r="AP459" i="2"/>
  <c r="AO459" i="2"/>
  <c r="AN459" i="2"/>
  <c r="AM459" i="2"/>
  <c r="AL459" i="2"/>
  <c r="AK459" i="2"/>
  <c r="AJ459" i="2"/>
  <c r="AI459" i="2"/>
  <c r="AH459" i="2"/>
  <c r="AG459" i="2"/>
  <c r="AF459" i="2"/>
  <c r="AE459" i="2"/>
  <c r="AD459" i="2"/>
  <c r="AC459" i="2"/>
  <c r="BI458" i="2"/>
  <c r="AP458" i="2"/>
  <c r="AO458" i="2"/>
  <c r="AN458" i="2"/>
  <c r="AM458" i="2"/>
  <c r="AL458" i="2"/>
  <c r="AK458" i="2"/>
  <c r="AJ458" i="2"/>
  <c r="AI458" i="2"/>
  <c r="AH458" i="2"/>
  <c r="AG458" i="2"/>
  <c r="AF458" i="2"/>
  <c r="AE458" i="2"/>
  <c r="AD458" i="2"/>
  <c r="AC458" i="2"/>
  <c r="BI457" i="2"/>
  <c r="AP457" i="2"/>
  <c r="AO457" i="2"/>
  <c r="AN457" i="2"/>
  <c r="AM457" i="2"/>
  <c r="AL457" i="2"/>
  <c r="AK457" i="2"/>
  <c r="AJ457" i="2"/>
  <c r="AI457" i="2"/>
  <c r="AH457" i="2"/>
  <c r="AG457" i="2"/>
  <c r="AF457" i="2"/>
  <c r="AE457" i="2"/>
  <c r="AD457" i="2"/>
  <c r="AC457" i="2"/>
  <c r="BI456" i="2"/>
  <c r="AP456" i="2"/>
  <c r="AO456" i="2"/>
  <c r="AN456" i="2"/>
  <c r="AM456" i="2"/>
  <c r="AL456" i="2"/>
  <c r="AK456" i="2"/>
  <c r="AJ456" i="2"/>
  <c r="AI456" i="2"/>
  <c r="AH456" i="2"/>
  <c r="AG456" i="2"/>
  <c r="AF456" i="2"/>
  <c r="AE456" i="2"/>
  <c r="AD456" i="2"/>
  <c r="AC456" i="2"/>
  <c r="BI455" i="2"/>
  <c r="AP455" i="2"/>
  <c r="AO455" i="2"/>
  <c r="AN455" i="2"/>
  <c r="AM455" i="2"/>
  <c r="AL455" i="2"/>
  <c r="AK455" i="2"/>
  <c r="AJ455" i="2"/>
  <c r="AI455" i="2"/>
  <c r="AH455" i="2"/>
  <c r="AG455" i="2"/>
  <c r="AF455" i="2"/>
  <c r="AE455" i="2"/>
  <c r="AD455" i="2"/>
  <c r="AC455" i="2"/>
  <c r="BI454" i="2"/>
  <c r="AP454" i="2"/>
  <c r="AO454" i="2"/>
  <c r="AN454" i="2"/>
  <c r="AM454" i="2"/>
  <c r="AL454" i="2"/>
  <c r="AK454" i="2"/>
  <c r="AJ454" i="2"/>
  <c r="AI454" i="2"/>
  <c r="AH454" i="2"/>
  <c r="AG454" i="2"/>
  <c r="AF454" i="2"/>
  <c r="AE454" i="2"/>
  <c r="AD454" i="2"/>
  <c r="AC454" i="2"/>
  <c r="BI453" i="2"/>
  <c r="AP453" i="2"/>
  <c r="AO453" i="2"/>
  <c r="AN453" i="2"/>
  <c r="AM453" i="2"/>
  <c r="AL453" i="2"/>
  <c r="AK453" i="2"/>
  <c r="AJ453" i="2"/>
  <c r="AI453" i="2"/>
  <c r="AH453" i="2"/>
  <c r="AG453" i="2"/>
  <c r="AF453" i="2"/>
  <c r="AE453" i="2"/>
  <c r="AD453" i="2"/>
  <c r="AC453" i="2"/>
  <c r="BI452" i="2"/>
  <c r="AP452" i="2"/>
  <c r="AO452" i="2"/>
  <c r="AN452" i="2"/>
  <c r="AM452" i="2"/>
  <c r="AL452" i="2"/>
  <c r="AK452" i="2"/>
  <c r="AJ452" i="2"/>
  <c r="AI452" i="2"/>
  <c r="AH452" i="2"/>
  <c r="AG452" i="2"/>
  <c r="AF452" i="2"/>
  <c r="AE452" i="2"/>
  <c r="AD452" i="2"/>
  <c r="AC452" i="2"/>
  <c r="BI451" i="2"/>
  <c r="AP451" i="2"/>
  <c r="AO451" i="2"/>
  <c r="AN451" i="2"/>
  <c r="AM451" i="2"/>
  <c r="AL451" i="2"/>
  <c r="AK451" i="2"/>
  <c r="AJ451" i="2"/>
  <c r="AI451" i="2"/>
  <c r="AH451" i="2"/>
  <c r="AG451" i="2"/>
  <c r="AF451" i="2"/>
  <c r="AE451" i="2"/>
  <c r="AD451" i="2"/>
  <c r="AC451" i="2"/>
  <c r="BI450" i="2"/>
  <c r="AP450" i="2"/>
  <c r="AO450" i="2"/>
  <c r="AN450" i="2"/>
  <c r="AM450" i="2"/>
  <c r="AL450" i="2"/>
  <c r="AK450" i="2"/>
  <c r="AJ450" i="2"/>
  <c r="AI450" i="2"/>
  <c r="AH450" i="2"/>
  <c r="AG450" i="2"/>
  <c r="AF450" i="2"/>
  <c r="AE450" i="2"/>
  <c r="AD450" i="2"/>
  <c r="AC450" i="2"/>
  <c r="BI449" i="2"/>
  <c r="AP449" i="2"/>
  <c r="AO449" i="2"/>
  <c r="AN449" i="2"/>
  <c r="AM449" i="2"/>
  <c r="AL449" i="2"/>
  <c r="AK449" i="2"/>
  <c r="AJ449" i="2"/>
  <c r="AI449" i="2"/>
  <c r="AH449" i="2"/>
  <c r="AG449" i="2"/>
  <c r="AF449" i="2"/>
  <c r="AE449" i="2"/>
  <c r="AD449" i="2"/>
  <c r="AC449" i="2"/>
  <c r="BI448" i="2"/>
  <c r="AP448" i="2"/>
  <c r="AO448" i="2"/>
  <c r="AN448" i="2"/>
  <c r="AM448" i="2"/>
  <c r="AL448" i="2"/>
  <c r="AK448" i="2"/>
  <c r="AJ448" i="2"/>
  <c r="AI448" i="2"/>
  <c r="AH448" i="2"/>
  <c r="AG448" i="2"/>
  <c r="AF448" i="2"/>
  <c r="AE448" i="2"/>
  <c r="AD448" i="2"/>
  <c r="AC448" i="2"/>
  <c r="BI447" i="2"/>
  <c r="AP447" i="2"/>
  <c r="AO447" i="2"/>
  <c r="AN447" i="2"/>
  <c r="AM447" i="2"/>
  <c r="AL447" i="2"/>
  <c r="AK447" i="2"/>
  <c r="AJ447" i="2"/>
  <c r="AI447" i="2"/>
  <c r="AH447" i="2"/>
  <c r="AG447" i="2"/>
  <c r="AF447" i="2"/>
  <c r="AE447" i="2"/>
  <c r="AD447" i="2"/>
  <c r="AC447" i="2"/>
  <c r="BI446" i="2"/>
  <c r="AP446" i="2"/>
  <c r="AO446" i="2"/>
  <c r="AN446" i="2"/>
  <c r="AM446" i="2"/>
  <c r="AL446" i="2"/>
  <c r="AK446" i="2"/>
  <c r="AJ446" i="2"/>
  <c r="AI446" i="2"/>
  <c r="AH446" i="2"/>
  <c r="AG446" i="2"/>
  <c r="AF446" i="2"/>
  <c r="AE446" i="2"/>
  <c r="AD446" i="2"/>
  <c r="AC446" i="2"/>
  <c r="BI445" i="2"/>
  <c r="AP445" i="2"/>
  <c r="AO445" i="2"/>
  <c r="AN445" i="2"/>
  <c r="AM445" i="2"/>
  <c r="AL445" i="2"/>
  <c r="AK445" i="2"/>
  <c r="AJ445" i="2"/>
  <c r="AI445" i="2"/>
  <c r="AH445" i="2"/>
  <c r="AG445" i="2"/>
  <c r="AF445" i="2"/>
  <c r="AE445" i="2"/>
  <c r="AD445" i="2"/>
  <c r="AC445" i="2"/>
  <c r="BI444" i="2"/>
  <c r="AP444" i="2"/>
  <c r="AO444" i="2"/>
  <c r="AN444" i="2"/>
  <c r="AM444" i="2"/>
  <c r="AL444" i="2"/>
  <c r="AK444" i="2"/>
  <c r="AJ444" i="2"/>
  <c r="AI444" i="2"/>
  <c r="AH444" i="2"/>
  <c r="AG444" i="2"/>
  <c r="AF444" i="2"/>
  <c r="AE444" i="2"/>
  <c r="AD444" i="2"/>
  <c r="AC444" i="2"/>
  <c r="BI443" i="2"/>
  <c r="AP443" i="2"/>
  <c r="AO443" i="2"/>
  <c r="AN443" i="2"/>
  <c r="AM443" i="2"/>
  <c r="AL443" i="2"/>
  <c r="AK443" i="2"/>
  <c r="AJ443" i="2"/>
  <c r="AI443" i="2"/>
  <c r="AH443" i="2"/>
  <c r="AG443" i="2"/>
  <c r="AF443" i="2"/>
  <c r="AE443" i="2"/>
  <c r="AD443" i="2"/>
  <c r="AC443" i="2"/>
  <c r="BI442" i="2"/>
  <c r="AP442" i="2"/>
  <c r="AO442" i="2"/>
  <c r="AN442" i="2"/>
  <c r="AM442" i="2"/>
  <c r="AL442" i="2"/>
  <c r="AK442" i="2"/>
  <c r="AJ442" i="2"/>
  <c r="AI442" i="2"/>
  <c r="AH442" i="2"/>
  <c r="AG442" i="2"/>
  <c r="AF442" i="2"/>
  <c r="AE442" i="2"/>
  <c r="AD442" i="2"/>
  <c r="AC442" i="2"/>
  <c r="BI441" i="2"/>
  <c r="AP441" i="2"/>
  <c r="AO441" i="2"/>
  <c r="AN441" i="2"/>
  <c r="AM441" i="2"/>
  <c r="AL441" i="2"/>
  <c r="AK441" i="2"/>
  <c r="AJ441" i="2"/>
  <c r="AI441" i="2"/>
  <c r="AH441" i="2"/>
  <c r="AG441" i="2"/>
  <c r="AF441" i="2"/>
  <c r="AE441" i="2"/>
  <c r="AD441" i="2"/>
  <c r="AC441" i="2"/>
  <c r="BI440" i="2"/>
  <c r="AP440" i="2"/>
  <c r="AO440" i="2"/>
  <c r="AN440" i="2"/>
  <c r="AM440" i="2"/>
  <c r="AL440" i="2"/>
  <c r="AK440" i="2"/>
  <c r="AJ440" i="2"/>
  <c r="AI440" i="2"/>
  <c r="AH440" i="2"/>
  <c r="AG440" i="2"/>
  <c r="AF440" i="2"/>
  <c r="AE440" i="2"/>
  <c r="AD440" i="2"/>
  <c r="AC440" i="2"/>
  <c r="BI439" i="2"/>
  <c r="AP439" i="2"/>
  <c r="AO439" i="2"/>
  <c r="AN439" i="2"/>
  <c r="AM439" i="2"/>
  <c r="AL439" i="2"/>
  <c r="AK439" i="2"/>
  <c r="AJ439" i="2"/>
  <c r="AI439" i="2"/>
  <c r="AH439" i="2"/>
  <c r="AG439" i="2"/>
  <c r="AF439" i="2"/>
  <c r="AE439" i="2"/>
  <c r="AD439" i="2"/>
  <c r="AC439" i="2"/>
  <c r="BI438" i="2"/>
  <c r="AP438" i="2"/>
  <c r="AO438" i="2"/>
  <c r="AN438" i="2"/>
  <c r="AM438" i="2"/>
  <c r="AL438" i="2"/>
  <c r="AK438" i="2"/>
  <c r="AJ438" i="2"/>
  <c r="AI438" i="2"/>
  <c r="AH438" i="2"/>
  <c r="AG438" i="2"/>
  <c r="AF438" i="2"/>
  <c r="AE438" i="2"/>
  <c r="AD438" i="2"/>
  <c r="AC438" i="2"/>
  <c r="BI437" i="2"/>
  <c r="AP437" i="2"/>
  <c r="AO437" i="2"/>
  <c r="AN437" i="2"/>
  <c r="AM437" i="2"/>
  <c r="AL437" i="2"/>
  <c r="AK437" i="2"/>
  <c r="AJ437" i="2"/>
  <c r="AI437" i="2"/>
  <c r="AH437" i="2"/>
  <c r="AG437" i="2"/>
  <c r="AF437" i="2"/>
  <c r="AE437" i="2"/>
  <c r="AD437" i="2"/>
  <c r="AC437" i="2"/>
  <c r="BI436" i="2"/>
  <c r="AP436" i="2"/>
  <c r="AO436" i="2"/>
  <c r="AN436" i="2"/>
  <c r="AM436" i="2"/>
  <c r="AL436" i="2"/>
  <c r="AK436" i="2"/>
  <c r="AJ436" i="2"/>
  <c r="AI436" i="2"/>
  <c r="AH436" i="2"/>
  <c r="AG436" i="2"/>
  <c r="AF436" i="2"/>
  <c r="AE436" i="2"/>
  <c r="AD436" i="2"/>
  <c r="AC436" i="2"/>
  <c r="BI435" i="2"/>
  <c r="AP435" i="2"/>
  <c r="AO435" i="2"/>
  <c r="AN435" i="2"/>
  <c r="AM435" i="2"/>
  <c r="AL435" i="2"/>
  <c r="AK435" i="2"/>
  <c r="AJ435" i="2"/>
  <c r="AI435" i="2"/>
  <c r="AH435" i="2"/>
  <c r="AG435" i="2"/>
  <c r="AF435" i="2"/>
  <c r="AE435" i="2"/>
  <c r="AD435" i="2"/>
  <c r="AC435" i="2"/>
  <c r="BI434" i="2"/>
  <c r="AP434" i="2"/>
  <c r="AO434" i="2"/>
  <c r="AN434" i="2"/>
  <c r="AM434" i="2"/>
  <c r="AL434" i="2"/>
  <c r="AK434" i="2"/>
  <c r="AJ434" i="2"/>
  <c r="AI434" i="2"/>
  <c r="AH434" i="2"/>
  <c r="AG434" i="2"/>
  <c r="AF434" i="2"/>
  <c r="AE434" i="2"/>
  <c r="AD434" i="2"/>
  <c r="AC434" i="2"/>
  <c r="BI433" i="2"/>
  <c r="AP433" i="2"/>
  <c r="AO433" i="2"/>
  <c r="AN433" i="2"/>
  <c r="AM433" i="2"/>
  <c r="AL433" i="2"/>
  <c r="AK433" i="2"/>
  <c r="AJ433" i="2"/>
  <c r="AI433" i="2"/>
  <c r="AH433" i="2"/>
  <c r="AG433" i="2"/>
  <c r="AF433" i="2"/>
  <c r="AE433" i="2"/>
  <c r="AD433" i="2"/>
  <c r="AC433" i="2"/>
  <c r="BI432" i="2"/>
  <c r="AP432" i="2"/>
  <c r="AO432" i="2"/>
  <c r="AN432" i="2"/>
  <c r="AM432" i="2"/>
  <c r="AL432" i="2"/>
  <c r="AK432" i="2"/>
  <c r="AJ432" i="2"/>
  <c r="AI432" i="2"/>
  <c r="AH432" i="2"/>
  <c r="AG432" i="2"/>
  <c r="AF432" i="2"/>
  <c r="AE432" i="2"/>
  <c r="AD432" i="2"/>
  <c r="AC432" i="2"/>
  <c r="BI431" i="2"/>
  <c r="AP431" i="2"/>
  <c r="AO431" i="2"/>
  <c r="AN431" i="2"/>
  <c r="AM431" i="2"/>
  <c r="AL431" i="2"/>
  <c r="AK431" i="2"/>
  <c r="AJ431" i="2"/>
  <c r="AI431" i="2"/>
  <c r="AH431" i="2"/>
  <c r="AG431" i="2"/>
  <c r="AF431" i="2"/>
  <c r="AE431" i="2"/>
  <c r="AD431" i="2"/>
  <c r="AC431" i="2"/>
  <c r="BI430" i="2"/>
  <c r="AP430" i="2"/>
  <c r="AO430" i="2"/>
  <c r="AN430" i="2"/>
  <c r="AM430" i="2"/>
  <c r="AL430" i="2"/>
  <c r="AK430" i="2"/>
  <c r="AJ430" i="2"/>
  <c r="AI430" i="2"/>
  <c r="AH430" i="2"/>
  <c r="AG430" i="2"/>
  <c r="AF430" i="2"/>
  <c r="AE430" i="2"/>
  <c r="AD430" i="2"/>
  <c r="AC430" i="2"/>
  <c r="BI429" i="2"/>
  <c r="AP429" i="2"/>
  <c r="AO429" i="2"/>
  <c r="AN429" i="2"/>
  <c r="AM429" i="2"/>
  <c r="AL429" i="2"/>
  <c r="AK429" i="2"/>
  <c r="AJ429" i="2"/>
  <c r="AI429" i="2"/>
  <c r="AH429" i="2"/>
  <c r="AG429" i="2"/>
  <c r="AF429" i="2"/>
  <c r="AE429" i="2"/>
  <c r="AD429" i="2"/>
  <c r="AC429" i="2"/>
  <c r="BI428" i="2"/>
  <c r="AP428" i="2"/>
  <c r="AO428" i="2"/>
  <c r="AN428" i="2"/>
  <c r="AM428" i="2"/>
  <c r="AL428" i="2"/>
  <c r="AK428" i="2"/>
  <c r="AJ428" i="2"/>
  <c r="AI428" i="2"/>
  <c r="AH428" i="2"/>
  <c r="AG428" i="2"/>
  <c r="AF428" i="2"/>
  <c r="AE428" i="2"/>
  <c r="AD428" i="2"/>
  <c r="AC428" i="2"/>
  <c r="BI427" i="2"/>
  <c r="AP427" i="2"/>
  <c r="AO427" i="2"/>
  <c r="AN427" i="2"/>
  <c r="AM427" i="2"/>
  <c r="AL427" i="2"/>
  <c r="AK427" i="2"/>
  <c r="AJ427" i="2"/>
  <c r="AI427" i="2"/>
  <c r="AH427" i="2"/>
  <c r="AG427" i="2"/>
  <c r="AF427" i="2"/>
  <c r="AE427" i="2"/>
  <c r="AD427" i="2"/>
  <c r="AC427" i="2"/>
  <c r="BI426" i="2"/>
  <c r="AP426" i="2"/>
  <c r="AO426" i="2"/>
  <c r="AN426" i="2"/>
  <c r="AM426" i="2"/>
  <c r="AL426" i="2"/>
  <c r="AK426" i="2"/>
  <c r="AJ426" i="2"/>
  <c r="AI426" i="2"/>
  <c r="AH426" i="2"/>
  <c r="AG426" i="2"/>
  <c r="AF426" i="2"/>
  <c r="AE426" i="2"/>
  <c r="AD426" i="2"/>
  <c r="AC426" i="2"/>
  <c r="BI425" i="2"/>
  <c r="AP425" i="2"/>
  <c r="AO425" i="2"/>
  <c r="AN425" i="2"/>
  <c r="AM425" i="2"/>
  <c r="AL425" i="2"/>
  <c r="AK425" i="2"/>
  <c r="AJ425" i="2"/>
  <c r="AI425" i="2"/>
  <c r="AH425" i="2"/>
  <c r="AG425" i="2"/>
  <c r="AF425" i="2"/>
  <c r="AE425" i="2"/>
  <c r="AD425" i="2"/>
  <c r="AC425" i="2"/>
  <c r="BI424" i="2"/>
  <c r="AP424" i="2"/>
  <c r="AO424" i="2"/>
  <c r="AN424" i="2"/>
  <c r="AM424" i="2"/>
  <c r="AL424" i="2"/>
  <c r="AK424" i="2"/>
  <c r="AJ424" i="2"/>
  <c r="AI424" i="2"/>
  <c r="AH424" i="2"/>
  <c r="AG424" i="2"/>
  <c r="AF424" i="2"/>
  <c r="AE424" i="2"/>
  <c r="AD424" i="2"/>
  <c r="AC424" i="2"/>
  <c r="BI423" i="2"/>
  <c r="AP423" i="2"/>
  <c r="AO423" i="2"/>
  <c r="AN423" i="2"/>
  <c r="AM423" i="2"/>
  <c r="AL423" i="2"/>
  <c r="AK423" i="2"/>
  <c r="AJ423" i="2"/>
  <c r="AI423" i="2"/>
  <c r="AH423" i="2"/>
  <c r="AG423" i="2"/>
  <c r="AF423" i="2"/>
  <c r="AE423" i="2"/>
  <c r="AD423" i="2"/>
  <c r="AC423" i="2"/>
  <c r="BI422" i="2"/>
  <c r="AP422" i="2"/>
  <c r="AO422" i="2"/>
  <c r="AN422" i="2"/>
  <c r="AM422" i="2"/>
  <c r="AL422" i="2"/>
  <c r="AK422" i="2"/>
  <c r="AJ422" i="2"/>
  <c r="AI422" i="2"/>
  <c r="AH422" i="2"/>
  <c r="AG422" i="2"/>
  <c r="AF422" i="2"/>
  <c r="AE422" i="2"/>
  <c r="AD422" i="2"/>
  <c r="AC422" i="2"/>
  <c r="BI421" i="2"/>
  <c r="AP421" i="2"/>
  <c r="AO421" i="2"/>
  <c r="AN421" i="2"/>
  <c r="AM421" i="2"/>
  <c r="AL421" i="2"/>
  <c r="AK421" i="2"/>
  <c r="AJ421" i="2"/>
  <c r="AI421" i="2"/>
  <c r="AH421" i="2"/>
  <c r="AG421" i="2"/>
  <c r="AF421" i="2"/>
  <c r="AE421" i="2"/>
  <c r="AD421" i="2"/>
  <c r="AC421" i="2"/>
  <c r="BI420" i="2"/>
  <c r="AP420" i="2"/>
  <c r="AO420" i="2"/>
  <c r="AN420" i="2"/>
  <c r="AM420" i="2"/>
  <c r="AL420" i="2"/>
  <c r="AK420" i="2"/>
  <c r="AJ420" i="2"/>
  <c r="AI420" i="2"/>
  <c r="AH420" i="2"/>
  <c r="AG420" i="2"/>
  <c r="AF420" i="2"/>
  <c r="AE420" i="2"/>
  <c r="AD420" i="2"/>
  <c r="AC420" i="2"/>
  <c r="BI419" i="2"/>
  <c r="AP419" i="2"/>
  <c r="AO419" i="2"/>
  <c r="AN419" i="2"/>
  <c r="AM419" i="2"/>
  <c r="AL419" i="2"/>
  <c r="AK419" i="2"/>
  <c r="AJ419" i="2"/>
  <c r="AI419" i="2"/>
  <c r="AH419" i="2"/>
  <c r="AG419" i="2"/>
  <c r="AF419" i="2"/>
  <c r="AE419" i="2"/>
  <c r="AD419" i="2"/>
  <c r="AC419" i="2"/>
  <c r="BI418" i="2"/>
  <c r="AP418" i="2"/>
  <c r="AO418" i="2"/>
  <c r="AN418" i="2"/>
  <c r="AM418" i="2"/>
  <c r="AL418" i="2"/>
  <c r="AK418" i="2"/>
  <c r="AJ418" i="2"/>
  <c r="AI418" i="2"/>
  <c r="AH418" i="2"/>
  <c r="AG418" i="2"/>
  <c r="AF418" i="2"/>
  <c r="AE418" i="2"/>
  <c r="AD418" i="2"/>
  <c r="AC418" i="2"/>
  <c r="BI417" i="2"/>
  <c r="AP417" i="2"/>
  <c r="AO417" i="2"/>
  <c r="AN417" i="2"/>
  <c r="AM417" i="2"/>
  <c r="AL417" i="2"/>
  <c r="AK417" i="2"/>
  <c r="AJ417" i="2"/>
  <c r="AI417" i="2"/>
  <c r="AH417" i="2"/>
  <c r="AG417" i="2"/>
  <c r="AF417" i="2"/>
  <c r="AE417" i="2"/>
  <c r="AD417" i="2"/>
  <c r="AC417" i="2"/>
  <c r="BI416" i="2"/>
  <c r="AP416" i="2"/>
  <c r="AO416" i="2"/>
  <c r="AN416" i="2"/>
  <c r="AM416" i="2"/>
  <c r="AL416" i="2"/>
  <c r="AK416" i="2"/>
  <c r="AJ416" i="2"/>
  <c r="AI416" i="2"/>
  <c r="AH416" i="2"/>
  <c r="AG416" i="2"/>
  <c r="AF416" i="2"/>
  <c r="AE416" i="2"/>
  <c r="AD416" i="2"/>
  <c r="AC416" i="2"/>
  <c r="BI415" i="2"/>
  <c r="AP415" i="2"/>
  <c r="AO415" i="2"/>
  <c r="AN415" i="2"/>
  <c r="AM415" i="2"/>
  <c r="AL415" i="2"/>
  <c r="AK415" i="2"/>
  <c r="AJ415" i="2"/>
  <c r="AI415" i="2"/>
  <c r="AH415" i="2"/>
  <c r="AG415" i="2"/>
  <c r="AF415" i="2"/>
  <c r="AE415" i="2"/>
  <c r="AD415" i="2"/>
  <c r="AC415" i="2"/>
  <c r="BI414" i="2"/>
  <c r="AP414" i="2"/>
  <c r="AO414" i="2"/>
  <c r="AN414" i="2"/>
  <c r="AM414" i="2"/>
  <c r="AL414" i="2"/>
  <c r="AK414" i="2"/>
  <c r="AJ414" i="2"/>
  <c r="AI414" i="2"/>
  <c r="AH414" i="2"/>
  <c r="AG414" i="2"/>
  <c r="AF414" i="2"/>
  <c r="AE414" i="2"/>
  <c r="AD414" i="2"/>
  <c r="AC414" i="2"/>
  <c r="BI413" i="2"/>
  <c r="AP413" i="2"/>
  <c r="AO413" i="2"/>
  <c r="AN413" i="2"/>
  <c r="AM413" i="2"/>
  <c r="AL413" i="2"/>
  <c r="AK413" i="2"/>
  <c r="AJ413" i="2"/>
  <c r="AI413" i="2"/>
  <c r="AH413" i="2"/>
  <c r="AG413" i="2"/>
  <c r="AF413" i="2"/>
  <c r="AE413" i="2"/>
  <c r="AD413" i="2"/>
  <c r="AC413" i="2"/>
  <c r="BI412" i="2"/>
  <c r="AP412" i="2"/>
  <c r="AO412" i="2"/>
  <c r="AN412" i="2"/>
  <c r="AM412" i="2"/>
  <c r="AL412" i="2"/>
  <c r="AK412" i="2"/>
  <c r="AJ412" i="2"/>
  <c r="AI412" i="2"/>
  <c r="AH412" i="2"/>
  <c r="AG412" i="2"/>
  <c r="AF412" i="2"/>
  <c r="AE412" i="2"/>
  <c r="AD412" i="2"/>
  <c r="AC412" i="2"/>
  <c r="BI411" i="2"/>
  <c r="AP411" i="2"/>
  <c r="AO411" i="2"/>
  <c r="AN411" i="2"/>
  <c r="AM411" i="2"/>
  <c r="AL411" i="2"/>
  <c r="AK411" i="2"/>
  <c r="AJ411" i="2"/>
  <c r="AI411" i="2"/>
  <c r="AH411" i="2"/>
  <c r="AG411" i="2"/>
  <c r="AF411" i="2"/>
  <c r="AE411" i="2"/>
  <c r="AD411" i="2"/>
  <c r="AC411" i="2"/>
  <c r="BI410" i="2"/>
  <c r="AP410" i="2"/>
  <c r="AO410" i="2"/>
  <c r="AN410" i="2"/>
  <c r="AM410" i="2"/>
  <c r="AL410" i="2"/>
  <c r="AK410" i="2"/>
  <c r="AJ410" i="2"/>
  <c r="AI410" i="2"/>
  <c r="AH410" i="2"/>
  <c r="AG410" i="2"/>
  <c r="AF410" i="2"/>
  <c r="AE410" i="2"/>
  <c r="AD410" i="2"/>
  <c r="AC410" i="2"/>
  <c r="BI409" i="2"/>
  <c r="AP409" i="2"/>
  <c r="AO409" i="2"/>
  <c r="AN409" i="2"/>
  <c r="AM409" i="2"/>
  <c r="AL409" i="2"/>
  <c r="AK409" i="2"/>
  <c r="AJ409" i="2"/>
  <c r="AI409" i="2"/>
  <c r="AH409" i="2"/>
  <c r="AG409" i="2"/>
  <c r="AF409" i="2"/>
  <c r="AE409" i="2"/>
  <c r="AD409" i="2"/>
  <c r="AC409" i="2"/>
  <c r="BI408" i="2"/>
  <c r="AP408" i="2"/>
  <c r="AO408" i="2"/>
  <c r="AN408" i="2"/>
  <c r="AM408" i="2"/>
  <c r="AL408" i="2"/>
  <c r="AK408" i="2"/>
  <c r="AJ408" i="2"/>
  <c r="AI408" i="2"/>
  <c r="AH408" i="2"/>
  <c r="AG408" i="2"/>
  <c r="AF408" i="2"/>
  <c r="AE408" i="2"/>
  <c r="AD408" i="2"/>
  <c r="AC408" i="2"/>
  <c r="BI407" i="2"/>
  <c r="AP407" i="2"/>
  <c r="AO407" i="2"/>
  <c r="AN407" i="2"/>
  <c r="AM407" i="2"/>
  <c r="AL407" i="2"/>
  <c r="AK407" i="2"/>
  <c r="AJ407" i="2"/>
  <c r="AI407" i="2"/>
  <c r="AH407" i="2"/>
  <c r="AG407" i="2"/>
  <c r="AF407" i="2"/>
  <c r="AE407" i="2"/>
  <c r="AD407" i="2"/>
  <c r="AC407" i="2"/>
  <c r="BI406" i="2"/>
  <c r="AP406" i="2"/>
  <c r="AO406" i="2"/>
  <c r="AN406" i="2"/>
  <c r="AM406" i="2"/>
  <c r="AL406" i="2"/>
  <c r="AK406" i="2"/>
  <c r="AJ406" i="2"/>
  <c r="AI406" i="2"/>
  <c r="AH406" i="2"/>
  <c r="AG406" i="2"/>
  <c r="AF406" i="2"/>
  <c r="AE406" i="2"/>
  <c r="AD406" i="2"/>
  <c r="AC406" i="2"/>
  <c r="BI405" i="2"/>
  <c r="AP405" i="2"/>
  <c r="AO405" i="2"/>
  <c r="AN405" i="2"/>
  <c r="AM405" i="2"/>
  <c r="AL405" i="2"/>
  <c r="AK405" i="2"/>
  <c r="AJ405" i="2"/>
  <c r="AI405" i="2"/>
  <c r="AH405" i="2"/>
  <c r="AG405" i="2"/>
  <c r="AF405" i="2"/>
  <c r="AE405" i="2"/>
  <c r="AD405" i="2"/>
  <c r="AC405" i="2"/>
  <c r="BI404" i="2"/>
  <c r="AP404" i="2"/>
  <c r="AO404" i="2"/>
  <c r="AN404" i="2"/>
  <c r="AM404" i="2"/>
  <c r="AL404" i="2"/>
  <c r="AK404" i="2"/>
  <c r="AJ404" i="2"/>
  <c r="AI404" i="2"/>
  <c r="AH404" i="2"/>
  <c r="AG404" i="2"/>
  <c r="AF404" i="2"/>
  <c r="AE404" i="2"/>
  <c r="AD404" i="2"/>
  <c r="AC404" i="2"/>
  <c r="BI403" i="2"/>
  <c r="AP403" i="2"/>
  <c r="AO403" i="2"/>
  <c r="AN403" i="2"/>
  <c r="AM403" i="2"/>
  <c r="AL403" i="2"/>
  <c r="AK403" i="2"/>
  <c r="AJ403" i="2"/>
  <c r="AI403" i="2"/>
  <c r="AH403" i="2"/>
  <c r="AG403" i="2"/>
  <c r="AF403" i="2"/>
  <c r="AE403" i="2"/>
  <c r="AD403" i="2"/>
  <c r="AC403" i="2"/>
  <c r="BI402" i="2"/>
  <c r="AP402" i="2"/>
  <c r="AO402" i="2"/>
  <c r="AN402" i="2"/>
  <c r="AM402" i="2"/>
  <c r="AL402" i="2"/>
  <c r="AK402" i="2"/>
  <c r="AJ402" i="2"/>
  <c r="AI402" i="2"/>
  <c r="AH402" i="2"/>
  <c r="AG402" i="2"/>
  <c r="AF402" i="2"/>
  <c r="AE402" i="2"/>
  <c r="AD402" i="2"/>
  <c r="AC402" i="2"/>
  <c r="BI401" i="2"/>
  <c r="AP401" i="2"/>
  <c r="AO401" i="2"/>
  <c r="AN401" i="2"/>
  <c r="AM401" i="2"/>
  <c r="AL401" i="2"/>
  <c r="AK401" i="2"/>
  <c r="AJ401" i="2"/>
  <c r="AI401" i="2"/>
  <c r="AH401" i="2"/>
  <c r="AG401" i="2"/>
  <c r="AF401" i="2"/>
  <c r="AE401" i="2"/>
  <c r="AD401" i="2"/>
  <c r="AC401" i="2"/>
  <c r="BI400" i="2"/>
  <c r="AP400" i="2"/>
  <c r="AO400" i="2"/>
  <c r="AN400" i="2"/>
  <c r="AM400" i="2"/>
  <c r="AL400" i="2"/>
  <c r="AK400" i="2"/>
  <c r="AJ400" i="2"/>
  <c r="AI400" i="2"/>
  <c r="AH400" i="2"/>
  <c r="AG400" i="2"/>
  <c r="AF400" i="2"/>
  <c r="AE400" i="2"/>
  <c r="AD400" i="2"/>
  <c r="AC400" i="2"/>
  <c r="BI399" i="2"/>
  <c r="AP399" i="2"/>
  <c r="AO399" i="2"/>
  <c r="AN399" i="2"/>
  <c r="AM399" i="2"/>
  <c r="AL399" i="2"/>
  <c r="AK399" i="2"/>
  <c r="AJ399" i="2"/>
  <c r="AI399" i="2"/>
  <c r="AH399" i="2"/>
  <c r="AG399" i="2"/>
  <c r="AF399" i="2"/>
  <c r="AE399" i="2"/>
  <c r="AD399" i="2"/>
  <c r="AC399" i="2"/>
  <c r="BI398" i="2"/>
  <c r="AP398" i="2"/>
  <c r="AO398" i="2"/>
  <c r="AN398" i="2"/>
  <c r="AM398" i="2"/>
  <c r="AL398" i="2"/>
  <c r="AK398" i="2"/>
  <c r="AJ398" i="2"/>
  <c r="AI398" i="2"/>
  <c r="AH398" i="2"/>
  <c r="AG398" i="2"/>
  <c r="AF398" i="2"/>
  <c r="AE398" i="2"/>
  <c r="AD398" i="2"/>
  <c r="AC398" i="2"/>
  <c r="BI397" i="2"/>
  <c r="AP397" i="2"/>
  <c r="AO397" i="2"/>
  <c r="AN397" i="2"/>
  <c r="AM397" i="2"/>
  <c r="AL397" i="2"/>
  <c r="AK397" i="2"/>
  <c r="AJ397" i="2"/>
  <c r="AI397" i="2"/>
  <c r="AH397" i="2"/>
  <c r="AG397" i="2"/>
  <c r="AF397" i="2"/>
  <c r="AE397" i="2"/>
  <c r="AD397" i="2"/>
  <c r="AC397" i="2"/>
  <c r="BI396" i="2"/>
  <c r="AP396" i="2"/>
  <c r="AO396" i="2"/>
  <c r="AN396" i="2"/>
  <c r="AM396" i="2"/>
  <c r="AL396" i="2"/>
  <c r="AK396" i="2"/>
  <c r="AJ396" i="2"/>
  <c r="AI396" i="2"/>
  <c r="AH396" i="2"/>
  <c r="AG396" i="2"/>
  <c r="AF396" i="2"/>
  <c r="AE396" i="2"/>
  <c r="AD396" i="2"/>
  <c r="AC396" i="2"/>
  <c r="BI395" i="2"/>
  <c r="AP395" i="2"/>
  <c r="AO395" i="2"/>
  <c r="AN395" i="2"/>
  <c r="AM395" i="2"/>
  <c r="AL395" i="2"/>
  <c r="AK395" i="2"/>
  <c r="AJ395" i="2"/>
  <c r="AI395" i="2"/>
  <c r="AH395" i="2"/>
  <c r="AG395" i="2"/>
  <c r="AF395" i="2"/>
  <c r="AE395" i="2"/>
  <c r="AD395" i="2"/>
  <c r="AC395" i="2"/>
  <c r="BI394" i="2"/>
  <c r="AP394" i="2"/>
  <c r="AO394" i="2"/>
  <c r="AN394" i="2"/>
  <c r="AM394" i="2"/>
  <c r="AL394" i="2"/>
  <c r="AK394" i="2"/>
  <c r="AJ394" i="2"/>
  <c r="AI394" i="2"/>
  <c r="AH394" i="2"/>
  <c r="AG394" i="2"/>
  <c r="AF394" i="2"/>
  <c r="AE394" i="2"/>
  <c r="AD394" i="2"/>
  <c r="AC394" i="2"/>
  <c r="BI393" i="2"/>
  <c r="AP393" i="2"/>
  <c r="AO393" i="2"/>
  <c r="AN393" i="2"/>
  <c r="AM393" i="2"/>
  <c r="AL393" i="2"/>
  <c r="AK393" i="2"/>
  <c r="AJ393" i="2"/>
  <c r="AI393" i="2"/>
  <c r="AH393" i="2"/>
  <c r="AG393" i="2"/>
  <c r="AF393" i="2"/>
  <c r="AE393" i="2"/>
  <c r="AD393" i="2"/>
  <c r="AC393" i="2"/>
  <c r="BI392" i="2"/>
  <c r="AP392" i="2"/>
  <c r="AO392" i="2"/>
  <c r="AN392" i="2"/>
  <c r="AM392" i="2"/>
  <c r="AL392" i="2"/>
  <c r="AK392" i="2"/>
  <c r="AJ392" i="2"/>
  <c r="AI392" i="2"/>
  <c r="AH392" i="2"/>
  <c r="AG392" i="2"/>
  <c r="AF392" i="2"/>
  <c r="AE392" i="2"/>
  <c r="AD392" i="2"/>
  <c r="AC392" i="2"/>
  <c r="BI391" i="2"/>
  <c r="AP391" i="2"/>
  <c r="AO391" i="2"/>
  <c r="AN391" i="2"/>
  <c r="AM391" i="2"/>
  <c r="AL391" i="2"/>
  <c r="AK391" i="2"/>
  <c r="AJ391" i="2"/>
  <c r="AI391" i="2"/>
  <c r="AH391" i="2"/>
  <c r="AG391" i="2"/>
  <c r="AF391" i="2"/>
  <c r="AE391" i="2"/>
  <c r="AD391" i="2"/>
  <c r="AC391" i="2"/>
  <c r="BI390" i="2"/>
  <c r="AP390" i="2"/>
  <c r="AO390" i="2"/>
  <c r="AN390" i="2"/>
  <c r="AM390" i="2"/>
  <c r="AL390" i="2"/>
  <c r="AK390" i="2"/>
  <c r="AJ390" i="2"/>
  <c r="AI390" i="2"/>
  <c r="AH390" i="2"/>
  <c r="AG390" i="2"/>
  <c r="AF390" i="2"/>
  <c r="AE390" i="2"/>
  <c r="AD390" i="2"/>
  <c r="AC390" i="2"/>
  <c r="BI389" i="2"/>
  <c r="AP389" i="2"/>
  <c r="AO389" i="2"/>
  <c r="AN389" i="2"/>
  <c r="AM389" i="2"/>
  <c r="AL389" i="2"/>
  <c r="AK389" i="2"/>
  <c r="AJ389" i="2"/>
  <c r="AI389" i="2"/>
  <c r="AH389" i="2"/>
  <c r="AG389" i="2"/>
  <c r="AF389" i="2"/>
  <c r="AE389" i="2"/>
  <c r="AD389" i="2"/>
  <c r="AC389" i="2"/>
  <c r="BI388" i="2"/>
  <c r="AP388" i="2"/>
  <c r="AO388" i="2"/>
  <c r="AN388" i="2"/>
  <c r="AM388" i="2"/>
  <c r="AL388" i="2"/>
  <c r="AK388" i="2"/>
  <c r="AJ388" i="2"/>
  <c r="AI388" i="2"/>
  <c r="AH388" i="2"/>
  <c r="AG388" i="2"/>
  <c r="AF388" i="2"/>
  <c r="AE388" i="2"/>
  <c r="AD388" i="2"/>
  <c r="AC388" i="2"/>
  <c r="BI387" i="2"/>
  <c r="AP387" i="2"/>
  <c r="AO387" i="2"/>
  <c r="AN387" i="2"/>
  <c r="AM387" i="2"/>
  <c r="AL387" i="2"/>
  <c r="AK387" i="2"/>
  <c r="AJ387" i="2"/>
  <c r="AI387" i="2"/>
  <c r="AH387" i="2"/>
  <c r="AG387" i="2"/>
  <c r="AF387" i="2"/>
  <c r="AE387" i="2"/>
  <c r="AD387" i="2"/>
  <c r="AC387" i="2"/>
  <c r="BI386" i="2"/>
  <c r="AP386" i="2"/>
  <c r="AO386" i="2"/>
  <c r="AN386" i="2"/>
  <c r="AM386" i="2"/>
  <c r="AL386" i="2"/>
  <c r="AK386" i="2"/>
  <c r="AJ386" i="2"/>
  <c r="AI386" i="2"/>
  <c r="AH386" i="2"/>
  <c r="AG386" i="2"/>
  <c r="AF386" i="2"/>
  <c r="AE386" i="2"/>
  <c r="AD386" i="2"/>
  <c r="AC386" i="2"/>
  <c r="BI385" i="2"/>
  <c r="AP385" i="2"/>
  <c r="AO385" i="2"/>
  <c r="AN385" i="2"/>
  <c r="AM385" i="2"/>
  <c r="AL385" i="2"/>
  <c r="AK385" i="2"/>
  <c r="AJ385" i="2"/>
  <c r="AI385" i="2"/>
  <c r="AH385" i="2"/>
  <c r="AG385" i="2"/>
  <c r="AF385" i="2"/>
  <c r="AE385" i="2"/>
  <c r="AD385" i="2"/>
  <c r="AC385" i="2"/>
  <c r="BI384" i="2"/>
  <c r="AP384" i="2"/>
  <c r="AO384" i="2"/>
  <c r="AN384" i="2"/>
  <c r="AM384" i="2"/>
  <c r="AL384" i="2"/>
  <c r="AK384" i="2"/>
  <c r="AJ384" i="2"/>
  <c r="AI384" i="2"/>
  <c r="AH384" i="2"/>
  <c r="AG384" i="2"/>
  <c r="AF384" i="2"/>
  <c r="AE384" i="2"/>
  <c r="AD384" i="2"/>
  <c r="AC384" i="2"/>
  <c r="BI383" i="2"/>
  <c r="AP383" i="2"/>
  <c r="AO383" i="2"/>
  <c r="AN383" i="2"/>
  <c r="AM383" i="2"/>
  <c r="AL383" i="2"/>
  <c r="AK383" i="2"/>
  <c r="AJ383" i="2"/>
  <c r="AI383" i="2"/>
  <c r="AH383" i="2"/>
  <c r="AG383" i="2"/>
  <c r="AF383" i="2"/>
  <c r="AE383" i="2"/>
  <c r="AD383" i="2"/>
  <c r="AC383" i="2"/>
  <c r="BI382" i="2"/>
  <c r="AP382" i="2"/>
  <c r="AO382" i="2"/>
  <c r="AN382" i="2"/>
  <c r="AM382" i="2"/>
  <c r="AL382" i="2"/>
  <c r="AK382" i="2"/>
  <c r="AJ382" i="2"/>
  <c r="AI382" i="2"/>
  <c r="AH382" i="2"/>
  <c r="AG382" i="2"/>
  <c r="AF382" i="2"/>
  <c r="AE382" i="2"/>
  <c r="AD382" i="2"/>
  <c r="AC382" i="2"/>
  <c r="BI381" i="2"/>
  <c r="AP381" i="2"/>
  <c r="AO381" i="2"/>
  <c r="AN381" i="2"/>
  <c r="AM381" i="2"/>
  <c r="AL381" i="2"/>
  <c r="AK381" i="2"/>
  <c r="AJ381" i="2"/>
  <c r="AI381" i="2"/>
  <c r="AH381" i="2"/>
  <c r="AG381" i="2"/>
  <c r="AF381" i="2"/>
  <c r="AE381" i="2"/>
  <c r="AD381" i="2"/>
  <c r="AC381" i="2"/>
  <c r="BI380" i="2"/>
  <c r="AP380" i="2"/>
  <c r="AO380" i="2"/>
  <c r="AN380" i="2"/>
  <c r="AM380" i="2"/>
  <c r="AL380" i="2"/>
  <c r="AK380" i="2"/>
  <c r="AJ380" i="2"/>
  <c r="AI380" i="2"/>
  <c r="AH380" i="2"/>
  <c r="AG380" i="2"/>
  <c r="AF380" i="2"/>
  <c r="AE380" i="2"/>
  <c r="AD380" i="2"/>
  <c r="AC380" i="2"/>
  <c r="BI379" i="2"/>
  <c r="AP379" i="2"/>
  <c r="AO379" i="2"/>
  <c r="AN379" i="2"/>
  <c r="AM379" i="2"/>
  <c r="AL379" i="2"/>
  <c r="AK379" i="2"/>
  <c r="AJ379" i="2"/>
  <c r="AI379" i="2"/>
  <c r="AH379" i="2"/>
  <c r="AG379" i="2"/>
  <c r="AF379" i="2"/>
  <c r="AE379" i="2"/>
  <c r="AD379" i="2"/>
  <c r="AC379" i="2"/>
  <c r="BI378" i="2"/>
  <c r="AP378" i="2"/>
  <c r="AO378" i="2"/>
  <c r="AN378" i="2"/>
  <c r="AM378" i="2"/>
  <c r="AL378" i="2"/>
  <c r="AK378" i="2"/>
  <c r="AJ378" i="2"/>
  <c r="AI378" i="2"/>
  <c r="AH378" i="2"/>
  <c r="AG378" i="2"/>
  <c r="AF378" i="2"/>
  <c r="AE378" i="2"/>
  <c r="AD378" i="2"/>
  <c r="AC378" i="2"/>
  <c r="BI377" i="2"/>
  <c r="AP377" i="2"/>
  <c r="AO377" i="2"/>
  <c r="AN377" i="2"/>
  <c r="AM377" i="2"/>
  <c r="AL377" i="2"/>
  <c r="AK377" i="2"/>
  <c r="AJ377" i="2"/>
  <c r="AI377" i="2"/>
  <c r="AH377" i="2"/>
  <c r="AG377" i="2"/>
  <c r="AF377" i="2"/>
  <c r="AE377" i="2"/>
  <c r="AD377" i="2"/>
  <c r="AC377" i="2"/>
  <c r="BI376" i="2"/>
  <c r="AP376" i="2"/>
  <c r="AO376" i="2"/>
  <c r="AN376" i="2"/>
  <c r="AM376" i="2"/>
  <c r="AL376" i="2"/>
  <c r="AK376" i="2"/>
  <c r="AJ376" i="2"/>
  <c r="AI376" i="2"/>
  <c r="AH376" i="2"/>
  <c r="AG376" i="2"/>
  <c r="AF376" i="2"/>
  <c r="AE376" i="2"/>
  <c r="AD376" i="2"/>
  <c r="AC376" i="2"/>
  <c r="BI375" i="2"/>
  <c r="AP375" i="2"/>
  <c r="AO375" i="2"/>
  <c r="AN375" i="2"/>
  <c r="AM375" i="2"/>
  <c r="AL375" i="2"/>
  <c r="AK375" i="2"/>
  <c r="AJ375" i="2"/>
  <c r="AI375" i="2"/>
  <c r="AH375" i="2"/>
  <c r="AG375" i="2"/>
  <c r="AF375" i="2"/>
  <c r="AE375" i="2"/>
  <c r="AD375" i="2"/>
  <c r="AC375" i="2"/>
  <c r="BI374" i="2"/>
  <c r="AP374" i="2"/>
  <c r="AO374" i="2"/>
  <c r="AN374" i="2"/>
  <c r="AM374" i="2"/>
  <c r="AL374" i="2"/>
  <c r="AK374" i="2"/>
  <c r="AJ374" i="2"/>
  <c r="AI374" i="2"/>
  <c r="AH374" i="2"/>
  <c r="AG374" i="2"/>
  <c r="AF374" i="2"/>
  <c r="AE374" i="2"/>
  <c r="AD374" i="2"/>
  <c r="AC374" i="2"/>
  <c r="BI373" i="2"/>
  <c r="AP373" i="2"/>
  <c r="AO373" i="2"/>
  <c r="AN373" i="2"/>
  <c r="AM373" i="2"/>
  <c r="AL373" i="2"/>
  <c r="AK373" i="2"/>
  <c r="AJ373" i="2"/>
  <c r="AI373" i="2"/>
  <c r="AH373" i="2"/>
  <c r="AG373" i="2"/>
  <c r="AF373" i="2"/>
  <c r="AE373" i="2"/>
  <c r="AD373" i="2"/>
  <c r="AC373" i="2"/>
  <c r="BI372" i="2"/>
  <c r="AP372" i="2"/>
  <c r="AO372" i="2"/>
  <c r="AN372" i="2"/>
  <c r="AM372" i="2"/>
  <c r="AL372" i="2"/>
  <c r="AK372" i="2"/>
  <c r="AJ372" i="2"/>
  <c r="AI372" i="2"/>
  <c r="AH372" i="2"/>
  <c r="AG372" i="2"/>
  <c r="AF372" i="2"/>
  <c r="AE372" i="2"/>
  <c r="AD372" i="2"/>
  <c r="AC372" i="2"/>
  <c r="BI371" i="2"/>
  <c r="AP371" i="2"/>
  <c r="AO371" i="2"/>
  <c r="AN371" i="2"/>
  <c r="AM371" i="2"/>
  <c r="AL371" i="2"/>
  <c r="AK371" i="2"/>
  <c r="AJ371" i="2"/>
  <c r="AI371" i="2"/>
  <c r="AH371" i="2"/>
  <c r="AG371" i="2"/>
  <c r="AF371" i="2"/>
  <c r="AE371" i="2"/>
  <c r="AD371" i="2"/>
  <c r="AC371" i="2"/>
  <c r="BI370" i="2"/>
  <c r="AP370" i="2"/>
  <c r="AO370" i="2"/>
  <c r="AN370" i="2"/>
  <c r="AM370" i="2"/>
  <c r="AL370" i="2"/>
  <c r="AK370" i="2"/>
  <c r="AJ370" i="2"/>
  <c r="AI370" i="2"/>
  <c r="AH370" i="2"/>
  <c r="AG370" i="2"/>
  <c r="AF370" i="2"/>
  <c r="AE370" i="2"/>
  <c r="AD370" i="2"/>
  <c r="AC370" i="2"/>
  <c r="BI369" i="2"/>
  <c r="AP369" i="2"/>
  <c r="AO369" i="2"/>
  <c r="AN369" i="2"/>
  <c r="AM369" i="2"/>
  <c r="AL369" i="2"/>
  <c r="AK369" i="2"/>
  <c r="AJ369" i="2"/>
  <c r="AI369" i="2"/>
  <c r="AH369" i="2"/>
  <c r="AG369" i="2"/>
  <c r="AF369" i="2"/>
  <c r="AE369" i="2"/>
  <c r="AD369" i="2"/>
  <c r="AC369" i="2"/>
  <c r="BI368" i="2"/>
  <c r="AP368" i="2"/>
  <c r="AO368" i="2"/>
  <c r="AN368" i="2"/>
  <c r="AM368" i="2"/>
  <c r="AL368" i="2"/>
  <c r="AK368" i="2"/>
  <c r="AJ368" i="2"/>
  <c r="AI368" i="2"/>
  <c r="AH368" i="2"/>
  <c r="AG368" i="2"/>
  <c r="AF368" i="2"/>
  <c r="AE368" i="2"/>
  <c r="AD368" i="2"/>
  <c r="AC368" i="2"/>
  <c r="BI367" i="2"/>
  <c r="AP367" i="2"/>
  <c r="AO367" i="2"/>
  <c r="AN367" i="2"/>
  <c r="AM367" i="2"/>
  <c r="AL367" i="2"/>
  <c r="AK367" i="2"/>
  <c r="AJ367" i="2"/>
  <c r="AI367" i="2"/>
  <c r="AH367" i="2"/>
  <c r="AG367" i="2"/>
  <c r="AF367" i="2"/>
  <c r="AE367" i="2"/>
  <c r="AD367" i="2"/>
  <c r="AC367" i="2"/>
  <c r="BI366" i="2"/>
  <c r="AP366" i="2"/>
  <c r="AO366" i="2"/>
  <c r="AN366" i="2"/>
  <c r="AM366" i="2"/>
  <c r="AL366" i="2"/>
  <c r="AK366" i="2"/>
  <c r="AJ366" i="2"/>
  <c r="AI366" i="2"/>
  <c r="AH366" i="2"/>
  <c r="AG366" i="2"/>
  <c r="AF366" i="2"/>
  <c r="AE366" i="2"/>
  <c r="AD366" i="2"/>
  <c r="AC366" i="2"/>
  <c r="BI365" i="2"/>
  <c r="AP365" i="2"/>
  <c r="AO365" i="2"/>
  <c r="AN365" i="2"/>
  <c r="AM365" i="2"/>
  <c r="AL365" i="2"/>
  <c r="AK365" i="2"/>
  <c r="AJ365" i="2"/>
  <c r="AI365" i="2"/>
  <c r="AH365" i="2"/>
  <c r="AG365" i="2"/>
  <c r="AF365" i="2"/>
  <c r="AE365" i="2"/>
  <c r="AD365" i="2"/>
  <c r="AC365" i="2"/>
  <c r="BI364" i="2"/>
  <c r="AP364" i="2"/>
  <c r="AO364" i="2"/>
  <c r="AN364" i="2"/>
  <c r="AM364" i="2"/>
  <c r="AL364" i="2"/>
  <c r="AK364" i="2"/>
  <c r="AJ364" i="2"/>
  <c r="AI364" i="2"/>
  <c r="AH364" i="2"/>
  <c r="AG364" i="2"/>
  <c r="AF364" i="2"/>
  <c r="AE364" i="2"/>
  <c r="AD364" i="2"/>
  <c r="AC364" i="2"/>
  <c r="BI363" i="2"/>
  <c r="AP363" i="2"/>
  <c r="AO363" i="2"/>
  <c r="AN363" i="2"/>
  <c r="AM363" i="2"/>
  <c r="AL363" i="2"/>
  <c r="AK363" i="2"/>
  <c r="AJ363" i="2"/>
  <c r="AI363" i="2"/>
  <c r="AH363" i="2"/>
  <c r="AG363" i="2"/>
  <c r="AF363" i="2"/>
  <c r="AE363" i="2"/>
  <c r="AD363" i="2"/>
  <c r="AC363" i="2"/>
  <c r="BI362" i="2"/>
  <c r="AP362" i="2"/>
  <c r="AO362" i="2"/>
  <c r="AN362" i="2"/>
  <c r="AM362" i="2"/>
  <c r="AL362" i="2"/>
  <c r="AK362" i="2"/>
  <c r="AJ362" i="2"/>
  <c r="AI362" i="2"/>
  <c r="AH362" i="2"/>
  <c r="AG362" i="2"/>
  <c r="AF362" i="2"/>
  <c r="AE362" i="2"/>
  <c r="AD362" i="2"/>
  <c r="AC362" i="2"/>
  <c r="BI361" i="2"/>
  <c r="AP361" i="2"/>
  <c r="AO361" i="2"/>
  <c r="AN361" i="2"/>
  <c r="AM361" i="2"/>
  <c r="AL361" i="2"/>
  <c r="AK361" i="2"/>
  <c r="AJ361" i="2"/>
  <c r="AI361" i="2"/>
  <c r="AH361" i="2"/>
  <c r="AG361" i="2"/>
  <c r="AF361" i="2"/>
  <c r="AE361" i="2"/>
  <c r="AD361" i="2"/>
  <c r="AC361" i="2"/>
  <c r="BI360" i="2"/>
  <c r="AP360" i="2"/>
  <c r="AO360" i="2"/>
  <c r="AN360" i="2"/>
  <c r="AM360" i="2"/>
  <c r="AL360" i="2"/>
  <c r="AK360" i="2"/>
  <c r="AJ360" i="2"/>
  <c r="AI360" i="2"/>
  <c r="AH360" i="2"/>
  <c r="AG360" i="2"/>
  <c r="AF360" i="2"/>
  <c r="AE360" i="2"/>
  <c r="AD360" i="2"/>
  <c r="AC360" i="2"/>
  <c r="BI359" i="2"/>
  <c r="AP359" i="2"/>
  <c r="AO359" i="2"/>
  <c r="AN359" i="2"/>
  <c r="AM359" i="2"/>
  <c r="AL359" i="2"/>
  <c r="AK359" i="2"/>
  <c r="AJ359" i="2"/>
  <c r="AI359" i="2"/>
  <c r="AH359" i="2"/>
  <c r="AG359" i="2"/>
  <c r="AF359" i="2"/>
  <c r="AE359" i="2"/>
  <c r="AD359" i="2"/>
  <c r="AC359" i="2"/>
  <c r="BI358" i="2"/>
  <c r="AP358" i="2"/>
  <c r="AO358" i="2"/>
  <c r="AN358" i="2"/>
  <c r="AM358" i="2"/>
  <c r="AL358" i="2"/>
  <c r="AK358" i="2"/>
  <c r="AJ358" i="2"/>
  <c r="AI358" i="2"/>
  <c r="AH358" i="2"/>
  <c r="AG358" i="2"/>
  <c r="AF358" i="2"/>
  <c r="AE358" i="2"/>
  <c r="AD358" i="2"/>
  <c r="AC358" i="2"/>
  <c r="BI357" i="2"/>
  <c r="AP357" i="2"/>
  <c r="AO357" i="2"/>
  <c r="AN357" i="2"/>
  <c r="AM357" i="2"/>
  <c r="AL357" i="2"/>
  <c r="AK357" i="2"/>
  <c r="AJ357" i="2"/>
  <c r="AI357" i="2"/>
  <c r="AH357" i="2"/>
  <c r="AG357" i="2"/>
  <c r="AF357" i="2"/>
  <c r="AE357" i="2"/>
  <c r="AD357" i="2"/>
  <c r="AC357" i="2"/>
  <c r="BI356" i="2"/>
  <c r="AP356" i="2"/>
  <c r="AO356" i="2"/>
  <c r="AN356" i="2"/>
  <c r="AM356" i="2"/>
  <c r="AL356" i="2"/>
  <c r="AK356" i="2"/>
  <c r="AJ356" i="2"/>
  <c r="AI356" i="2"/>
  <c r="AH356" i="2"/>
  <c r="AG356" i="2"/>
  <c r="AF356" i="2"/>
  <c r="AE356" i="2"/>
  <c r="AD356" i="2"/>
  <c r="AC356" i="2"/>
  <c r="BI355" i="2"/>
  <c r="AP355" i="2"/>
  <c r="AO355" i="2"/>
  <c r="AN355" i="2"/>
  <c r="AM355" i="2"/>
  <c r="AL355" i="2"/>
  <c r="AK355" i="2"/>
  <c r="AJ355" i="2"/>
  <c r="AI355" i="2"/>
  <c r="AH355" i="2"/>
  <c r="AG355" i="2"/>
  <c r="AF355" i="2"/>
  <c r="AE355" i="2"/>
  <c r="AD355" i="2"/>
  <c r="AC355" i="2"/>
  <c r="BI354" i="2"/>
  <c r="AP354" i="2"/>
  <c r="AO354" i="2"/>
  <c r="AN354" i="2"/>
  <c r="AM354" i="2"/>
  <c r="AL354" i="2"/>
  <c r="AK354" i="2"/>
  <c r="AJ354" i="2"/>
  <c r="AI354" i="2"/>
  <c r="AH354" i="2"/>
  <c r="AG354" i="2"/>
  <c r="AF354" i="2"/>
  <c r="AE354" i="2"/>
  <c r="AD354" i="2"/>
  <c r="AC354" i="2"/>
  <c r="BI353" i="2"/>
  <c r="AP353" i="2"/>
  <c r="AO353" i="2"/>
  <c r="AN353" i="2"/>
  <c r="AM353" i="2"/>
  <c r="AL353" i="2"/>
  <c r="AK353" i="2"/>
  <c r="AJ353" i="2"/>
  <c r="AI353" i="2"/>
  <c r="AH353" i="2"/>
  <c r="AG353" i="2"/>
  <c r="AF353" i="2"/>
  <c r="AE353" i="2"/>
  <c r="AD353" i="2"/>
  <c r="AC353" i="2"/>
  <c r="BI352" i="2"/>
  <c r="AP352" i="2"/>
  <c r="AO352" i="2"/>
  <c r="AN352" i="2"/>
  <c r="AM352" i="2"/>
  <c r="AL352" i="2"/>
  <c r="AK352" i="2"/>
  <c r="AJ352" i="2"/>
  <c r="AI352" i="2"/>
  <c r="AH352" i="2"/>
  <c r="AG352" i="2"/>
  <c r="AF352" i="2"/>
  <c r="AE352" i="2"/>
  <c r="AD352" i="2"/>
  <c r="AC352" i="2"/>
  <c r="BI351" i="2"/>
  <c r="AP351" i="2"/>
  <c r="AO351" i="2"/>
  <c r="AN351" i="2"/>
  <c r="AM351" i="2"/>
  <c r="AL351" i="2"/>
  <c r="AK351" i="2"/>
  <c r="AJ351" i="2"/>
  <c r="AI351" i="2"/>
  <c r="AH351" i="2"/>
  <c r="AG351" i="2"/>
  <c r="AF351" i="2"/>
  <c r="AE351" i="2"/>
  <c r="AD351" i="2"/>
  <c r="AC351" i="2"/>
  <c r="BI350" i="2"/>
  <c r="AP350" i="2"/>
  <c r="AO350" i="2"/>
  <c r="AN350" i="2"/>
  <c r="AM350" i="2"/>
  <c r="AL350" i="2"/>
  <c r="AK350" i="2"/>
  <c r="AJ350" i="2"/>
  <c r="AI350" i="2"/>
  <c r="AH350" i="2"/>
  <c r="AG350" i="2"/>
  <c r="AF350" i="2"/>
  <c r="AE350" i="2"/>
  <c r="AD350" i="2"/>
  <c r="AC350" i="2"/>
  <c r="BI349" i="2"/>
  <c r="AP349" i="2"/>
  <c r="AO349" i="2"/>
  <c r="AN349" i="2"/>
  <c r="AM349" i="2"/>
  <c r="AL349" i="2"/>
  <c r="AK349" i="2"/>
  <c r="AJ349" i="2"/>
  <c r="AI349" i="2"/>
  <c r="AH349" i="2"/>
  <c r="AG349" i="2"/>
  <c r="AF349" i="2"/>
  <c r="AE349" i="2"/>
  <c r="AD349" i="2"/>
  <c r="AC349" i="2"/>
  <c r="BI348" i="2"/>
  <c r="AP348" i="2"/>
  <c r="AO348" i="2"/>
  <c r="AN348" i="2"/>
  <c r="AM348" i="2"/>
  <c r="AL348" i="2"/>
  <c r="AK348" i="2"/>
  <c r="AJ348" i="2"/>
  <c r="AI348" i="2"/>
  <c r="AH348" i="2"/>
  <c r="AG348" i="2"/>
  <c r="AF348" i="2"/>
  <c r="AE348" i="2"/>
  <c r="AD348" i="2"/>
  <c r="AC348" i="2"/>
  <c r="BI347" i="2"/>
  <c r="AP347" i="2"/>
  <c r="AO347" i="2"/>
  <c r="AN347" i="2"/>
  <c r="AM347" i="2"/>
  <c r="AL347" i="2"/>
  <c r="AK347" i="2"/>
  <c r="AJ347" i="2"/>
  <c r="AI347" i="2"/>
  <c r="AH347" i="2"/>
  <c r="AG347" i="2"/>
  <c r="AF347" i="2"/>
  <c r="AE347" i="2"/>
  <c r="AD347" i="2"/>
  <c r="AC347" i="2"/>
  <c r="BI346" i="2"/>
  <c r="AP346" i="2"/>
  <c r="AO346" i="2"/>
  <c r="AN346" i="2"/>
  <c r="AM346" i="2"/>
  <c r="AL346" i="2"/>
  <c r="AK346" i="2"/>
  <c r="AJ346" i="2"/>
  <c r="AI346" i="2"/>
  <c r="AH346" i="2"/>
  <c r="AG346" i="2"/>
  <c r="AF346" i="2"/>
  <c r="AE346" i="2"/>
  <c r="AD346" i="2"/>
  <c r="AC346" i="2"/>
  <c r="BI345" i="2"/>
  <c r="AP345" i="2"/>
  <c r="AO345" i="2"/>
  <c r="AN345" i="2"/>
  <c r="AM345" i="2"/>
  <c r="AL345" i="2"/>
  <c r="AK345" i="2"/>
  <c r="AJ345" i="2"/>
  <c r="AI345" i="2"/>
  <c r="AH345" i="2"/>
  <c r="AG345" i="2"/>
  <c r="AF345" i="2"/>
  <c r="AE345" i="2"/>
  <c r="AD345" i="2"/>
  <c r="AC345" i="2"/>
  <c r="BI344" i="2"/>
  <c r="AP344" i="2"/>
  <c r="AO344" i="2"/>
  <c r="AN344" i="2"/>
  <c r="AM344" i="2"/>
  <c r="AL344" i="2"/>
  <c r="AK344" i="2"/>
  <c r="AJ344" i="2"/>
  <c r="AI344" i="2"/>
  <c r="AH344" i="2"/>
  <c r="AG344" i="2"/>
  <c r="AF344" i="2"/>
  <c r="AE344" i="2"/>
  <c r="AD344" i="2"/>
  <c r="AC344" i="2"/>
  <c r="BI343" i="2"/>
  <c r="AP343" i="2"/>
  <c r="AO343" i="2"/>
  <c r="AN343" i="2"/>
  <c r="AM343" i="2"/>
  <c r="AL343" i="2"/>
  <c r="AK343" i="2"/>
  <c r="AJ343" i="2"/>
  <c r="AI343" i="2"/>
  <c r="AH343" i="2"/>
  <c r="AG343" i="2"/>
  <c r="AF343" i="2"/>
  <c r="AE343" i="2"/>
  <c r="AD343" i="2"/>
  <c r="AC343" i="2"/>
  <c r="BI342" i="2"/>
  <c r="AP342" i="2"/>
  <c r="AO342" i="2"/>
  <c r="AN342" i="2"/>
  <c r="AM342" i="2"/>
  <c r="AL342" i="2"/>
  <c r="AK342" i="2"/>
  <c r="AJ342" i="2"/>
  <c r="AI342" i="2"/>
  <c r="AH342" i="2"/>
  <c r="AG342" i="2"/>
  <c r="AF342" i="2"/>
  <c r="AE342" i="2"/>
  <c r="AD342" i="2"/>
  <c r="AC342" i="2"/>
  <c r="BI341" i="2"/>
  <c r="AP341" i="2"/>
  <c r="AO341" i="2"/>
  <c r="AN341" i="2"/>
  <c r="AM341" i="2"/>
  <c r="AL341" i="2"/>
  <c r="AK341" i="2"/>
  <c r="AJ341" i="2"/>
  <c r="AI341" i="2"/>
  <c r="AH341" i="2"/>
  <c r="AG341" i="2"/>
  <c r="AF341" i="2"/>
  <c r="AE341" i="2"/>
  <c r="AD341" i="2"/>
  <c r="AC341" i="2"/>
  <c r="BI340" i="2"/>
  <c r="AP340" i="2"/>
  <c r="AO340" i="2"/>
  <c r="AN340" i="2"/>
  <c r="AM340" i="2"/>
  <c r="AL340" i="2"/>
  <c r="AK340" i="2"/>
  <c r="AJ340" i="2"/>
  <c r="AI340" i="2"/>
  <c r="AH340" i="2"/>
  <c r="AG340" i="2"/>
  <c r="AF340" i="2"/>
  <c r="AE340" i="2"/>
  <c r="AD340" i="2"/>
  <c r="AC340" i="2"/>
  <c r="BI339" i="2"/>
  <c r="AP339" i="2"/>
  <c r="AO339" i="2"/>
  <c r="AN339" i="2"/>
  <c r="AM339" i="2"/>
  <c r="AL339" i="2"/>
  <c r="AK339" i="2"/>
  <c r="AJ339" i="2"/>
  <c r="AI339" i="2"/>
  <c r="AH339" i="2"/>
  <c r="AG339" i="2"/>
  <c r="AF339" i="2"/>
  <c r="AE339" i="2"/>
  <c r="AD339" i="2"/>
  <c r="AC339" i="2"/>
  <c r="BI338" i="2"/>
  <c r="AP338" i="2"/>
  <c r="AO338" i="2"/>
  <c r="AN338" i="2"/>
  <c r="AM338" i="2"/>
  <c r="AL338" i="2"/>
  <c r="AK338" i="2"/>
  <c r="AJ338" i="2"/>
  <c r="AI338" i="2"/>
  <c r="AH338" i="2"/>
  <c r="AG338" i="2"/>
  <c r="AF338" i="2"/>
  <c r="AE338" i="2"/>
  <c r="AD338" i="2"/>
  <c r="AC338" i="2"/>
  <c r="BI337" i="2"/>
  <c r="AP337" i="2"/>
  <c r="AO337" i="2"/>
  <c r="AN337" i="2"/>
  <c r="AM337" i="2"/>
  <c r="AL337" i="2"/>
  <c r="AK337" i="2"/>
  <c r="AJ337" i="2"/>
  <c r="AI337" i="2"/>
  <c r="AH337" i="2"/>
  <c r="AG337" i="2"/>
  <c r="AF337" i="2"/>
  <c r="AE337" i="2"/>
  <c r="AD337" i="2"/>
  <c r="AC337" i="2"/>
  <c r="BI336" i="2"/>
  <c r="AP336" i="2"/>
  <c r="AO336" i="2"/>
  <c r="AN336" i="2"/>
  <c r="AM336" i="2"/>
  <c r="AL336" i="2"/>
  <c r="AK336" i="2"/>
  <c r="AJ336" i="2"/>
  <c r="AI336" i="2"/>
  <c r="AH336" i="2"/>
  <c r="AG336" i="2"/>
  <c r="AF336" i="2"/>
  <c r="AE336" i="2"/>
  <c r="AD336" i="2"/>
  <c r="AC336" i="2"/>
  <c r="BI335" i="2"/>
  <c r="AP335" i="2"/>
  <c r="AO335" i="2"/>
  <c r="AN335" i="2"/>
  <c r="AM335" i="2"/>
  <c r="AL335" i="2"/>
  <c r="AK335" i="2"/>
  <c r="AJ335" i="2"/>
  <c r="AI335" i="2"/>
  <c r="AH335" i="2"/>
  <c r="AG335" i="2"/>
  <c r="AF335" i="2"/>
  <c r="AE335" i="2"/>
  <c r="AD335" i="2"/>
  <c r="AC335" i="2"/>
  <c r="BI334" i="2"/>
  <c r="AP334" i="2"/>
  <c r="AO334" i="2"/>
  <c r="AN334" i="2"/>
  <c r="AM334" i="2"/>
  <c r="AL334" i="2"/>
  <c r="AK334" i="2"/>
  <c r="AJ334" i="2"/>
  <c r="AI334" i="2"/>
  <c r="AH334" i="2"/>
  <c r="AG334" i="2"/>
  <c r="AF334" i="2"/>
  <c r="AE334" i="2"/>
  <c r="AD334" i="2"/>
  <c r="AC334" i="2"/>
  <c r="BI333" i="2"/>
  <c r="AP333" i="2"/>
  <c r="AO333" i="2"/>
  <c r="AN333" i="2"/>
  <c r="AM333" i="2"/>
  <c r="AL333" i="2"/>
  <c r="AK333" i="2"/>
  <c r="AJ333" i="2"/>
  <c r="AI333" i="2"/>
  <c r="AH333" i="2"/>
  <c r="AG333" i="2"/>
  <c r="AF333" i="2"/>
  <c r="AE333" i="2"/>
  <c r="AD333" i="2"/>
  <c r="AC333" i="2"/>
  <c r="BI332" i="2"/>
  <c r="AP332" i="2"/>
  <c r="AO332" i="2"/>
  <c r="AN332" i="2"/>
  <c r="AM332" i="2"/>
  <c r="AL332" i="2"/>
  <c r="AK332" i="2"/>
  <c r="AJ332" i="2"/>
  <c r="AI332" i="2"/>
  <c r="AH332" i="2"/>
  <c r="AG332" i="2"/>
  <c r="AF332" i="2"/>
  <c r="AE332" i="2"/>
  <c r="AD332" i="2"/>
  <c r="AC332" i="2"/>
  <c r="BI331" i="2"/>
  <c r="AP331" i="2"/>
  <c r="AO331" i="2"/>
  <c r="AN331" i="2"/>
  <c r="AM331" i="2"/>
  <c r="AL331" i="2"/>
  <c r="AK331" i="2"/>
  <c r="AJ331" i="2"/>
  <c r="AI331" i="2"/>
  <c r="AH331" i="2"/>
  <c r="AG331" i="2"/>
  <c r="AF331" i="2"/>
  <c r="AE331" i="2"/>
  <c r="AD331" i="2"/>
  <c r="AC331" i="2"/>
  <c r="BI330" i="2"/>
  <c r="AP330" i="2"/>
  <c r="AO330" i="2"/>
  <c r="AN330" i="2"/>
  <c r="AM330" i="2"/>
  <c r="AL330" i="2"/>
  <c r="AK330" i="2"/>
  <c r="AJ330" i="2"/>
  <c r="AI330" i="2"/>
  <c r="AH330" i="2"/>
  <c r="AG330" i="2"/>
  <c r="AF330" i="2"/>
  <c r="AE330" i="2"/>
  <c r="AD330" i="2"/>
  <c r="AC330" i="2"/>
  <c r="BI329" i="2"/>
  <c r="AP329" i="2"/>
  <c r="AO329" i="2"/>
  <c r="AN329" i="2"/>
  <c r="AM329" i="2"/>
  <c r="AL329" i="2"/>
  <c r="AK329" i="2"/>
  <c r="AJ329" i="2"/>
  <c r="AI329" i="2"/>
  <c r="AH329" i="2"/>
  <c r="AG329" i="2"/>
  <c r="AF329" i="2"/>
  <c r="AE329" i="2"/>
  <c r="AD329" i="2"/>
  <c r="AC329" i="2"/>
  <c r="BI328" i="2"/>
  <c r="AP328" i="2"/>
  <c r="AO328" i="2"/>
  <c r="AN328" i="2"/>
  <c r="AM328" i="2"/>
  <c r="AL328" i="2"/>
  <c r="AK328" i="2"/>
  <c r="AJ328" i="2"/>
  <c r="AI328" i="2"/>
  <c r="AH328" i="2"/>
  <c r="AG328" i="2"/>
  <c r="AF328" i="2"/>
  <c r="AE328" i="2"/>
  <c r="AD328" i="2"/>
  <c r="AC328" i="2"/>
  <c r="BI327" i="2"/>
  <c r="AP327" i="2"/>
  <c r="AO327" i="2"/>
  <c r="AN327" i="2"/>
  <c r="AM327" i="2"/>
  <c r="AL327" i="2"/>
  <c r="AK327" i="2"/>
  <c r="AJ327" i="2"/>
  <c r="AI327" i="2"/>
  <c r="AH327" i="2"/>
  <c r="AG327" i="2"/>
  <c r="AF327" i="2"/>
  <c r="AE327" i="2"/>
  <c r="AD327" i="2"/>
  <c r="AC327" i="2"/>
  <c r="BI326" i="2"/>
  <c r="AP326" i="2"/>
  <c r="AO326" i="2"/>
  <c r="AN326" i="2"/>
  <c r="AM326" i="2"/>
  <c r="AL326" i="2"/>
  <c r="AK326" i="2"/>
  <c r="AJ326" i="2"/>
  <c r="AI326" i="2"/>
  <c r="AH326" i="2"/>
  <c r="AG326" i="2"/>
  <c r="AF326" i="2"/>
  <c r="AE326" i="2"/>
  <c r="AD326" i="2"/>
  <c r="AC326" i="2"/>
  <c r="BI325" i="2"/>
  <c r="AP325" i="2"/>
  <c r="AO325" i="2"/>
  <c r="AN325" i="2"/>
  <c r="AM325" i="2"/>
  <c r="AL325" i="2"/>
  <c r="AK325" i="2"/>
  <c r="AJ325" i="2"/>
  <c r="AI325" i="2"/>
  <c r="AH325" i="2"/>
  <c r="AG325" i="2"/>
  <c r="AF325" i="2"/>
  <c r="AE325" i="2"/>
  <c r="AD325" i="2"/>
  <c r="AC325" i="2"/>
  <c r="BI324" i="2"/>
  <c r="AP324" i="2"/>
  <c r="AO324" i="2"/>
  <c r="AN324" i="2"/>
  <c r="AM324" i="2"/>
  <c r="AL324" i="2"/>
  <c r="AK324" i="2"/>
  <c r="AJ324" i="2"/>
  <c r="AI324" i="2"/>
  <c r="AH324" i="2"/>
  <c r="AG324" i="2"/>
  <c r="AF324" i="2"/>
  <c r="AE324" i="2"/>
  <c r="AD324" i="2"/>
  <c r="AC324" i="2"/>
  <c r="BI323" i="2"/>
  <c r="AP323" i="2"/>
  <c r="AO323" i="2"/>
  <c r="AN323" i="2"/>
  <c r="AM323" i="2"/>
  <c r="AL323" i="2"/>
  <c r="AK323" i="2"/>
  <c r="AJ323" i="2"/>
  <c r="AI323" i="2"/>
  <c r="AH323" i="2"/>
  <c r="AG323" i="2"/>
  <c r="AF323" i="2"/>
  <c r="AE323" i="2"/>
  <c r="AD323" i="2"/>
  <c r="AC323" i="2"/>
  <c r="BI322" i="2"/>
  <c r="AP322" i="2"/>
  <c r="AO322" i="2"/>
  <c r="AN322" i="2"/>
  <c r="AM322" i="2"/>
  <c r="AL322" i="2"/>
  <c r="AK322" i="2"/>
  <c r="AJ322" i="2"/>
  <c r="AI322" i="2"/>
  <c r="AH322" i="2"/>
  <c r="AG322" i="2"/>
  <c r="AF322" i="2"/>
  <c r="AE322" i="2"/>
  <c r="AD322" i="2"/>
  <c r="AC322" i="2"/>
  <c r="BI321" i="2"/>
  <c r="AP321" i="2"/>
  <c r="AO321" i="2"/>
  <c r="AN321" i="2"/>
  <c r="AM321" i="2"/>
  <c r="AL321" i="2"/>
  <c r="AK321" i="2"/>
  <c r="AJ321" i="2"/>
  <c r="AI321" i="2"/>
  <c r="AH321" i="2"/>
  <c r="AG321" i="2"/>
  <c r="AF321" i="2"/>
  <c r="AE321" i="2"/>
  <c r="AD321" i="2"/>
  <c r="AC321" i="2"/>
  <c r="BI320" i="2"/>
  <c r="AP320" i="2"/>
  <c r="AO320" i="2"/>
  <c r="AN320" i="2"/>
  <c r="AM320" i="2"/>
  <c r="AL320" i="2"/>
  <c r="AK320" i="2"/>
  <c r="AJ320" i="2"/>
  <c r="AI320" i="2"/>
  <c r="AH320" i="2"/>
  <c r="AG320" i="2"/>
  <c r="AF320" i="2"/>
  <c r="AE320" i="2"/>
  <c r="AD320" i="2"/>
  <c r="AC320" i="2"/>
  <c r="BI319" i="2"/>
  <c r="AP319" i="2"/>
  <c r="AO319" i="2"/>
  <c r="AN319" i="2"/>
  <c r="AM319" i="2"/>
  <c r="AL319" i="2"/>
  <c r="AK319" i="2"/>
  <c r="AJ319" i="2"/>
  <c r="AI319" i="2"/>
  <c r="AH319" i="2"/>
  <c r="AG319" i="2"/>
  <c r="AF319" i="2"/>
  <c r="AE319" i="2"/>
  <c r="AD319" i="2"/>
  <c r="AC319" i="2"/>
  <c r="BI318" i="2"/>
  <c r="AP318" i="2"/>
  <c r="AO318" i="2"/>
  <c r="AN318" i="2"/>
  <c r="AM318" i="2"/>
  <c r="AL318" i="2"/>
  <c r="AK318" i="2"/>
  <c r="AJ318" i="2"/>
  <c r="AI318" i="2"/>
  <c r="AH318" i="2"/>
  <c r="AG318" i="2"/>
  <c r="AF318" i="2"/>
  <c r="AE318" i="2"/>
  <c r="AD318" i="2"/>
  <c r="AC318" i="2"/>
  <c r="BI317" i="2"/>
  <c r="AP317" i="2"/>
  <c r="AO317" i="2"/>
  <c r="AN317" i="2"/>
  <c r="AM317" i="2"/>
  <c r="AL317" i="2"/>
  <c r="AK317" i="2"/>
  <c r="AJ317" i="2"/>
  <c r="AI317" i="2"/>
  <c r="AH317" i="2"/>
  <c r="AG317" i="2"/>
  <c r="AF317" i="2"/>
  <c r="AE317" i="2"/>
  <c r="AD317" i="2"/>
  <c r="AC317" i="2"/>
  <c r="BI316" i="2"/>
  <c r="AP316" i="2"/>
  <c r="AO316" i="2"/>
  <c r="AN316" i="2"/>
  <c r="AM316" i="2"/>
  <c r="AL316" i="2"/>
  <c r="AK316" i="2"/>
  <c r="AJ316" i="2"/>
  <c r="AI316" i="2"/>
  <c r="AH316" i="2"/>
  <c r="AG316" i="2"/>
  <c r="AF316" i="2"/>
  <c r="AE316" i="2"/>
  <c r="AD316" i="2"/>
  <c r="AC316" i="2"/>
  <c r="BI315" i="2"/>
  <c r="AP315" i="2"/>
  <c r="AO315" i="2"/>
  <c r="AN315" i="2"/>
  <c r="AM315" i="2"/>
  <c r="AL315" i="2"/>
  <c r="AK315" i="2"/>
  <c r="AJ315" i="2"/>
  <c r="AI315" i="2"/>
  <c r="AH315" i="2"/>
  <c r="AG315" i="2"/>
  <c r="AF315" i="2"/>
  <c r="AE315" i="2"/>
  <c r="AD315" i="2"/>
  <c r="AC315" i="2"/>
  <c r="BI314" i="2"/>
  <c r="AP314" i="2"/>
  <c r="AO314" i="2"/>
  <c r="AN314" i="2"/>
  <c r="AM314" i="2"/>
  <c r="AL314" i="2"/>
  <c r="AK314" i="2"/>
  <c r="AJ314" i="2"/>
  <c r="AI314" i="2"/>
  <c r="AH314" i="2"/>
  <c r="AG314" i="2"/>
  <c r="AF314" i="2"/>
  <c r="AE314" i="2"/>
  <c r="AD314" i="2"/>
  <c r="AC314" i="2"/>
  <c r="BI313" i="2"/>
  <c r="AP313" i="2"/>
  <c r="AO313" i="2"/>
  <c r="AN313" i="2"/>
  <c r="AM313" i="2"/>
  <c r="AL313" i="2"/>
  <c r="AK313" i="2"/>
  <c r="AJ313" i="2"/>
  <c r="AI313" i="2"/>
  <c r="AH313" i="2"/>
  <c r="AG313" i="2"/>
  <c r="AF313" i="2"/>
  <c r="AE313" i="2"/>
  <c r="AD313" i="2"/>
  <c r="AC313" i="2"/>
  <c r="BI312" i="2"/>
  <c r="AP312" i="2"/>
  <c r="AO312" i="2"/>
  <c r="AN312" i="2"/>
  <c r="AM312" i="2"/>
  <c r="AL312" i="2"/>
  <c r="AK312" i="2"/>
  <c r="AJ312" i="2"/>
  <c r="AI312" i="2"/>
  <c r="AH312" i="2"/>
  <c r="AG312" i="2"/>
  <c r="AF312" i="2"/>
  <c r="AE312" i="2"/>
  <c r="AD312" i="2"/>
  <c r="AC312" i="2"/>
  <c r="BI311" i="2"/>
  <c r="AP311" i="2"/>
  <c r="AO311" i="2"/>
  <c r="AN311" i="2"/>
  <c r="AM311" i="2"/>
  <c r="AL311" i="2"/>
  <c r="AK311" i="2"/>
  <c r="AJ311" i="2"/>
  <c r="AI311" i="2"/>
  <c r="AH311" i="2"/>
  <c r="AG311" i="2"/>
  <c r="AF311" i="2"/>
  <c r="AE311" i="2"/>
  <c r="AD311" i="2"/>
  <c r="AC311" i="2"/>
  <c r="BI310" i="2"/>
  <c r="AP310" i="2"/>
  <c r="AO310" i="2"/>
  <c r="AN310" i="2"/>
  <c r="AM310" i="2"/>
  <c r="AL310" i="2"/>
  <c r="AK310" i="2"/>
  <c r="AJ310" i="2"/>
  <c r="AI310" i="2"/>
  <c r="AH310" i="2"/>
  <c r="AG310" i="2"/>
  <c r="AF310" i="2"/>
  <c r="AE310" i="2"/>
  <c r="AD310" i="2"/>
  <c r="AC310" i="2"/>
  <c r="BI309" i="2"/>
  <c r="AP309" i="2"/>
  <c r="AO309" i="2"/>
  <c r="AN309" i="2"/>
  <c r="AM309" i="2"/>
  <c r="AL309" i="2"/>
  <c r="AK309" i="2"/>
  <c r="AJ309" i="2"/>
  <c r="AI309" i="2"/>
  <c r="AH309" i="2"/>
  <c r="AG309" i="2"/>
  <c r="AF309" i="2"/>
  <c r="AE309" i="2"/>
  <c r="AD309" i="2"/>
  <c r="AC309" i="2"/>
  <c r="BI308" i="2"/>
  <c r="AP308" i="2"/>
  <c r="AO308" i="2"/>
  <c r="AN308" i="2"/>
  <c r="AM308" i="2"/>
  <c r="AL308" i="2"/>
  <c r="AK308" i="2"/>
  <c r="AJ308" i="2"/>
  <c r="AI308" i="2"/>
  <c r="AH308" i="2"/>
  <c r="AG308" i="2"/>
  <c r="AF308" i="2"/>
  <c r="AE308" i="2"/>
  <c r="AD308" i="2"/>
  <c r="AC308" i="2"/>
  <c r="BI307" i="2"/>
  <c r="AP307" i="2"/>
  <c r="AO307" i="2"/>
  <c r="AN307" i="2"/>
  <c r="AM307" i="2"/>
  <c r="AL307" i="2"/>
  <c r="AK307" i="2"/>
  <c r="AJ307" i="2"/>
  <c r="AI307" i="2"/>
  <c r="AH307" i="2"/>
  <c r="AG307" i="2"/>
  <c r="AF307" i="2"/>
  <c r="AE307" i="2"/>
  <c r="AD307" i="2"/>
  <c r="AC307" i="2"/>
  <c r="BI306" i="2"/>
  <c r="AP306" i="2"/>
  <c r="AO306" i="2"/>
  <c r="AN306" i="2"/>
  <c r="AM306" i="2"/>
  <c r="AL306" i="2"/>
  <c r="AK306" i="2"/>
  <c r="AJ306" i="2"/>
  <c r="AI306" i="2"/>
  <c r="AH306" i="2"/>
  <c r="AG306" i="2"/>
  <c r="AF306" i="2"/>
  <c r="AE306" i="2"/>
  <c r="AD306" i="2"/>
  <c r="AC306" i="2"/>
  <c r="BI305" i="2"/>
  <c r="AP305" i="2"/>
  <c r="AO305" i="2"/>
  <c r="AN305" i="2"/>
  <c r="AM305" i="2"/>
  <c r="AL305" i="2"/>
  <c r="AK305" i="2"/>
  <c r="AJ305" i="2"/>
  <c r="AI305" i="2"/>
  <c r="AH305" i="2"/>
  <c r="AG305" i="2"/>
  <c r="AF305" i="2"/>
  <c r="AE305" i="2"/>
  <c r="AD305" i="2"/>
  <c r="AC305" i="2"/>
  <c r="BI304" i="2"/>
  <c r="AP304" i="2"/>
  <c r="AO304" i="2"/>
  <c r="AN304" i="2"/>
  <c r="AM304" i="2"/>
  <c r="AL304" i="2"/>
  <c r="AK304" i="2"/>
  <c r="AJ304" i="2"/>
  <c r="AI304" i="2"/>
  <c r="AH304" i="2"/>
  <c r="AG304" i="2"/>
  <c r="AF304" i="2"/>
  <c r="AE304" i="2"/>
  <c r="AD304" i="2"/>
  <c r="AC304" i="2"/>
  <c r="BI303" i="2"/>
  <c r="AP303" i="2"/>
  <c r="AO303" i="2"/>
  <c r="AN303" i="2"/>
  <c r="AM303" i="2"/>
  <c r="AL303" i="2"/>
  <c r="AK303" i="2"/>
  <c r="AJ303" i="2"/>
  <c r="AI303" i="2"/>
  <c r="AH303" i="2"/>
  <c r="AG303" i="2"/>
  <c r="AF303" i="2"/>
  <c r="AE303" i="2"/>
  <c r="AD303" i="2"/>
  <c r="AC303" i="2"/>
  <c r="BI302" i="2"/>
  <c r="AP302" i="2"/>
  <c r="AO302" i="2"/>
  <c r="AN302" i="2"/>
  <c r="AM302" i="2"/>
  <c r="AL302" i="2"/>
  <c r="AK302" i="2"/>
  <c r="AJ302" i="2"/>
  <c r="AI302" i="2"/>
  <c r="AH302" i="2"/>
  <c r="AG302" i="2"/>
  <c r="AF302" i="2"/>
  <c r="AE302" i="2"/>
  <c r="AD302" i="2"/>
  <c r="AC302" i="2"/>
  <c r="BI301" i="2"/>
  <c r="AP301" i="2"/>
  <c r="AO301" i="2"/>
  <c r="AN301" i="2"/>
  <c r="AM301" i="2"/>
  <c r="AL301" i="2"/>
  <c r="AK301" i="2"/>
  <c r="AJ301" i="2"/>
  <c r="AI301" i="2"/>
  <c r="AH301" i="2"/>
  <c r="AG301" i="2"/>
  <c r="AF301" i="2"/>
  <c r="AE301" i="2"/>
  <c r="AD301" i="2"/>
  <c r="AC301" i="2"/>
  <c r="BI300" i="2"/>
  <c r="AP300" i="2"/>
  <c r="AO300" i="2"/>
  <c r="AN300" i="2"/>
  <c r="AM300" i="2"/>
  <c r="AL300" i="2"/>
  <c r="AK300" i="2"/>
  <c r="AJ300" i="2"/>
  <c r="AI300" i="2"/>
  <c r="AH300" i="2"/>
  <c r="AG300" i="2"/>
  <c r="AF300" i="2"/>
  <c r="AE300" i="2"/>
  <c r="AD300" i="2"/>
  <c r="AC300" i="2"/>
  <c r="BI299" i="2"/>
  <c r="AP299" i="2"/>
  <c r="AO299" i="2"/>
  <c r="AN299" i="2"/>
  <c r="AM299" i="2"/>
  <c r="AL299" i="2"/>
  <c r="AK299" i="2"/>
  <c r="AJ299" i="2"/>
  <c r="AI299" i="2"/>
  <c r="AH299" i="2"/>
  <c r="AG299" i="2"/>
  <c r="AF299" i="2"/>
  <c r="AE299" i="2"/>
  <c r="AD299" i="2"/>
  <c r="AC299" i="2"/>
  <c r="BI298" i="2"/>
  <c r="AP298" i="2"/>
  <c r="AO298" i="2"/>
  <c r="AN298" i="2"/>
  <c r="AM298" i="2"/>
  <c r="AL298" i="2"/>
  <c r="AK298" i="2"/>
  <c r="AJ298" i="2"/>
  <c r="AI298" i="2"/>
  <c r="AH298" i="2"/>
  <c r="AG298" i="2"/>
  <c r="AF298" i="2"/>
  <c r="AE298" i="2"/>
  <c r="AD298" i="2"/>
  <c r="AC298" i="2"/>
  <c r="BI297" i="2"/>
  <c r="AP297" i="2"/>
  <c r="AO297" i="2"/>
  <c r="AN297" i="2"/>
  <c r="AM297" i="2"/>
  <c r="AL297" i="2"/>
  <c r="AK297" i="2"/>
  <c r="AJ297" i="2"/>
  <c r="AI297" i="2"/>
  <c r="AH297" i="2"/>
  <c r="AG297" i="2"/>
  <c r="AF297" i="2"/>
  <c r="AE297" i="2"/>
  <c r="AD297" i="2"/>
  <c r="AC297" i="2"/>
  <c r="BI296" i="2"/>
  <c r="AP296" i="2"/>
  <c r="AO296" i="2"/>
  <c r="AN296" i="2"/>
  <c r="AM296" i="2"/>
  <c r="AL296" i="2"/>
  <c r="AK296" i="2"/>
  <c r="AJ296" i="2"/>
  <c r="AI296" i="2"/>
  <c r="AH296" i="2"/>
  <c r="AG296" i="2"/>
  <c r="AF296" i="2"/>
  <c r="AE296" i="2"/>
  <c r="AD296" i="2"/>
  <c r="AC296" i="2"/>
  <c r="BI295" i="2"/>
  <c r="AP295" i="2"/>
  <c r="AO295" i="2"/>
  <c r="AN295" i="2"/>
  <c r="AM295" i="2"/>
  <c r="AL295" i="2"/>
  <c r="AK295" i="2"/>
  <c r="AJ295" i="2"/>
  <c r="AI295" i="2"/>
  <c r="AH295" i="2"/>
  <c r="AG295" i="2"/>
  <c r="AF295" i="2"/>
  <c r="AE295" i="2"/>
  <c r="AD295" i="2"/>
  <c r="AC295" i="2"/>
  <c r="BI294" i="2"/>
  <c r="AP294" i="2"/>
  <c r="AO294" i="2"/>
  <c r="AN294" i="2"/>
  <c r="AM294" i="2"/>
  <c r="AL294" i="2"/>
  <c r="AK294" i="2"/>
  <c r="AJ294" i="2"/>
  <c r="AI294" i="2"/>
  <c r="AH294" i="2"/>
  <c r="AG294" i="2"/>
  <c r="AF294" i="2"/>
  <c r="AE294" i="2"/>
  <c r="AD294" i="2"/>
  <c r="AC294" i="2"/>
  <c r="BI293" i="2"/>
  <c r="AP293" i="2"/>
  <c r="AO293" i="2"/>
  <c r="AN293" i="2"/>
  <c r="AM293" i="2"/>
  <c r="AL293" i="2"/>
  <c r="AK293" i="2"/>
  <c r="AJ293" i="2"/>
  <c r="AI293" i="2"/>
  <c r="AH293" i="2"/>
  <c r="AG293" i="2"/>
  <c r="AF293" i="2"/>
  <c r="AE293" i="2"/>
  <c r="AD293" i="2"/>
  <c r="AC293" i="2"/>
  <c r="BI292" i="2"/>
  <c r="AP292" i="2"/>
  <c r="AO292" i="2"/>
  <c r="AN292" i="2"/>
  <c r="AM292" i="2"/>
  <c r="AL292" i="2"/>
  <c r="AK292" i="2"/>
  <c r="AJ292" i="2"/>
  <c r="AI292" i="2"/>
  <c r="AH292" i="2"/>
  <c r="AG292" i="2"/>
  <c r="AF292" i="2"/>
  <c r="AE292" i="2"/>
  <c r="AD292" i="2"/>
  <c r="AC292" i="2"/>
  <c r="BI291" i="2"/>
  <c r="AP291" i="2"/>
  <c r="AO291" i="2"/>
  <c r="AN291" i="2"/>
  <c r="AM291" i="2"/>
  <c r="AL291" i="2"/>
  <c r="AK291" i="2"/>
  <c r="AJ291" i="2"/>
  <c r="AI291" i="2"/>
  <c r="AH291" i="2"/>
  <c r="AG291" i="2"/>
  <c r="AF291" i="2"/>
  <c r="AE291" i="2"/>
  <c r="AD291" i="2"/>
  <c r="AC291" i="2"/>
  <c r="BI290" i="2"/>
  <c r="AP290" i="2"/>
  <c r="AO290" i="2"/>
  <c r="AN290" i="2"/>
  <c r="AM290" i="2"/>
  <c r="AL290" i="2"/>
  <c r="AK290" i="2"/>
  <c r="AJ290" i="2"/>
  <c r="AI290" i="2"/>
  <c r="AH290" i="2"/>
  <c r="AG290" i="2"/>
  <c r="AF290" i="2"/>
  <c r="AE290" i="2"/>
  <c r="AD290" i="2"/>
  <c r="AC290" i="2"/>
  <c r="BI289" i="2"/>
  <c r="AP289" i="2"/>
  <c r="AO289" i="2"/>
  <c r="AN289" i="2"/>
  <c r="AM289" i="2"/>
  <c r="AL289" i="2"/>
  <c r="AK289" i="2"/>
  <c r="AJ289" i="2"/>
  <c r="AI289" i="2"/>
  <c r="AH289" i="2"/>
  <c r="AG289" i="2"/>
  <c r="AF289" i="2"/>
  <c r="AE289" i="2"/>
  <c r="AD289" i="2"/>
  <c r="AC289" i="2"/>
  <c r="BI288" i="2"/>
  <c r="AP288" i="2"/>
  <c r="AO288" i="2"/>
  <c r="AN288" i="2"/>
  <c r="AM288" i="2"/>
  <c r="AL288" i="2"/>
  <c r="AK288" i="2"/>
  <c r="AJ288" i="2"/>
  <c r="AI288" i="2"/>
  <c r="AH288" i="2"/>
  <c r="AG288" i="2"/>
  <c r="AF288" i="2"/>
  <c r="AE288" i="2"/>
  <c r="AD288" i="2"/>
  <c r="AC288" i="2"/>
  <c r="BI287" i="2"/>
  <c r="AP287" i="2"/>
  <c r="AO287" i="2"/>
  <c r="AN287" i="2"/>
  <c r="AM287" i="2"/>
  <c r="AL287" i="2"/>
  <c r="AK287" i="2"/>
  <c r="AJ287" i="2"/>
  <c r="AI287" i="2"/>
  <c r="AH287" i="2"/>
  <c r="AG287" i="2"/>
  <c r="AF287" i="2"/>
  <c r="AE287" i="2"/>
  <c r="AD287" i="2"/>
  <c r="AC287" i="2"/>
  <c r="BI286" i="2"/>
  <c r="AP286" i="2"/>
  <c r="AO286" i="2"/>
  <c r="AN286" i="2"/>
  <c r="AM286" i="2"/>
  <c r="AL286" i="2"/>
  <c r="AK286" i="2"/>
  <c r="AJ286" i="2"/>
  <c r="AI286" i="2"/>
  <c r="AH286" i="2"/>
  <c r="AG286" i="2"/>
  <c r="AF286" i="2"/>
  <c r="AE286" i="2"/>
  <c r="AD286" i="2"/>
  <c r="AC286" i="2"/>
  <c r="BI285" i="2"/>
  <c r="AP285" i="2"/>
  <c r="AO285" i="2"/>
  <c r="AN285" i="2"/>
  <c r="AM285" i="2"/>
  <c r="AL285" i="2"/>
  <c r="AK285" i="2"/>
  <c r="AJ285" i="2"/>
  <c r="AI285" i="2"/>
  <c r="AH285" i="2"/>
  <c r="AG285" i="2"/>
  <c r="AF285" i="2"/>
  <c r="AE285" i="2"/>
  <c r="AD285" i="2"/>
  <c r="AC285" i="2"/>
  <c r="BI284" i="2"/>
  <c r="AP284" i="2"/>
  <c r="AO284" i="2"/>
  <c r="AN284" i="2"/>
  <c r="AM284" i="2"/>
  <c r="AL284" i="2"/>
  <c r="AK284" i="2"/>
  <c r="AJ284" i="2"/>
  <c r="AI284" i="2"/>
  <c r="AH284" i="2"/>
  <c r="AG284" i="2"/>
  <c r="AF284" i="2"/>
  <c r="AE284" i="2"/>
  <c r="AD284" i="2"/>
  <c r="AC284" i="2"/>
  <c r="BI283" i="2"/>
  <c r="AP283" i="2"/>
  <c r="AO283" i="2"/>
  <c r="AN283" i="2"/>
  <c r="AM283" i="2"/>
  <c r="AL283" i="2"/>
  <c r="AK283" i="2"/>
  <c r="AJ283" i="2"/>
  <c r="AI283" i="2"/>
  <c r="AH283" i="2"/>
  <c r="AG283" i="2"/>
  <c r="AF283" i="2"/>
  <c r="AE283" i="2"/>
  <c r="AD283" i="2"/>
  <c r="AC283" i="2"/>
  <c r="BI282" i="2"/>
  <c r="AP282" i="2"/>
  <c r="AO282" i="2"/>
  <c r="AN282" i="2"/>
  <c r="AM282" i="2"/>
  <c r="AL282" i="2"/>
  <c r="AK282" i="2"/>
  <c r="AJ282" i="2"/>
  <c r="AI282" i="2"/>
  <c r="AH282" i="2"/>
  <c r="AG282" i="2"/>
  <c r="AF282" i="2"/>
  <c r="AE282" i="2"/>
  <c r="AD282" i="2"/>
  <c r="AC282" i="2"/>
  <c r="BI281" i="2"/>
  <c r="AP281" i="2"/>
  <c r="AO281" i="2"/>
  <c r="AN281" i="2"/>
  <c r="AM281" i="2"/>
  <c r="AL281" i="2"/>
  <c r="AK281" i="2"/>
  <c r="AJ281" i="2"/>
  <c r="AI281" i="2"/>
  <c r="AH281" i="2"/>
  <c r="AG281" i="2"/>
  <c r="AF281" i="2"/>
  <c r="AE281" i="2"/>
  <c r="AD281" i="2"/>
  <c r="AC281" i="2"/>
  <c r="BI280" i="2"/>
  <c r="AP280" i="2"/>
  <c r="AO280" i="2"/>
  <c r="AN280" i="2"/>
  <c r="AM280" i="2"/>
  <c r="AL280" i="2"/>
  <c r="AK280" i="2"/>
  <c r="AJ280" i="2"/>
  <c r="AI280" i="2"/>
  <c r="AH280" i="2"/>
  <c r="AG280" i="2"/>
  <c r="AF280" i="2"/>
  <c r="AE280" i="2"/>
  <c r="AD280" i="2"/>
  <c r="AC280" i="2"/>
  <c r="BI279" i="2"/>
  <c r="AP279" i="2"/>
  <c r="AO279" i="2"/>
  <c r="AN279" i="2"/>
  <c r="AM279" i="2"/>
  <c r="AL279" i="2"/>
  <c r="AK279" i="2"/>
  <c r="AJ279" i="2"/>
  <c r="AI279" i="2"/>
  <c r="AH279" i="2"/>
  <c r="AG279" i="2"/>
  <c r="AF279" i="2"/>
  <c r="AE279" i="2"/>
  <c r="AD279" i="2"/>
  <c r="AC279" i="2"/>
  <c r="BI278" i="2"/>
  <c r="AP278" i="2"/>
  <c r="AO278" i="2"/>
  <c r="AN278" i="2"/>
  <c r="AM278" i="2"/>
  <c r="AL278" i="2"/>
  <c r="AK278" i="2"/>
  <c r="AJ278" i="2"/>
  <c r="AI278" i="2"/>
  <c r="AH278" i="2"/>
  <c r="AG278" i="2"/>
  <c r="AF278" i="2"/>
  <c r="AE278" i="2"/>
  <c r="AD278" i="2"/>
  <c r="AC278" i="2"/>
  <c r="BI277" i="2"/>
  <c r="AP277" i="2"/>
  <c r="AO277" i="2"/>
  <c r="AN277" i="2"/>
  <c r="AM277" i="2"/>
  <c r="AL277" i="2"/>
  <c r="AK277" i="2"/>
  <c r="AJ277" i="2"/>
  <c r="AI277" i="2"/>
  <c r="AH277" i="2"/>
  <c r="AG277" i="2"/>
  <c r="AF277" i="2"/>
  <c r="AE277" i="2"/>
  <c r="AD277" i="2"/>
  <c r="AC277" i="2"/>
  <c r="BI276" i="2"/>
  <c r="AP276" i="2"/>
  <c r="AO276" i="2"/>
  <c r="AN276" i="2"/>
  <c r="AM276" i="2"/>
  <c r="AL276" i="2"/>
  <c r="AK276" i="2"/>
  <c r="AJ276" i="2"/>
  <c r="AI276" i="2"/>
  <c r="AH276" i="2"/>
  <c r="AG276" i="2"/>
  <c r="AF276" i="2"/>
  <c r="AE276" i="2"/>
  <c r="AD276" i="2"/>
  <c r="AC276" i="2"/>
  <c r="BI275" i="2"/>
  <c r="AP275" i="2"/>
  <c r="AO275" i="2"/>
  <c r="AN275" i="2"/>
  <c r="AM275" i="2"/>
  <c r="AL275" i="2"/>
  <c r="AK275" i="2"/>
  <c r="AJ275" i="2"/>
  <c r="AI275" i="2"/>
  <c r="AH275" i="2"/>
  <c r="AG275" i="2"/>
  <c r="AF275" i="2"/>
  <c r="AE275" i="2"/>
  <c r="AD275" i="2"/>
  <c r="AC275" i="2"/>
  <c r="BI274" i="2"/>
  <c r="AP274" i="2"/>
  <c r="AO274" i="2"/>
  <c r="AN274" i="2"/>
  <c r="AM274" i="2"/>
  <c r="AL274" i="2"/>
  <c r="AK274" i="2"/>
  <c r="AJ274" i="2"/>
  <c r="AI274" i="2"/>
  <c r="AH274" i="2"/>
  <c r="AG274" i="2"/>
  <c r="AF274" i="2"/>
  <c r="AE274" i="2"/>
  <c r="AD274" i="2"/>
  <c r="AC274" i="2"/>
  <c r="BI273" i="2"/>
  <c r="AP273" i="2"/>
  <c r="AO273" i="2"/>
  <c r="AN273" i="2"/>
  <c r="AM273" i="2"/>
  <c r="AL273" i="2"/>
  <c r="AK273" i="2"/>
  <c r="AJ273" i="2"/>
  <c r="AI273" i="2"/>
  <c r="AH273" i="2"/>
  <c r="AG273" i="2"/>
  <c r="AF273" i="2"/>
  <c r="AE273" i="2"/>
  <c r="AD273" i="2"/>
  <c r="AC273" i="2"/>
  <c r="BI272" i="2"/>
  <c r="AP272" i="2"/>
  <c r="AO272" i="2"/>
  <c r="AN272" i="2"/>
  <c r="AM272" i="2"/>
  <c r="AL272" i="2"/>
  <c r="AK272" i="2"/>
  <c r="AJ272" i="2"/>
  <c r="AI272" i="2"/>
  <c r="AH272" i="2"/>
  <c r="AG272" i="2"/>
  <c r="AF272" i="2"/>
  <c r="AE272" i="2"/>
  <c r="AD272" i="2"/>
  <c r="AC272" i="2"/>
  <c r="BI271" i="2"/>
  <c r="AP271" i="2"/>
  <c r="AO271" i="2"/>
  <c r="AN271" i="2"/>
  <c r="AM271" i="2"/>
  <c r="AL271" i="2"/>
  <c r="AK271" i="2"/>
  <c r="AJ271" i="2"/>
  <c r="AI271" i="2"/>
  <c r="AH271" i="2"/>
  <c r="AG271" i="2"/>
  <c r="AF271" i="2"/>
  <c r="AE271" i="2"/>
  <c r="AD271" i="2"/>
  <c r="AC271" i="2"/>
  <c r="BI270" i="2"/>
  <c r="AP270" i="2"/>
  <c r="AO270" i="2"/>
  <c r="AN270" i="2"/>
  <c r="AM270" i="2"/>
  <c r="AL270" i="2"/>
  <c r="AK270" i="2"/>
  <c r="AJ270" i="2"/>
  <c r="AI270" i="2"/>
  <c r="AH270" i="2"/>
  <c r="AG270" i="2"/>
  <c r="AF270" i="2"/>
  <c r="AE270" i="2"/>
  <c r="AD270" i="2"/>
  <c r="AC270" i="2"/>
  <c r="BI269" i="2"/>
  <c r="AP269" i="2"/>
  <c r="AO269" i="2"/>
  <c r="AN269" i="2"/>
  <c r="AM269" i="2"/>
  <c r="AL269" i="2"/>
  <c r="AK269" i="2"/>
  <c r="AJ269" i="2"/>
  <c r="AI269" i="2"/>
  <c r="AH269" i="2"/>
  <c r="AG269" i="2"/>
  <c r="AF269" i="2"/>
  <c r="AE269" i="2"/>
  <c r="AD269" i="2"/>
  <c r="AC269" i="2"/>
  <c r="BI268" i="2"/>
  <c r="AP268" i="2"/>
  <c r="AO268" i="2"/>
  <c r="AN268" i="2"/>
  <c r="AM268" i="2"/>
  <c r="AL268" i="2"/>
  <c r="AK268" i="2"/>
  <c r="AJ268" i="2"/>
  <c r="AI268" i="2"/>
  <c r="AH268" i="2"/>
  <c r="AG268" i="2"/>
  <c r="AF268" i="2"/>
  <c r="AE268" i="2"/>
  <c r="AD268" i="2"/>
  <c r="AC268" i="2"/>
  <c r="BI267" i="2"/>
  <c r="AP267" i="2"/>
  <c r="AO267" i="2"/>
  <c r="AN267" i="2"/>
  <c r="AM267" i="2"/>
  <c r="AL267" i="2"/>
  <c r="AK267" i="2"/>
  <c r="AJ267" i="2"/>
  <c r="AI267" i="2"/>
  <c r="AH267" i="2"/>
  <c r="AG267" i="2"/>
  <c r="AF267" i="2"/>
  <c r="AE267" i="2"/>
  <c r="AD267" i="2"/>
  <c r="AC267" i="2"/>
  <c r="BI266" i="2"/>
  <c r="AP266" i="2"/>
  <c r="AO266" i="2"/>
  <c r="AN266" i="2"/>
  <c r="AM266" i="2"/>
  <c r="AL266" i="2"/>
  <c r="AK266" i="2"/>
  <c r="AJ266" i="2"/>
  <c r="AI266" i="2"/>
  <c r="AH266" i="2"/>
  <c r="AG266" i="2"/>
  <c r="AF266" i="2"/>
  <c r="AE266" i="2"/>
  <c r="AD266" i="2"/>
  <c r="AC266" i="2"/>
  <c r="BI265" i="2"/>
  <c r="AP265" i="2"/>
  <c r="AO265" i="2"/>
  <c r="AN265" i="2"/>
  <c r="AM265" i="2"/>
  <c r="AL265" i="2"/>
  <c r="AK265" i="2"/>
  <c r="AJ265" i="2"/>
  <c r="AI265" i="2"/>
  <c r="AH265" i="2"/>
  <c r="AG265" i="2"/>
  <c r="AF265" i="2"/>
  <c r="AE265" i="2"/>
  <c r="AD265" i="2"/>
  <c r="AC265" i="2"/>
  <c r="BI264" i="2"/>
  <c r="AP264" i="2"/>
  <c r="AO264" i="2"/>
  <c r="AN264" i="2"/>
  <c r="AM264" i="2"/>
  <c r="AL264" i="2"/>
  <c r="AK264" i="2"/>
  <c r="AJ264" i="2"/>
  <c r="AI264" i="2"/>
  <c r="AH264" i="2"/>
  <c r="AG264" i="2"/>
  <c r="AF264" i="2"/>
  <c r="AE264" i="2"/>
  <c r="AD264" i="2"/>
  <c r="AC264" i="2"/>
  <c r="BI263" i="2"/>
  <c r="AP263" i="2"/>
  <c r="AO263" i="2"/>
  <c r="AN263" i="2"/>
  <c r="AM263" i="2"/>
  <c r="AL263" i="2"/>
  <c r="AK263" i="2"/>
  <c r="AJ263" i="2"/>
  <c r="AI263" i="2"/>
  <c r="AH263" i="2"/>
  <c r="AG263" i="2"/>
  <c r="AF263" i="2"/>
  <c r="AE263" i="2"/>
  <c r="AD263" i="2"/>
  <c r="AC263" i="2"/>
  <c r="BI262" i="2"/>
  <c r="AP262" i="2"/>
  <c r="AO262" i="2"/>
  <c r="AN262" i="2"/>
  <c r="AM262" i="2"/>
  <c r="AL262" i="2"/>
  <c r="AK262" i="2"/>
  <c r="AJ262" i="2"/>
  <c r="AI262" i="2"/>
  <c r="AH262" i="2"/>
  <c r="AG262" i="2"/>
  <c r="AF262" i="2"/>
  <c r="AE262" i="2"/>
  <c r="AD262" i="2"/>
  <c r="AC262" i="2"/>
  <c r="BI261" i="2"/>
  <c r="AP261" i="2"/>
  <c r="AO261" i="2"/>
  <c r="AN261" i="2"/>
  <c r="AM261" i="2"/>
  <c r="AL261" i="2"/>
  <c r="AK261" i="2"/>
  <c r="AJ261" i="2"/>
  <c r="AI261" i="2"/>
  <c r="AH261" i="2"/>
  <c r="AG261" i="2"/>
  <c r="AF261" i="2"/>
  <c r="AE261" i="2"/>
  <c r="AD261" i="2"/>
  <c r="AC261" i="2"/>
  <c r="BI260" i="2"/>
  <c r="AP260" i="2"/>
  <c r="AO260" i="2"/>
  <c r="AN260" i="2"/>
  <c r="AM260" i="2"/>
  <c r="AL260" i="2"/>
  <c r="AK260" i="2"/>
  <c r="AJ260" i="2"/>
  <c r="AI260" i="2"/>
  <c r="AH260" i="2"/>
  <c r="AG260" i="2"/>
  <c r="AF260" i="2"/>
  <c r="AE260" i="2"/>
  <c r="AD260" i="2"/>
  <c r="AC260" i="2"/>
  <c r="BI259" i="2"/>
  <c r="AP259" i="2"/>
  <c r="AO259" i="2"/>
  <c r="AN259" i="2"/>
  <c r="AM259" i="2"/>
  <c r="AL259" i="2"/>
  <c r="AK259" i="2"/>
  <c r="AJ259" i="2"/>
  <c r="AI259" i="2"/>
  <c r="AH259" i="2"/>
  <c r="AG259" i="2"/>
  <c r="AF259" i="2"/>
  <c r="AE259" i="2"/>
  <c r="AD259" i="2"/>
  <c r="AC259" i="2"/>
  <c r="BI258" i="2"/>
  <c r="AP258" i="2"/>
  <c r="AO258" i="2"/>
  <c r="AN258" i="2"/>
  <c r="AM258" i="2"/>
  <c r="AL258" i="2"/>
  <c r="AK258" i="2"/>
  <c r="AJ258" i="2"/>
  <c r="AI258" i="2"/>
  <c r="AH258" i="2"/>
  <c r="AG258" i="2"/>
  <c r="AF258" i="2"/>
  <c r="AE258" i="2"/>
  <c r="AD258" i="2"/>
  <c r="AC258" i="2"/>
  <c r="BI257" i="2"/>
  <c r="AP257" i="2"/>
  <c r="AO257" i="2"/>
  <c r="AN257" i="2"/>
  <c r="AM257" i="2"/>
  <c r="AL257" i="2"/>
  <c r="AK257" i="2"/>
  <c r="AJ257" i="2"/>
  <c r="AI257" i="2"/>
  <c r="AH257" i="2"/>
  <c r="AG257" i="2"/>
  <c r="AF257" i="2"/>
  <c r="AE257" i="2"/>
  <c r="AD257" i="2"/>
  <c r="AC257" i="2"/>
  <c r="BI256" i="2"/>
  <c r="AP256" i="2"/>
  <c r="AO256" i="2"/>
  <c r="AN256" i="2"/>
  <c r="AM256" i="2"/>
  <c r="AL256" i="2"/>
  <c r="AK256" i="2"/>
  <c r="AJ256" i="2"/>
  <c r="AI256" i="2"/>
  <c r="AH256" i="2"/>
  <c r="AG256" i="2"/>
  <c r="AF256" i="2"/>
  <c r="AE256" i="2"/>
  <c r="AD256" i="2"/>
  <c r="AC256" i="2"/>
  <c r="BI255" i="2"/>
  <c r="AP255" i="2"/>
  <c r="AO255" i="2"/>
  <c r="AN255" i="2"/>
  <c r="AM255" i="2"/>
  <c r="AL255" i="2"/>
  <c r="AK255" i="2"/>
  <c r="AJ255" i="2"/>
  <c r="AI255" i="2"/>
  <c r="AH255" i="2"/>
  <c r="AG255" i="2"/>
  <c r="AF255" i="2"/>
  <c r="AE255" i="2"/>
  <c r="AD255" i="2"/>
  <c r="AC255" i="2"/>
  <c r="BI254" i="2"/>
  <c r="AP254" i="2"/>
  <c r="AO254" i="2"/>
  <c r="AN254" i="2"/>
  <c r="AM254" i="2"/>
  <c r="AL254" i="2"/>
  <c r="AK254" i="2"/>
  <c r="AJ254" i="2"/>
  <c r="AI254" i="2"/>
  <c r="AH254" i="2"/>
  <c r="AG254" i="2"/>
  <c r="AF254" i="2"/>
  <c r="AE254" i="2"/>
  <c r="AD254" i="2"/>
  <c r="AC254" i="2"/>
  <c r="BI253" i="2"/>
  <c r="AP253" i="2"/>
  <c r="AO253" i="2"/>
  <c r="AN253" i="2"/>
  <c r="AM253" i="2"/>
  <c r="AL253" i="2"/>
  <c r="AK253" i="2"/>
  <c r="AJ253" i="2"/>
  <c r="AI253" i="2"/>
  <c r="AH253" i="2"/>
  <c r="AG253" i="2"/>
  <c r="AF253" i="2"/>
  <c r="AE253" i="2"/>
  <c r="AD253" i="2"/>
  <c r="AC253" i="2"/>
  <c r="BI252" i="2"/>
  <c r="AP252" i="2"/>
  <c r="AO252" i="2"/>
  <c r="AN252" i="2"/>
  <c r="AM252" i="2"/>
  <c r="AL252" i="2"/>
  <c r="AK252" i="2"/>
  <c r="AJ252" i="2"/>
  <c r="AI252" i="2"/>
  <c r="AH252" i="2"/>
  <c r="AG252" i="2"/>
  <c r="AF252" i="2"/>
  <c r="AE252" i="2"/>
  <c r="AD252" i="2"/>
  <c r="AC252" i="2"/>
  <c r="BI251" i="2"/>
  <c r="AP251" i="2"/>
  <c r="AO251" i="2"/>
  <c r="AN251" i="2"/>
  <c r="AM251" i="2"/>
  <c r="AL251" i="2"/>
  <c r="AK251" i="2"/>
  <c r="AJ251" i="2"/>
  <c r="AI251" i="2"/>
  <c r="AH251" i="2"/>
  <c r="AG251" i="2"/>
  <c r="AF251" i="2"/>
  <c r="AE251" i="2"/>
  <c r="AD251" i="2"/>
  <c r="AC251" i="2"/>
  <c r="BI250" i="2"/>
  <c r="AP250" i="2"/>
  <c r="AO250" i="2"/>
  <c r="AN250" i="2"/>
  <c r="AM250" i="2"/>
  <c r="AL250" i="2"/>
  <c r="AK250" i="2"/>
  <c r="AJ250" i="2"/>
  <c r="AI250" i="2"/>
  <c r="AH250" i="2"/>
  <c r="AG250" i="2"/>
  <c r="AF250" i="2"/>
  <c r="AE250" i="2"/>
  <c r="AD250" i="2"/>
  <c r="AC250" i="2"/>
  <c r="BI249" i="2"/>
  <c r="AP249" i="2"/>
  <c r="AO249" i="2"/>
  <c r="AN249" i="2"/>
  <c r="AM249" i="2"/>
  <c r="AL249" i="2"/>
  <c r="AK249" i="2"/>
  <c r="AJ249" i="2"/>
  <c r="AI249" i="2"/>
  <c r="AH249" i="2"/>
  <c r="AG249" i="2"/>
  <c r="AF249" i="2"/>
  <c r="AE249" i="2"/>
  <c r="AD249" i="2"/>
  <c r="AC249" i="2"/>
  <c r="BI248" i="2"/>
  <c r="AP248" i="2"/>
  <c r="AO248" i="2"/>
  <c r="AN248" i="2"/>
  <c r="AM248" i="2"/>
  <c r="AL248" i="2"/>
  <c r="AK248" i="2"/>
  <c r="AJ248" i="2"/>
  <c r="AI248" i="2"/>
  <c r="AH248" i="2"/>
  <c r="AG248" i="2"/>
  <c r="AF248" i="2"/>
  <c r="AE248" i="2"/>
  <c r="AD248" i="2"/>
  <c r="AC248" i="2"/>
  <c r="BI247" i="2"/>
  <c r="AP247" i="2"/>
  <c r="AO247" i="2"/>
  <c r="AN247" i="2"/>
  <c r="AM247" i="2"/>
  <c r="AL247" i="2"/>
  <c r="AK247" i="2"/>
  <c r="AJ247" i="2"/>
  <c r="AI247" i="2"/>
  <c r="AH247" i="2"/>
  <c r="AG247" i="2"/>
  <c r="AF247" i="2"/>
  <c r="AE247" i="2"/>
  <c r="AD247" i="2"/>
  <c r="AC247" i="2"/>
  <c r="BI246" i="2"/>
  <c r="AP246" i="2"/>
  <c r="AO246" i="2"/>
  <c r="AN246" i="2"/>
  <c r="AM246" i="2"/>
  <c r="AL246" i="2"/>
  <c r="AK246" i="2"/>
  <c r="AJ246" i="2"/>
  <c r="AI246" i="2"/>
  <c r="AH246" i="2"/>
  <c r="AG246" i="2"/>
  <c r="AF246" i="2"/>
  <c r="AE246" i="2"/>
  <c r="AD246" i="2"/>
  <c r="AC246" i="2"/>
  <c r="BI245" i="2"/>
  <c r="AP245" i="2"/>
  <c r="AO245" i="2"/>
  <c r="AN245" i="2"/>
  <c r="AM245" i="2"/>
  <c r="AL245" i="2"/>
  <c r="AK245" i="2"/>
  <c r="AJ245" i="2"/>
  <c r="AI245" i="2"/>
  <c r="AH245" i="2"/>
  <c r="AG245" i="2"/>
  <c r="AF245" i="2"/>
  <c r="AE245" i="2"/>
  <c r="AD245" i="2"/>
  <c r="AC245" i="2"/>
  <c r="BI244" i="2"/>
  <c r="AP244" i="2"/>
  <c r="AO244" i="2"/>
  <c r="AN244" i="2"/>
  <c r="AM244" i="2"/>
  <c r="AL244" i="2"/>
  <c r="AK244" i="2"/>
  <c r="AJ244" i="2"/>
  <c r="AI244" i="2"/>
  <c r="AH244" i="2"/>
  <c r="AG244" i="2"/>
  <c r="AF244" i="2"/>
  <c r="AE244" i="2"/>
  <c r="AD244" i="2"/>
  <c r="AC244" i="2"/>
  <c r="BI243" i="2"/>
  <c r="AP243" i="2"/>
  <c r="AO243" i="2"/>
  <c r="AN243" i="2"/>
  <c r="AM243" i="2"/>
  <c r="AL243" i="2"/>
  <c r="AK243" i="2"/>
  <c r="AJ243" i="2"/>
  <c r="AI243" i="2"/>
  <c r="AH243" i="2"/>
  <c r="AG243" i="2"/>
  <c r="AF243" i="2"/>
  <c r="AE243" i="2"/>
  <c r="AD243" i="2"/>
  <c r="AC243" i="2"/>
  <c r="BI242" i="2"/>
  <c r="AP242" i="2"/>
  <c r="AO242" i="2"/>
  <c r="AN242" i="2"/>
  <c r="AM242" i="2"/>
  <c r="AL242" i="2"/>
  <c r="AK242" i="2"/>
  <c r="AJ242" i="2"/>
  <c r="AI242" i="2"/>
  <c r="AH242" i="2"/>
  <c r="AG242" i="2"/>
  <c r="AF242" i="2"/>
  <c r="AE242" i="2"/>
  <c r="AD242" i="2"/>
  <c r="AC242" i="2"/>
  <c r="BI241" i="2"/>
  <c r="AP241" i="2"/>
  <c r="AO241" i="2"/>
  <c r="AN241" i="2"/>
  <c r="AM241" i="2"/>
  <c r="AL241" i="2"/>
  <c r="AK241" i="2"/>
  <c r="AJ241" i="2"/>
  <c r="AI241" i="2"/>
  <c r="AH241" i="2"/>
  <c r="AG241" i="2"/>
  <c r="AF241" i="2"/>
  <c r="AE241" i="2"/>
  <c r="AD241" i="2"/>
  <c r="AC241" i="2"/>
  <c r="BI240" i="2"/>
  <c r="AP240" i="2"/>
  <c r="AO240" i="2"/>
  <c r="AN240" i="2"/>
  <c r="AM240" i="2"/>
  <c r="AL240" i="2"/>
  <c r="AK240" i="2"/>
  <c r="AJ240" i="2"/>
  <c r="AI240" i="2"/>
  <c r="AH240" i="2"/>
  <c r="AG240" i="2"/>
  <c r="AF240" i="2"/>
  <c r="AE240" i="2"/>
  <c r="AD240" i="2"/>
  <c r="AC240" i="2"/>
  <c r="BI239" i="2"/>
  <c r="AP239" i="2"/>
  <c r="AO239" i="2"/>
  <c r="AN239" i="2"/>
  <c r="AM239" i="2"/>
  <c r="AL239" i="2"/>
  <c r="AK239" i="2"/>
  <c r="AJ239" i="2"/>
  <c r="AI239" i="2"/>
  <c r="AH239" i="2"/>
  <c r="AG239" i="2"/>
  <c r="AF239" i="2"/>
  <c r="AE239" i="2"/>
  <c r="AD239" i="2"/>
  <c r="AC239" i="2"/>
  <c r="BI238" i="2"/>
  <c r="AP238" i="2"/>
  <c r="AO238" i="2"/>
  <c r="AN238" i="2"/>
  <c r="AM238" i="2"/>
  <c r="AL238" i="2"/>
  <c r="AK238" i="2"/>
  <c r="AJ238" i="2"/>
  <c r="AI238" i="2"/>
  <c r="AH238" i="2"/>
  <c r="AG238" i="2"/>
  <c r="AF238" i="2"/>
  <c r="AE238" i="2"/>
  <c r="AD238" i="2"/>
  <c r="AC238" i="2"/>
  <c r="BI237" i="2"/>
  <c r="AP237" i="2"/>
  <c r="AO237" i="2"/>
  <c r="AN237" i="2"/>
  <c r="AM237" i="2"/>
  <c r="AL237" i="2"/>
  <c r="AK237" i="2"/>
  <c r="AJ237" i="2"/>
  <c r="AI237" i="2"/>
  <c r="AH237" i="2"/>
  <c r="AG237" i="2"/>
  <c r="AF237" i="2"/>
  <c r="AE237" i="2"/>
  <c r="AD237" i="2"/>
  <c r="AC237" i="2"/>
  <c r="BI236" i="2"/>
  <c r="AP236" i="2"/>
  <c r="AO236" i="2"/>
  <c r="AN236" i="2"/>
  <c r="AM236" i="2"/>
  <c r="AL236" i="2"/>
  <c r="AK236" i="2"/>
  <c r="AJ236" i="2"/>
  <c r="AI236" i="2"/>
  <c r="AH236" i="2"/>
  <c r="AG236" i="2"/>
  <c r="AF236" i="2"/>
  <c r="AE236" i="2"/>
  <c r="AD236" i="2"/>
  <c r="AC236" i="2"/>
  <c r="BI235" i="2"/>
  <c r="AP235" i="2"/>
  <c r="AO235" i="2"/>
  <c r="AN235" i="2"/>
  <c r="AM235" i="2"/>
  <c r="AL235" i="2"/>
  <c r="AK235" i="2"/>
  <c r="AJ235" i="2"/>
  <c r="AI235" i="2"/>
  <c r="AH235" i="2"/>
  <c r="AG235" i="2"/>
  <c r="AF235" i="2"/>
  <c r="AE235" i="2"/>
  <c r="AD235" i="2"/>
  <c r="AC235" i="2"/>
  <c r="BI234" i="2"/>
  <c r="AP234" i="2"/>
  <c r="AO234" i="2"/>
  <c r="AN234" i="2"/>
  <c r="AM234" i="2"/>
  <c r="AL234" i="2"/>
  <c r="AK234" i="2"/>
  <c r="AJ234" i="2"/>
  <c r="AI234" i="2"/>
  <c r="AH234" i="2"/>
  <c r="AG234" i="2"/>
  <c r="AF234" i="2"/>
  <c r="AE234" i="2"/>
  <c r="AD234" i="2"/>
  <c r="AC234" i="2"/>
  <c r="BI233" i="2"/>
  <c r="AP233" i="2"/>
  <c r="AO233" i="2"/>
  <c r="AN233" i="2"/>
  <c r="AM233" i="2"/>
  <c r="AL233" i="2"/>
  <c r="AK233" i="2"/>
  <c r="AJ233" i="2"/>
  <c r="AI233" i="2"/>
  <c r="AH233" i="2"/>
  <c r="AG233" i="2"/>
  <c r="AF233" i="2"/>
  <c r="AE233" i="2"/>
  <c r="AD233" i="2"/>
  <c r="AC233" i="2"/>
  <c r="BI232" i="2"/>
  <c r="AP232" i="2"/>
  <c r="AO232" i="2"/>
  <c r="AN232" i="2"/>
  <c r="AM232" i="2"/>
  <c r="AL232" i="2"/>
  <c r="AK232" i="2"/>
  <c r="AJ232" i="2"/>
  <c r="AI232" i="2"/>
  <c r="AH232" i="2"/>
  <c r="AG232" i="2"/>
  <c r="AF232" i="2"/>
  <c r="AE232" i="2"/>
  <c r="AD232" i="2"/>
  <c r="AC232" i="2"/>
  <c r="BI231" i="2"/>
  <c r="AP231" i="2"/>
  <c r="AO231" i="2"/>
  <c r="AN231" i="2"/>
  <c r="AM231" i="2"/>
  <c r="AL231" i="2"/>
  <c r="AK231" i="2"/>
  <c r="AJ231" i="2"/>
  <c r="AI231" i="2"/>
  <c r="AH231" i="2"/>
  <c r="AG231" i="2"/>
  <c r="AF231" i="2"/>
  <c r="AE231" i="2"/>
  <c r="AD231" i="2"/>
  <c r="AC231" i="2"/>
  <c r="BI230" i="2"/>
  <c r="AP230" i="2"/>
  <c r="AO230" i="2"/>
  <c r="AN230" i="2"/>
  <c r="AM230" i="2"/>
  <c r="AL230" i="2"/>
  <c r="AK230" i="2"/>
  <c r="AJ230" i="2"/>
  <c r="AI230" i="2"/>
  <c r="AH230" i="2"/>
  <c r="AG230" i="2"/>
  <c r="AF230" i="2"/>
  <c r="AE230" i="2"/>
  <c r="AD230" i="2"/>
  <c r="AC230" i="2"/>
  <c r="BI229" i="2"/>
  <c r="AP229" i="2"/>
  <c r="AO229" i="2"/>
  <c r="AN229" i="2"/>
  <c r="AM229" i="2"/>
  <c r="AL229" i="2"/>
  <c r="AK229" i="2"/>
  <c r="AJ229" i="2"/>
  <c r="AI229" i="2"/>
  <c r="AH229" i="2"/>
  <c r="AG229" i="2"/>
  <c r="AF229" i="2"/>
  <c r="AE229" i="2"/>
  <c r="AD229" i="2"/>
  <c r="AC229" i="2"/>
  <c r="BI228" i="2"/>
  <c r="AP228" i="2"/>
  <c r="AO228" i="2"/>
  <c r="AN228" i="2"/>
  <c r="AM228" i="2"/>
  <c r="AL228" i="2"/>
  <c r="AK228" i="2"/>
  <c r="AJ228" i="2"/>
  <c r="AI228" i="2"/>
  <c r="AH228" i="2"/>
  <c r="AG228" i="2"/>
  <c r="AF228" i="2"/>
  <c r="AE228" i="2"/>
  <c r="AD228" i="2"/>
  <c r="AC228" i="2"/>
  <c r="BI227" i="2"/>
  <c r="AP227" i="2"/>
  <c r="AO227" i="2"/>
  <c r="AN227" i="2"/>
  <c r="AM227" i="2"/>
  <c r="AL227" i="2"/>
  <c r="AK227" i="2"/>
  <c r="AJ227" i="2"/>
  <c r="AI227" i="2"/>
  <c r="AH227" i="2"/>
  <c r="AG227" i="2"/>
  <c r="AF227" i="2"/>
  <c r="AE227" i="2"/>
  <c r="AD227" i="2"/>
  <c r="AC227" i="2"/>
  <c r="BI226" i="2"/>
  <c r="AP226" i="2"/>
  <c r="AO226" i="2"/>
  <c r="AN226" i="2"/>
  <c r="AM226" i="2"/>
  <c r="AL226" i="2"/>
  <c r="AK226" i="2"/>
  <c r="AJ226" i="2"/>
  <c r="AI226" i="2"/>
  <c r="AH226" i="2"/>
  <c r="AG226" i="2"/>
  <c r="AF226" i="2"/>
  <c r="AE226" i="2"/>
  <c r="AD226" i="2"/>
  <c r="AC226" i="2"/>
  <c r="BI225" i="2"/>
  <c r="AP225" i="2"/>
  <c r="AO225" i="2"/>
  <c r="AN225" i="2"/>
  <c r="AM225" i="2"/>
  <c r="AL225" i="2"/>
  <c r="AK225" i="2"/>
  <c r="AJ225" i="2"/>
  <c r="AI225" i="2"/>
  <c r="AH225" i="2"/>
  <c r="AG225" i="2"/>
  <c r="AF225" i="2"/>
  <c r="AE225" i="2"/>
  <c r="AD225" i="2"/>
  <c r="AC225" i="2"/>
  <c r="BI224" i="2"/>
  <c r="AP224" i="2"/>
  <c r="AO224" i="2"/>
  <c r="AN224" i="2"/>
  <c r="AM224" i="2"/>
  <c r="AL224" i="2"/>
  <c r="AK224" i="2"/>
  <c r="AJ224" i="2"/>
  <c r="AI224" i="2"/>
  <c r="AH224" i="2"/>
  <c r="AG224" i="2"/>
  <c r="AF224" i="2"/>
  <c r="AE224" i="2"/>
  <c r="AD224" i="2"/>
  <c r="AC224" i="2"/>
  <c r="BI223" i="2"/>
  <c r="AP223" i="2"/>
  <c r="AO223" i="2"/>
  <c r="AN223" i="2"/>
  <c r="AM223" i="2"/>
  <c r="AL223" i="2"/>
  <c r="AK223" i="2"/>
  <c r="AJ223" i="2"/>
  <c r="AI223" i="2"/>
  <c r="AH223" i="2"/>
  <c r="AG223" i="2"/>
  <c r="AF223" i="2"/>
  <c r="AE223" i="2"/>
  <c r="AD223" i="2"/>
  <c r="AC223" i="2"/>
  <c r="BI222" i="2"/>
  <c r="AP222" i="2"/>
  <c r="AO222" i="2"/>
  <c r="AN222" i="2"/>
  <c r="AM222" i="2"/>
  <c r="AL222" i="2"/>
  <c r="AK222" i="2"/>
  <c r="AJ222" i="2"/>
  <c r="AI222" i="2"/>
  <c r="AH222" i="2"/>
  <c r="AG222" i="2"/>
  <c r="AF222" i="2"/>
  <c r="AE222" i="2"/>
  <c r="AD222" i="2"/>
  <c r="AC222" i="2"/>
  <c r="BI221" i="2"/>
  <c r="AP221" i="2"/>
  <c r="AO221" i="2"/>
  <c r="AN221" i="2"/>
  <c r="AM221" i="2"/>
  <c r="AL221" i="2"/>
  <c r="AK221" i="2"/>
  <c r="AJ221" i="2"/>
  <c r="AI221" i="2"/>
  <c r="AH221" i="2"/>
  <c r="AG221" i="2"/>
  <c r="AF221" i="2"/>
  <c r="AE221" i="2"/>
  <c r="AD221" i="2"/>
  <c r="AC221" i="2"/>
  <c r="BI220" i="2"/>
  <c r="AP220" i="2"/>
  <c r="AO220" i="2"/>
  <c r="AN220" i="2"/>
  <c r="AM220" i="2"/>
  <c r="AL220" i="2"/>
  <c r="AK220" i="2"/>
  <c r="AJ220" i="2"/>
  <c r="AI220" i="2"/>
  <c r="AH220" i="2"/>
  <c r="AG220" i="2"/>
  <c r="AF220" i="2"/>
  <c r="AE220" i="2"/>
  <c r="AD220" i="2"/>
  <c r="AC220" i="2"/>
  <c r="BI219" i="2"/>
  <c r="AP219" i="2"/>
  <c r="AO219" i="2"/>
  <c r="AN219" i="2"/>
  <c r="AM219" i="2"/>
  <c r="AL219" i="2"/>
  <c r="AK219" i="2"/>
  <c r="AJ219" i="2"/>
  <c r="AI219" i="2"/>
  <c r="AH219" i="2"/>
  <c r="AG219" i="2"/>
  <c r="AF219" i="2"/>
  <c r="AE219" i="2"/>
  <c r="AD219" i="2"/>
  <c r="AC219" i="2"/>
  <c r="BI218" i="2"/>
  <c r="AP218" i="2"/>
  <c r="AO218" i="2"/>
  <c r="AN218" i="2"/>
  <c r="AM218" i="2"/>
  <c r="AL218" i="2"/>
  <c r="AK218" i="2"/>
  <c r="AJ218" i="2"/>
  <c r="AI218" i="2"/>
  <c r="AH218" i="2"/>
  <c r="AG218" i="2"/>
  <c r="AF218" i="2"/>
  <c r="AE218" i="2"/>
  <c r="AD218" i="2"/>
  <c r="AC218" i="2"/>
  <c r="BI217" i="2"/>
  <c r="AP217" i="2"/>
  <c r="AO217" i="2"/>
  <c r="AN217" i="2"/>
  <c r="AM217" i="2"/>
  <c r="AL217" i="2"/>
  <c r="AK217" i="2"/>
  <c r="AJ217" i="2"/>
  <c r="AI217" i="2"/>
  <c r="AH217" i="2"/>
  <c r="AG217" i="2"/>
  <c r="AF217" i="2"/>
  <c r="AE217" i="2"/>
  <c r="AD217" i="2"/>
  <c r="AC217" i="2"/>
  <c r="BI216" i="2"/>
  <c r="AP216" i="2"/>
  <c r="AO216" i="2"/>
  <c r="AN216" i="2"/>
  <c r="AM216" i="2"/>
  <c r="AL216" i="2"/>
  <c r="AK216" i="2"/>
  <c r="AJ216" i="2"/>
  <c r="AI216" i="2"/>
  <c r="AH216" i="2"/>
  <c r="AG216" i="2"/>
  <c r="AF216" i="2"/>
  <c r="AE216" i="2"/>
  <c r="AD216" i="2"/>
  <c r="AC216" i="2"/>
  <c r="BI215" i="2"/>
  <c r="AP215" i="2"/>
  <c r="AO215" i="2"/>
  <c r="AN215" i="2"/>
  <c r="AM215" i="2"/>
  <c r="AL215" i="2"/>
  <c r="AK215" i="2"/>
  <c r="AJ215" i="2"/>
  <c r="AI215" i="2"/>
  <c r="AH215" i="2"/>
  <c r="AG215" i="2"/>
  <c r="AF215" i="2"/>
  <c r="AE215" i="2"/>
  <c r="AD215" i="2"/>
  <c r="AC215" i="2"/>
  <c r="BI214" i="2"/>
  <c r="AP214" i="2"/>
  <c r="AO214" i="2"/>
  <c r="AN214" i="2"/>
  <c r="AM214" i="2"/>
  <c r="AL214" i="2"/>
  <c r="AK214" i="2"/>
  <c r="AJ214" i="2"/>
  <c r="AI214" i="2"/>
  <c r="AH214" i="2"/>
  <c r="AG214" i="2"/>
  <c r="AF214" i="2"/>
  <c r="AE214" i="2"/>
  <c r="AD214" i="2"/>
  <c r="AC214" i="2"/>
  <c r="BI213" i="2"/>
  <c r="AP213" i="2"/>
  <c r="AO213" i="2"/>
  <c r="AN213" i="2"/>
  <c r="AM213" i="2"/>
  <c r="AL213" i="2"/>
  <c r="AK213" i="2"/>
  <c r="AJ213" i="2"/>
  <c r="AI213" i="2"/>
  <c r="AH213" i="2"/>
  <c r="AG213" i="2"/>
  <c r="AF213" i="2"/>
  <c r="AE213" i="2"/>
  <c r="AD213" i="2"/>
  <c r="AC213" i="2"/>
  <c r="BI212" i="2"/>
  <c r="AP212" i="2"/>
  <c r="AO212" i="2"/>
  <c r="AN212" i="2"/>
  <c r="AM212" i="2"/>
  <c r="AL212" i="2"/>
  <c r="AK212" i="2"/>
  <c r="AJ212" i="2"/>
  <c r="AI212" i="2"/>
  <c r="AH212" i="2"/>
  <c r="AG212" i="2"/>
  <c r="AF212" i="2"/>
  <c r="AE212" i="2"/>
  <c r="AD212" i="2"/>
  <c r="AC212" i="2"/>
  <c r="BI211" i="2"/>
  <c r="AP211" i="2"/>
  <c r="AO211" i="2"/>
  <c r="AN211" i="2"/>
  <c r="AM211" i="2"/>
  <c r="AL211" i="2"/>
  <c r="AK211" i="2"/>
  <c r="AJ211" i="2"/>
  <c r="AI211" i="2"/>
  <c r="AH211" i="2"/>
  <c r="AG211" i="2"/>
  <c r="AF211" i="2"/>
  <c r="AE211" i="2"/>
  <c r="AD211" i="2"/>
  <c r="AC211" i="2"/>
  <c r="BI210" i="2"/>
  <c r="AP210" i="2"/>
  <c r="AO210" i="2"/>
  <c r="AN210" i="2"/>
  <c r="AM210" i="2"/>
  <c r="AL210" i="2"/>
  <c r="AK210" i="2"/>
  <c r="AJ210" i="2"/>
  <c r="AI210" i="2"/>
  <c r="AH210" i="2"/>
  <c r="AG210" i="2"/>
  <c r="AF210" i="2"/>
  <c r="AE210" i="2"/>
  <c r="AD210" i="2"/>
  <c r="AC210" i="2"/>
  <c r="BI209" i="2"/>
  <c r="AP209" i="2"/>
  <c r="AO209" i="2"/>
  <c r="AN209" i="2"/>
  <c r="AM209" i="2"/>
  <c r="AL209" i="2"/>
  <c r="AK209" i="2"/>
  <c r="AJ209" i="2"/>
  <c r="AI209" i="2"/>
  <c r="AH209" i="2"/>
  <c r="AG209" i="2"/>
  <c r="AF209" i="2"/>
  <c r="AE209" i="2"/>
  <c r="AD209" i="2"/>
  <c r="AC209" i="2"/>
  <c r="BI208" i="2"/>
  <c r="AP208" i="2"/>
  <c r="AO208" i="2"/>
  <c r="AN208" i="2"/>
  <c r="AM208" i="2"/>
  <c r="AL208" i="2"/>
  <c r="AK208" i="2"/>
  <c r="AJ208" i="2"/>
  <c r="AI208" i="2"/>
  <c r="AH208" i="2"/>
  <c r="AG208" i="2"/>
  <c r="AF208" i="2"/>
  <c r="AE208" i="2"/>
  <c r="AD208" i="2"/>
  <c r="AC208" i="2"/>
  <c r="BI207" i="2"/>
  <c r="AP207" i="2"/>
  <c r="AO207" i="2"/>
  <c r="AN207" i="2"/>
  <c r="AM207" i="2"/>
  <c r="AL207" i="2"/>
  <c r="AK207" i="2"/>
  <c r="AJ207" i="2"/>
  <c r="AI207" i="2"/>
  <c r="AH207" i="2"/>
  <c r="AG207" i="2"/>
  <c r="AF207" i="2"/>
  <c r="AE207" i="2"/>
  <c r="AD207" i="2"/>
  <c r="AC207" i="2"/>
  <c r="BI206" i="2"/>
  <c r="AP206" i="2"/>
  <c r="AO206" i="2"/>
  <c r="AN206" i="2"/>
  <c r="AM206" i="2"/>
  <c r="AL206" i="2"/>
  <c r="AK206" i="2"/>
  <c r="AJ206" i="2"/>
  <c r="AI206" i="2"/>
  <c r="AH206" i="2"/>
  <c r="AG206" i="2"/>
  <c r="AF206" i="2"/>
  <c r="AE206" i="2"/>
  <c r="AD206" i="2"/>
  <c r="AC206" i="2"/>
  <c r="BI205" i="2"/>
  <c r="AP205" i="2"/>
  <c r="AO205" i="2"/>
  <c r="AN205" i="2"/>
  <c r="AM205" i="2"/>
  <c r="AL205" i="2"/>
  <c r="AK205" i="2"/>
  <c r="AJ205" i="2"/>
  <c r="AI205" i="2"/>
  <c r="AH205" i="2"/>
  <c r="AG205" i="2"/>
  <c r="AF205" i="2"/>
  <c r="AE205" i="2"/>
  <c r="AD205" i="2"/>
  <c r="AC205" i="2"/>
  <c r="BI204" i="2"/>
  <c r="AP204" i="2"/>
  <c r="AO204" i="2"/>
  <c r="AN204" i="2"/>
  <c r="AM204" i="2"/>
  <c r="AL204" i="2"/>
  <c r="AK204" i="2"/>
  <c r="AJ204" i="2"/>
  <c r="AI204" i="2"/>
  <c r="AH204" i="2"/>
  <c r="AG204" i="2"/>
  <c r="AF204" i="2"/>
  <c r="AE204" i="2"/>
  <c r="AD204" i="2"/>
  <c r="AC204" i="2"/>
  <c r="BI203" i="2"/>
  <c r="AP203" i="2"/>
  <c r="AO203" i="2"/>
  <c r="AN203" i="2"/>
  <c r="AM203" i="2"/>
  <c r="AL203" i="2"/>
  <c r="AK203" i="2"/>
  <c r="AJ203" i="2"/>
  <c r="AI203" i="2"/>
  <c r="AH203" i="2"/>
  <c r="AG203" i="2"/>
  <c r="AF203" i="2"/>
  <c r="AE203" i="2"/>
  <c r="AD203" i="2"/>
  <c r="AC203" i="2"/>
  <c r="BI202" i="2"/>
  <c r="AP202" i="2"/>
  <c r="AO202" i="2"/>
  <c r="AN202" i="2"/>
  <c r="AM202" i="2"/>
  <c r="AL202" i="2"/>
  <c r="AK202" i="2"/>
  <c r="AJ202" i="2"/>
  <c r="AI202" i="2"/>
  <c r="AH202" i="2"/>
  <c r="AG202" i="2"/>
  <c r="AF202" i="2"/>
  <c r="AE202" i="2"/>
  <c r="AD202" i="2"/>
  <c r="AC202" i="2"/>
  <c r="BI201" i="2"/>
  <c r="AP201" i="2"/>
  <c r="AO201" i="2"/>
  <c r="AN201" i="2"/>
  <c r="AM201" i="2"/>
  <c r="AL201" i="2"/>
  <c r="AK201" i="2"/>
  <c r="AJ201" i="2"/>
  <c r="AI201" i="2"/>
  <c r="AH201" i="2"/>
  <c r="AG201" i="2"/>
  <c r="AF201" i="2"/>
  <c r="AE201" i="2"/>
  <c r="AD201" i="2"/>
  <c r="AC201" i="2"/>
  <c r="BI200" i="2"/>
  <c r="AP200" i="2"/>
  <c r="AO200" i="2"/>
  <c r="AN200" i="2"/>
  <c r="AM200" i="2"/>
  <c r="AL200" i="2"/>
  <c r="AK200" i="2"/>
  <c r="AJ200" i="2"/>
  <c r="AI200" i="2"/>
  <c r="AH200" i="2"/>
  <c r="AG200" i="2"/>
  <c r="AF200" i="2"/>
  <c r="AE200" i="2"/>
  <c r="AD200" i="2"/>
  <c r="AC200" i="2"/>
  <c r="BI199" i="2"/>
  <c r="AP199" i="2"/>
  <c r="AO199" i="2"/>
  <c r="AN199" i="2"/>
  <c r="AM199" i="2"/>
  <c r="AL199" i="2"/>
  <c r="AK199" i="2"/>
  <c r="AJ199" i="2"/>
  <c r="AI199" i="2"/>
  <c r="AH199" i="2"/>
  <c r="AG199" i="2"/>
  <c r="AF199" i="2"/>
  <c r="AE199" i="2"/>
  <c r="AD199" i="2"/>
  <c r="AC199" i="2"/>
  <c r="BI198" i="2"/>
  <c r="AP198" i="2"/>
  <c r="AO198" i="2"/>
  <c r="AN198" i="2"/>
  <c r="AM198" i="2"/>
  <c r="AL198" i="2"/>
  <c r="AK198" i="2"/>
  <c r="AJ198" i="2"/>
  <c r="AI198" i="2"/>
  <c r="AH198" i="2"/>
  <c r="AG198" i="2"/>
  <c r="AF198" i="2"/>
  <c r="AE198" i="2"/>
  <c r="AD198" i="2"/>
  <c r="AC198" i="2"/>
  <c r="BI197" i="2"/>
  <c r="AP197" i="2"/>
  <c r="AO197" i="2"/>
  <c r="AN197" i="2"/>
  <c r="AM197" i="2"/>
  <c r="AL197" i="2"/>
  <c r="AK197" i="2"/>
  <c r="AJ197" i="2"/>
  <c r="AI197" i="2"/>
  <c r="AH197" i="2"/>
  <c r="AG197" i="2"/>
  <c r="AF197" i="2"/>
  <c r="AE197" i="2"/>
  <c r="AD197" i="2"/>
  <c r="AC197" i="2"/>
  <c r="BI196" i="2"/>
  <c r="AP196" i="2"/>
  <c r="AO196" i="2"/>
  <c r="AN196" i="2"/>
  <c r="AM196" i="2"/>
  <c r="AL196" i="2"/>
  <c r="AK196" i="2"/>
  <c r="AJ196" i="2"/>
  <c r="AI196" i="2"/>
  <c r="AH196" i="2"/>
  <c r="AG196" i="2"/>
  <c r="AF196" i="2"/>
  <c r="AE196" i="2"/>
  <c r="AD196" i="2"/>
  <c r="AC196" i="2"/>
  <c r="BI195" i="2"/>
  <c r="AP195" i="2"/>
  <c r="AO195" i="2"/>
  <c r="AN195" i="2"/>
  <c r="AM195" i="2"/>
  <c r="AL195" i="2"/>
  <c r="AK195" i="2"/>
  <c r="AJ195" i="2"/>
  <c r="AI195" i="2"/>
  <c r="AH195" i="2"/>
  <c r="AG195" i="2"/>
  <c r="AF195" i="2"/>
  <c r="AE195" i="2"/>
  <c r="AD195" i="2"/>
  <c r="AC195" i="2"/>
  <c r="BI194" i="2"/>
  <c r="AP194" i="2"/>
  <c r="AO194" i="2"/>
  <c r="AN194" i="2"/>
  <c r="AM194" i="2"/>
  <c r="AL194" i="2"/>
  <c r="AK194" i="2"/>
  <c r="AJ194" i="2"/>
  <c r="AI194" i="2"/>
  <c r="AH194" i="2"/>
  <c r="AG194" i="2"/>
  <c r="AF194" i="2"/>
  <c r="AE194" i="2"/>
  <c r="AD194" i="2"/>
  <c r="AC194" i="2"/>
  <c r="BI193" i="2"/>
  <c r="AP193" i="2"/>
  <c r="AO193" i="2"/>
  <c r="AN193" i="2"/>
  <c r="AM193" i="2"/>
  <c r="AL193" i="2"/>
  <c r="AK193" i="2"/>
  <c r="AJ193" i="2"/>
  <c r="AI193" i="2"/>
  <c r="AH193" i="2"/>
  <c r="AG193" i="2"/>
  <c r="AF193" i="2"/>
  <c r="AE193" i="2"/>
  <c r="AD193" i="2"/>
  <c r="AC193" i="2"/>
  <c r="BI192" i="2"/>
  <c r="AP192" i="2"/>
  <c r="AO192" i="2"/>
  <c r="AN192" i="2"/>
  <c r="AM192" i="2"/>
  <c r="AL192" i="2"/>
  <c r="AK192" i="2"/>
  <c r="AJ192" i="2"/>
  <c r="AI192" i="2"/>
  <c r="AH192" i="2"/>
  <c r="AG192" i="2"/>
  <c r="AF192" i="2"/>
  <c r="AE192" i="2"/>
  <c r="AD192" i="2"/>
  <c r="AC192" i="2"/>
  <c r="BI191" i="2"/>
  <c r="AP191" i="2"/>
  <c r="AO191" i="2"/>
  <c r="AN191" i="2"/>
  <c r="AM191" i="2"/>
  <c r="AL191" i="2"/>
  <c r="AK191" i="2"/>
  <c r="AJ191" i="2"/>
  <c r="AI191" i="2"/>
  <c r="AH191" i="2"/>
  <c r="AG191" i="2"/>
  <c r="AF191" i="2"/>
  <c r="AE191" i="2"/>
  <c r="AD191" i="2"/>
  <c r="AC191" i="2"/>
  <c r="BI190" i="2"/>
  <c r="AP190" i="2"/>
  <c r="AO190" i="2"/>
  <c r="AN190" i="2"/>
  <c r="AM190" i="2"/>
  <c r="AL190" i="2"/>
  <c r="AK190" i="2"/>
  <c r="AJ190" i="2"/>
  <c r="AI190" i="2"/>
  <c r="AH190" i="2"/>
  <c r="AG190" i="2"/>
  <c r="AF190" i="2"/>
  <c r="AE190" i="2"/>
  <c r="AD190" i="2"/>
  <c r="AC190" i="2"/>
  <c r="BI189" i="2"/>
  <c r="AP189" i="2"/>
  <c r="AO189" i="2"/>
  <c r="AN189" i="2"/>
  <c r="AM189" i="2"/>
  <c r="AL189" i="2"/>
  <c r="AK189" i="2"/>
  <c r="AJ189" i="2"/>
  <c r="AI189" i="2"/>
  <c r="AH189" i="2"/>
  <c r="AG189" i="2"/>
  <c r="AF189" i="2"/>
  <c r="AE189" i="2"/>
  <c r="AD189" i="2"/>
  <c r="AC189" i="2"/>
  <c r="BI188" i="2"/>
  <c r="AP188" i="2"/>
  <c r="AO188" i="2"/>
  <c r="AN188" i="2"/>
  <c r="AM188" i="2"/>
  <c r="AL188" i="2"/>
  <c r="AK188" i="2"/>
  <c r="AJ188" i="2"/>
  <c r="AI188" i="2"/>
  <c r="AH188" i="2"/>
  <c r="AG188" i="2"/>
  <c r="AF188" i="2"/>
  <c r="AE188" i="2"/>
  <c r="AD188" i="2"/>
  <c r="AC188" i="2"/>
  <c r="BI187" i="2"/>
  <c r="AP187" i="2"/>
  <c r="AO187" i="2"/>
  <c r="AN187" i="2"/>
  <c r="AM187" i="2"/>
  <c r="AL187" i="2"/>
  <c r="AK187" i="2"/>
  <c r="AJ187" i="2"/>
  <c r="AI187" i="2"/>
  <c r="AH187" i="2"/>
  <c r="AG187" i="2"/>
  <c r="AF187" i="2"/>
  <c r="AE187" i="2"/>
  <c r="AD187" i="2"/>
  <c r="AC187" i="2"/>
  <c r="BI186" i="2"/>
  <c r="AP186" i="2"/>
  <c r="AO186" i="2"/>
  <c r="AN186" i="2"/>
  <c r="AM186" i="2"/>
  <c r="AL186" i="2"/>
  <c r="AK186" i="2"/>
  <c r="AJ186" i="2"/>
  <c r="AI186" i="2"/>
  <c r="AH186" i="2"/>
  <c r="AG186" i="2"/>
  <c r="AF186" i="2"/>
  <c r="AE186" i="2"/>
  <c r="AD186" i="2"/>
  <c r="AC186" i="2"/>
  <c r="BI185" i="2"/>
  <c r="AP185" i="2"/>
  <c r="AO185" i="2"/>
  <c r="AN185" i="2"/>
  <c r="AM185" i="2"/>
  <c r="AL185" i="2"/>
  <c r="AK185" i="2"/>
  <c r="AJ185" i="2"/>
  <c r="AI185" i="2"/>
  <c r="AH185" i="2"/>
  <c r="AG185" i="2"/>
  <c r="AF185" i="2"/>
  <c r="AE185" i="2"/>
  <c r="AD185" i="2"/>
  <c r="AC185" i="2"/>
  <c r="BI184" i="2"/>
  <c r="AP184" i="2"/>
  <c r="AO184" i="2"/>
  <c r="AN184" i="2"/>
  <c r="AM184" i="2"/>
  <c r="AL184" i="2"/>
  <c r="AK184" i="2"/>
  <c r="AJ184" i="2"/>
  <c r="AI184" i="2"/>
  <c r="AH184" i="2"/>
  <c r="AG184" i="2"/>
  <c r="AF184" i="2"/>
  <c r="AE184" i="2"/>
  <c r="AD184" i="2"/>
  <c r="AC184" i="2"/>
  <c r="BI183" i="2"/>
  <c r="AP183" i="2"/>
  <c r="AO183" i="2"/>
  <c r="AN183" i="2"/>
  <c r="AM183" i="2"/>
  <c r="AL183" i="2"/>
  <c r="AK183" i="2"/>
  <c r="AJ183" i="2"/>
  <c r="AI183" i="2"/>
  <c r="AH183" i="2"/>
  <c r="AG183" i="2"/>
  <c r="AF183" i="2"/>
  <c r="AE183" i="2"/>
  <c r="AD183" i="2"/>
  <c r="AC183" i="2"/>
  <c r="BI182" i="2"/>
  <c r="AP182" i="2"/>
  <c r="AO182" i="2"/>
  <c r="AN182" i="2"/>
  <c r="AM182" i="2"/>
  <c r="AL182" i="2"/>
  <c r="AK182" i="2"/>
  <c r="AJ182" i="2"/>
  <c r="AI182" i="2"/>
  <c r="AH182" i="2"/>
  <c r="AG182" i="2"/>
  <c r="AF182" i="2"/>
  <c r="AE182" i="2"/>
  <c r="AD182" i="2"/>
  <c r="AC182" i="2"/>
  <c r="BI181" i="2"/>
  <c r="AP181" i="2"/>
  <c r="AO181" i="2"/>
  <c r="AN181" i="2"/>
  <c r="AM181" i="2"/>
  <c r="AL181" i="2"/>
  <c r="AK181" i="2"/>
  <c r="AJ181" i="2"/>
  <c r="AI181" i="2"/>
  <c r="AH181" i="2"/>
  <c r="AG181" i="2"/>
  <c r="AF181" i="2"/>
  <c r="AE181" i="2"/>
  <c r="AD181" i="2"/>
  <c r="AC181" i="2"/>
  <c r="BI180" i="2"/>
  <c r="AP180" i="2"/>
  <c r="AO180" i="2"/>
  <c r="AN180" i="2"/>
  <c r="AM180" i="2"/>
  <c r="AL180" i="2"/>
  <c r="AK180" i="2"/>
  <c r="AJ180" i="2"/>
  <c r="AI180" i="2"/>
  <c r="AH180" i="2"/>
  <c r="AG180" i="2"/>
  <c r="AF180" i="2"/>
  <c r="AE180" i="2"/>
  <c r="AD180" i="2"/>
  <c r="AC180" i="2"/>
  <c r="BI179" i="2"/>
  <c r="AP179" i="2"/>
  <c r="AO179" i="2"/>
  <c r="AN179" i="2"/>
  <c r="AM179" i="2"/>
  <c r="AL179" i="2"/>
  <c r="AK179" i="2"/>
  <c r="AJ179" i="2"/>
  <c r="AI179" i="2"/>
  <c r="AH179" i="2"/>
  <c r="AG179" i="2"/>
  <c r="AF179" i="2"/>
  <c r="AE179" i="2"/>
  <c r="AD179" i="2"/>
  <c r="AC179" i="2"/>
  <c r="BI178" i="2"/>
  <c r="AP178" i="2"/>
  <c r="AO178" i="2"/>
  <c r="AN178" i="2"/>
  <c r="AM178" i="2"/>
  <c r="AL178" i="2"/>
  <c r="AK178" i="2"/>
  <c r="AJ178" i="2"/>
  <c r="AI178" i="2"/>
  <c r="AH178" i="2"/>
  <c r="AG178" i="2"/>
  <c r="AF178" i="2"/>
  <c r="AE178" i="2"/>
  <c r="AD178" i="2"/>
  <c r="AC178" i="2"/>
  <c r="BI177" i="2"/>
  <c r="AP177" i="2"/>
  <c r="AO177" i="2"/>
  <c r="AN177" i="2"/>
  <c r="AM177" i="2"/>
  <c r="AL177" i="2"/>
  <c r="AK177" i="2"/>
  <c r="AJ177" i="2"/>
  <c r="AI177" i="2"/>
  <c r="AH177" i="2"/>
  <c r="AG177" i="2"/>
  <c r="AF177" i="2"/>
  <c r="AE177" i="2"/>
  <c r="AD177" i="2"/>
  <c r="AC177" i="2"/>
  <c r="BI176" i="2"/>
  <c r="AP176" i="2"/>
  <c r="AO176" i="2"/>
  <c r="AN176" i="2"/>
  <c r="AM176" i="2"/>
  <c r="AL176" i="2"/>
  <c r="AK176" i="2"/>
  <c r="AJ176" i="2"/>
  <c r="AI176" i="2"/>
  <c r="AH176" i="2"/>
  <c r="AG176" i="2"/>
  <c r="AF176" i="2"/>
  <c r="AE176" i="2"/>
  <c r="AD176" i="2"/>
  <c r="AC176" i="2"/>
  <c r="BI175" i="2"/>
  <c r="AP175" i="2"/>
  <c r="AO175" i="2"/>
  <c r="AN175" i="2"/>
  <c r="AM175" i="2"/>
  <c r="AL175" i="2"/>
  <c r="AK175" i="2"/>
  <c r="AJ175" i="2"/>
  <c r="AI175" i="2"/>
  <c r="AH175" i="2"/>
  <c r="AG175" i="2"/>
  <c r="AF175" i="2"/>
  <c r="AE175" i="2"/>
  <c r="AD175" i="2"/>
  <c r="AC175" i="2"/>
  <c r="BI174" i="2"/>
  <c r="AP174" i="2"/>
  <c r="AO174" i="2"/>
  <c r="AN174" i="2"/>
  <c r="AM174" i="2"/>
  <c r="AL174" i="2"/>
  <c r="AK174" i="2"/>
  <c r="AJ174" i="2"/>
  <c r="AI174" i="2"/>
  <c r="AH174" i="2"/>
  <c r="AG174" i="2"/>
  <c r="AF174" i="2"/>
  <c r="AE174" i="2"/>
  <c r="AD174" i="2"/>
  <c r="AC174" i="2"/>
  <c r="BI173" i="2"/>
  <c r="AP173" i="2"/>
  <c r="AO173" i="2"/>
  <c r="AN173" i="2"/>
  <c r="AM173" i="2"/>
  <c r="AL173" i="2"/>
  <c r="AK173" i="2"/>
  <c r="AJ173" i="2"/>
  <c r="AI173" i="2"/>
  <c r="AH173" i="2"/>
  <c r="AG173" i="2"/>
  <c r="AF173" i="2"/>
  <c r="AE173" i="2"/>
  <c r="AD173" i="2"/>
  <c r="AC173" i="2"/>
  <c r="BI172" i="2"/>
  <c r="AP172" i="2"/>
  <c r="AO172" i="2"/>
  <c r="AN172" i="2"/>
  <c r="AM172" i="2"/>
  <c r="AL172" i="2"/>
  <c r="AK172" i="2"/>
  <c r="AJ172" i="2"/>
  <c r="AI172" i="2"/>
  <c r="AH172" i="2"/>
  <c r="AG172" i="2"/>
  <c r="AF172" i="2"/>
  <c r="AE172" i="2"/>
  <c r="AD172" i="2"/>
  <c r="AC172" i="2"/>
  <c r="BI171" i="2"/>
  <c r="AP171" i="2"/>
  <c r="AO171" i="2"/>
  <c r="AN171" i="2"/>
  <c r="AM171" i="2"/>
  <c r="AL171" i="2"/>
  <c r="AK171" i="2"/>
  <c r="AJ171" i="2"/>
  <c r="AI171" i="2"/>
  <c r="AH171" i="2"/>
  <c r="AG171" i="2"/>
  <c r="AF171" i="2"/>
  <c r="AE171" i="2"/>
  <c r="AD171" i="2"/>
  <c r="AC171" i="2"/>
  <c r="BI170" i="2"/>
  <c r="AP170" i="2"/>
  <c r="AO170" i="2"/>
  <c r="AN170" i="2"/>
  <c r="AM170" i="2"/>
  <c r="AL170" i="2"/>
  <c r="AK170" i="2"/>
  <c r="AJ170" i="2"/>
  <c r="AI170" i="2"/>
  <c r="AH170" i="2"/>
  <c r="AG170" i="2"/>
  <c r="AF170" i="2"/>
  <c r="AE170" i="2"/>
  <c r="AD170" i="2"/>
  <c r="AC170" i="2"/>
  <c r="BI169" i="2"/>
  <c r="AP169" i="2"/>
  <c r="AO169" i="2"/>
  <c r="AN169" i="2"/>
  <c r="AM169" i="2"/>
  <c r="AL169" i="2"/>
  <c r="AK169" i="2"/>
  <c r="AJ169" i="2"/>
  <c r="AI169" i="2"/>
  <c r="AH169" i="2"/>
  <c r="AG169" i="2"/>
  <c r="AF169" i="2"/>
  <c r="AE169" i="2"/>
  <c r="AD169" i="2"/>
  <c r="AC169" i="2"/>
  <c r="BI168" i="2"/>
  <c r="AP168" i="2"/>
  <c r="AO168" i="2"/>
  <c r="AN168" i="2"/>
  <c r="AM168" i="2"/>
  <c r="AL168" i="2"/>
  <c r="AK168" i="2"/>
  <c r="AJ168" i="2"/>
  <c r="AI168" i="2"/>
  <c r="AH168" i="2"/>
  <c r="AG168" i="2"/>
  <c r="AF168" i="2"/>
  <c r="AE168" i="2"/>
  <c r="AD168" i="2"/>
  <c r="AC168" i="2"/>
  <c r="BI167" i="2"/>
  <c r="AP167" i="2"/>
  <c r="AO167" i="2"/>
  <c r="AN167" i="2"/>
  <c r="AM167" i="2"/>
  <c r="AL167" i="2"/>
  <c r="AK167" i="2"/>
  <c r="AJ167" i="2"/>
  <c r="AI167" i="2"/>
  <c r="AH167" i="2"/>
  <c r="AG167" i="2"/>
  <c r="AF167" i="2"/>
  <c r="AE167" i="2"/>
  <c r="AD167" i="2"/>
  <c r="AC167" i="2"/>
  <c r="BI166" i="2"/>
  <c r="AP166" i="2"/>
  <c r="AO166" i="2"/>
  <c r="AN166" i="2"/>
  <c r="AM166" i="2"/>
  <c r="AL166" i="2"/>
  <c r="AK166" i="2"/>
  <c r="AJ166" i="2"/>
  <c r="AI166" i="2"/>
  <c r="AH166" i="2"/>
  <c r="AG166" i="2"/>
  <c r="AF166" i="2"/>
  <c r="AE166" i="2"/>
  <c r="AD166" i="2"/>
  <c r="AC166" i="2"/>
  <c r="BI165" i="2"/>
  <c r="AP165" i="2"/>
  <c r="AO165" i="2"/>
  <c r="AN165" i="2"/>
  <c r="AM165" i="2"/>
  <c r="AL165" i="2"/>
  <c r="AK165" i="2"/>
  <c r="AJ165" i="2"/>
  <c r="AI165" i="2"/>
  <c r="AH165" i="2"/>
  <c r="AG165" i="2"/>
  <c r="AF165" i="2"/>
  <c r="AE165" i="2"/>
  <c r="AD165" i="2"/>
  <c r="AC165" i="2"/>
  <c r="BI164" i="2"/>
  <c r="AP164" i="2"/>
  <c r="AO164" i="2"/>
  <c r="AN164" i="2"/>
  <c r="AM164" i="2"/>
  <c r="AL164" i="2"/>
  <c r="AK164" i="2"/>
  <c r="AJ164" i="2"/>
  <c r="AI164" i="2"/>
  <c r="AH164" i="2"/>
  <c r="AG164" i="2"/>
  <c r="AF164" i="2"/>
  <c r="AE164" i="2"/>
  <c r="AD164" i="2"/>
  <c r="AC164" i="2"/>
  <c r="BI163" i="2"/>
  <c r="AP163" i="2"/>
  <c r="AO163" i="2"/>
  <c r="AN163" i="2"/>
  <c r="AM163" i="2"/>
  <c r="AL163" i="2"/>
  <c r="AK163" i="2"/>
  <c r="AJ163" i="2"/>
  <c r="AI163" i="2"/>
  <c r="AH163" i="2"/>
  <c r="AG163" i="2"/>
  <c r="AF163" i="2"/>
  <c r="AE163" i="2"/>
  <c r="AD163" i="2"/>
  <c r="AC163" i="2"/>
  <c r="BI162" i="2"/>
  <c r="AP162" i="2"/>
  <c r="AO162" i="2"/>
  <c r="AN162" i="2"/>
  <c r="AM162" i="2"/>
  <c r="AL162" i="2"/>
  <c r="AK162" i="2"/>
  <c r="AJ162" i="2"/>
  <c r="AI162" i="2"/>
  <c r="AH162" i="2"/>
  <c r="AG162" i="2"/>
  <c r="AF162" i="2"/>
  <c r="AE162" i="2"/>
  <c r="AD162" i="2"/>
  <c r="AC162" i="2"/>
  <c r="BI161" i="2"/>
  <c r="AP161" i="2"/>
  <c r="AO161" i="2"/>
  <c r="AN161" i="2"/>
  <c r="AM161" i="2"/>
  <c r="AL161" i="2"/>
  <c r="AK161" i="2"/>
  <c r="AJ161" i="2"/>
  <c r="AI161" i="2"/>
  <c r="AH161" i="2"/>
  <c r="AG161" i="2"/>
  <c r="AF161" i="2"/>
  <c r="AE161" i="2"/>
  <c r="AD161" i="2"/>
  <c r="AC161" i="2"/>
  <c r="BI160" i="2"/>
  <c r="AP160" i="2"/>
  <c r="AO160" i="2"/>
  <c r="AN160" i="2"/>
  <c r="AM160" i="2"/>
  <c r="AL160" i="2"/>
  <c r="AK160" i="2"/>
  <c r="AJ160" i="2"/>
  <c r="AI160" i="2"/>
  <c r="AH160" i="2"/>
  <c r="AG160" i="2"/>
  <c r="AF160" i="2"/>
  <c r="AE160" i="2"/>
  <c r="AD160" i="2"/>
  <c r="AC160" i="2"/>
  <c r="BI159" i="2"/>
  <c r="AP159" i="2"/>
  <c r="AO159" i="2"/>
  <c r="AN159" i="2"/>
  <c r="AM159" i="2"/>
  <c r="AL159" i="2"/>
  <c r="AK159" i="2"/>
  <c r="AJ159" i="2"/>
  <c r="AI159" i="2"/>
  <c r="AH159" i="2"/>
  <c r="AG159" i="2"/>
  <c r="AF159" i="2"/>
  <c r="AE159" i="2"/>
  <c r="AD159" i="2"/>
  <c r="AC159" i="2"/>
  <c r="BI158" i="2"/>
  <c r="AP158" i="2"/>
  <c r="AO158" i="2"/>
  <c r="AN158" i="2"/>
  <c r="AM158" i="2"/>
  <c r="AL158" i="2"/>
  <c r="AK158" i="2"/>
  <c r="AJ158" i="2"/>
  <c r="AI158" i="2"/>
  <c r="AH158" i="2"/>
  <c r="AG158" i="2"/>
  <c r="AF158" i="2"/>
  <c r="AE158" i="2"/>
  <c r="AD158" i="2"/>
  <c r="AC158" i="2"/>
  <c r="BI157" i="2"/>
  <c r="AP157" i="2"/>
  <c r="AO157" i="2"/>
  <c r="AN157" i="2"/>
  <c r="AM157" i="2"/>
  <c r="AL157" i="2"/>
  <c r="AK157" i="2"/>
  <c r="AJ157" i="2"/>
  <c r="AI157" i="2"/>
  <c r="AH157" i="2"/>
  <c r="AG157" i="2"/>
  <c r="AF157" i="2"/>
  <c r="AE157" i="2"/>
  <c r="AD157" i="2"/>
  <c r="AC157" i="2"/>
  <c r="BI156" i="2"/>
  <c r="AP156" i="2"/>
  <c r="AO156" i="2"/>
  <c r="AN156" i="2"/>
  <c r="AM156" i="2"/>
  <c r="AL156" i="2"/>
  <c r="AK156" i="2"/>
  <c r="AJ156" i="2"/>
  <c r="AI156" i="2"/>
  <c r="AH156" i="2"/>
  <c r="AG156" i="2"/>
  <c r="AF156" i="2"/>
  <c r="AE156" i="2"/>
  <c r="AD156" i="2"/>
  <c r="AC156" i="2"/>
  <c r="BI155" i="2"/>
  <c r="AP155" i="2"/>
  <c r="AO155" i="2"/>
  <c r="AN155" i="2"/>
  <c r="AM155" i="2"/>
  <c r="AL155" i="2"/>
  <c r="AK155" i="2"/>
  <c r="AJ155" i="2"/>
  <c r="AI155" i="2"/>
  <c r="AH155" i="2"/>
  <c r="AG155" i="2"/>
  <c r="AF155" i="2"/>
  <c r="AE155" i="2"/>
  <c r="AD155" i="2"/>
  <c r="AC155" i="2"/>
  <c r="BI154" i="2"/>
  <c r="AP154" i="2"/>
  <c r="AO154" i="2"/>
  <c r="AN154" i="2"/>
  <c r="AM154" i="2"/>
  <c r="AL154" i="2"/>
  <c r="AK154" i="2"/>
  <c r="AJ154" i="2"/>
  <c r="AI154" i="2"/>
  <c r="AH154" i="2"/>
  <c r="AG154" i="2"/>
  <c r="AF154" i="2"/>
  <c r="AE154" i="2"/>
  <c r="AD154" i="2"/>
  <c r="AC154" i="2"/>
  <c r="BI153" i="2"/>
  <c r="AP153" i="2"/>
  <c r="AO153" i="2"/>
  <c r="AN153" i="2"/>
  <c r="AM153" i="2"/>
  <c r="AL153" i="2"/>
  <c r="AK153" i="2"/>
  <c r="AJ153" i="2"/>
  <c r="AI153" i="2"/>
  <c r="AH153" i="2"/>
  <c r="AG153" i="2"/>
  <c r="AF153" i="2"/>
  <c r="AE153" i="2"/>
  <c r="AD153" i="2"/>
  <c r="AC153" i="2"/>
  <c r="BI152" i="2"/>
  <c r="AP152" i="2"/>
  <c r="AO152" i="2"/>
  <c r="AN152" i="2"/>
  <c r="AM152" i="2"/>
  <c r="AL152" i="2"/>
  <c r="AK152" i="2"/>
  <c r="AJ152" i="2"/>
  <c r="AI152" i="2"/>
  <c r="AH152" i="2"/>
  <c r="AG152" i="2"/>
  <c r="AF152" i="2"/>
  <c r="AE152" i="2"/>
  <c r="AD152" i="2"/>
  <c r="AC152" i="2"/>
  <c r="BI151" i="2"/>
  <c r="AP151" i="2"/>
  <c r="AO151" i="2"/>
  <c r="AN151" i="2"/>
  <c r="AM151" i="2"/>
  <c r="AL151" i="2"/>
  <c r="AK151" i="2"/>
  <c r="AJ151" i="2"/>
  <c r="AI151" i="2"/>
  <c r="AH151" i="2"/>
  <c r="AG151" i="2"/>
  <c r="AF151" i="2"/>
  <c r="AE151" i="2"/>
  <c r="AD151" i="2"/>
  <c r="AC151" i="2"/>
  <c r="BI150" i="2"/>
  <c r="AP150" i="2"/>
  <c r="AO150" i="2"/>
  <c r="AN150" i="2"/>
  <c r="AM150" i="2"/>
  <c r="AL150" i="2"/>
  <c r="AK150" i="2"/>
  <c r="AJ150" i="2"/>
  <c r="AI150" i="2"/>
  <c r="AH150" i="2"/>
  <c r="AG150" i="2"/>
  <c r="AF150" i="2"/>
  <c r="AE150" i="2"/>
  <c r="AD150" i="2"/>
  <c r="AC150" i="2"/>
  <c r="BI149" i="2"/>
  <c r="AP149" i="2"/>
  <c r="AO149" i="2"/>
  <c r="AN149" i="2"/>
  <c r="AM149" i="2"/>
  <c r="AL149" i="2"/>
  <c r="AK149" i="2"/>
  <c r="AJ149" i="2"/>
  <c r="AI149" i="2"/>
  <c r="AH149" i="2"/>
  <c r="AG149" i="2"/>
  <c r="AF149" i="2"/>
  <c r="AE149" i="2"/>
  <c r="AD149" i="2"/>
  <c r="AC149" i="2"/>
  <c r="BI148" i="2"/>
  <c r="BE148" i="2"/>
  <c r="BD148" i="2"/>
  <c r="BC148" i="2"/>
  <c r="BB148" i="2"/>
  <c r="AN148" i="2"/>
  <c r="AL148" i="2"/>
  <c r="AK148" i="2"/>
  <c r="AJ148" i="2"/>
  <c r="AG148" i="2"/>
  <c r="AI148" i="2" s="1"/>
  <c r="AF148" i="2"/>
  <c r="AE148" i="2"/>
  <c r="AD148" i="2"/>
  <c r="AC148" i="2"/>
  <c r="BI147" i="2"/>
  <c r="BE147" i="2"/>
  <c r="BD147" i="2"/>
  <c r="BC147" i="2"/>
  <c r="BB147" i="2"/>
  <c r="AN147" i="2"/>
  <c r="AL147" i="2"/>
  <c r="AK147" i="2"/>
  <c r="AJ147" i="2"/>
  <c r="AG147" i="2"/>
  <c r="AI147" i="2" s="1"/>
  <c r="AF147" i="2"/>
  <c r="AE147" i="2"/>
  <c r="AD147" i="2"/>
  <c r="AC147" i="2"/>
  <c r="BI146" i="2"/>
  <c r="BE146" i="2"/>
  <c r="BD146" i="2"/>
  <c r="BC146" i="2"/>
  <c r="BB146" i="2"/>
  <c r="AN146" i="2"/>
  <c r="AL146" i="2"/>
  <c r="AK146" i="2"/>
  <c r="AJ146" i="2"/>
  <c r="AG146" i="2"/>
  <c r="AI146" i="2" s="1"/>
  <c r="AF146" i="2"/>
  <c r="AE146" i="2"/>
  <c r="AD146" i="2"/>
  <c r="AC146" i="2"/>
  <c r="BI145" i="2"/>
  <c r="BE145" i="2"/>
  <c r="BD145" i="2"/>
  <c r="BC145" i="2"/>
  <c r="BB145" i="2"/>
  <c r="AN145" i="2"/>
  <c r="AL145" i="2"/>
  <c r="AK145" i="2"/>
  <c r="AJ145" i="2"/>
  <c r="AG145" i="2"/>
  <c r="AI145" i="2" s="1"/>
  <c r="AF145" i="2"/>
  <c r="AE145" i="2"/>
  <c r="AD145" i="2"/>
  <c r="AC145" i="2"/>
  <c r="BI144" i="2"/>
  <c r="BE144" i="2"/>
  <c r="BD144" i="2"/>
  <c r="BC144" i="2"/>
  <c r="BB144" i="2"/>
  <c r="AN144" i="2"/>
  <c r="AL144" i="2"/>
  <c r="AK144" i="2"/>
  <c r="AJ144" i="2"/>
  <c r="AG144" i="2"/>
  <c r="AI144" i="2" s="1"/>
  <c r="AF144" i="2"/>
  <c r="AE144" i="2"/>
  <c r="AD144" i="2"/>
  <c r="AC144" i="2"/>
  <c r="BI143" i="2"/>
  <c r="BE143" i="2"/>
  <c r="BD143" i="2"/>
  <c r="BC143" i="2"/>
  <c r="BB143" i="2"/>
  <c r="AN143" i="2"/>
  <c r="AL143" i="2"/>
  <c r="AK143" i="2"/>
  <c r="AJ143" i="2"/>
  <c r="AG143" i="2"/>
  <c r="AI143" i="2" s="1"/>
  <c r="AF143" i="2"/>
  <c r="AE143" i="2"/>
  <c r="AD143" i="2"/>
  <c r="AC143" i="2"/>
  <c r="BI142" i="2"/>
  <c r="BE142" i="2"/>
  <c r="BD142" i="2"/>
  <c r="BC142" i="2"/>
  <c r="BB142" i="2"/>
  <c r="AN142" i="2"/>
  <c r="AL142" i="2"/>
  <c r="AK142" i="2"/>
  <c r="AJ142" i="2"/>
  <c r="AG142" i="2"/>
  <c r="AI142" i="2" s="1"/>
  <c r="AF142" i="2"/>
  <c r="AE142" i="2"/>
  <c r="AD142" i="2"/>
  <c r="AC142" i="2"/>
  <c r="BI141" i="2"/>
  <c r="BE141" i="2"/>
  <c r="BD141" i="2"/>
  <c r="BC141" i="2"/>
  <c r="BB141" i="2"/>
  <c r="AN141" i="2"/>
  <c r="AL141" i="2"/>
  <c r="AK141" i="2"/>
  <c r="AJ141" i="2"/>
  <c r="AG141" i="2"/>
  <c r="AI141" i="2" s="1"/>
  <c r="AF141" i="2"/>
  <c r="AE141" i="2"/>
  <c r="AD141" i="2"/>
  <c r="AC141" i="2"/>
  <c r="BI140" i="2"/>
  <c r="BE140" i="2"/>
  <c r="BD140" i="2"/>
  <c r="BC140" i="2"/>
  <c r="BB140" i="2"/>
  <c r="AN140" i="2"/>
  <c r="AL140" i="2"/>
  <c r="AK140" i="2"/>
  <c r="AJ140" i="2"/>
  <c r="AG140" i="2"/>
  <c r="AI140" i="2" s="1"/>
  <c r="AF140" i="2"/>
  <c r="AE140" i="2"/>
  <c r="AD140" i="2"/>
  <c r="AC140" i="2"/>
  <c r="BI139" i="2"/>
  <c r="BE139" i="2"/>
  <c r="BD139" i="2"/>
  <c r="BC139" i="2"/>
  <c r="BB139" i="2"/>
  <c r="AN139" i="2"/>
  <c r="AL139" i="2"/>
  <c r="AK139" i="2"/>
  <c r="AJ139" i="2"/>
  <c r="AG139" i="2"/>
  <c r="AI139" i="2" s="1"/>
  <c r="AF139" i="2"/>
  <c r="AE139" i="2"/>
  <c r="AD139" i="2"/>
  <c r="AC139" i="2"/>
  <c r="BI138" i="2"/>
  <c r="BE138" i="2"/>
  <c r="BD138" i="2"/>
  <c r="BC138" i="2"/>
  <c r="BB138" i="2"/>
  <c r="AN138" i="2"/>
  <c r="AL138" i="2"/>
  <c r="AK138" i="2"/>
  <c r="AJ138" i="2"/>
  <c r="AG138" i="2"/>
  <c r="AI138" i="2" s="1"/>
  <c r="AF138" i="2"/>
  <c r="AE138" i="2"/>
  <c r="AD138" i="2"/>
  <c r="AC138" i="2"/>
  <c r="BI137" i="2"/>
  <c r="BE137" i="2"/>
  <c r="BD137" i="2"/>
  <c r="BC137" i="2"/>
  <c r="BB137" i="2"/>
  <c r="AN137" i="2"/>
  <c r="AL137" i="2"/>
  <c r="AK137" i="2"/>
  <c r="AJ137" i="2"/>
  <c r="AG137" i="2"/>
  <c r="AI137" i="2" s="1"/>
  <c r="AF137" i="2"/>
  <c r="AE137" i="2"/>
  <c r="AD137" i="2"/>
  <c r="AC137" i="2"/>
  <c r="BI136" i="2"/>
  <c r="BE136" i="2"/>
  <c r="BD136" i="2"/>
  <c r="BC136" i="2"/>
  <c r="BB136" i="2"/>
  <c r="AN136" i="2"/>
  <c r="AL136" i="2"/>
  <c r="AK136" i="2"/>
  <c r="AJ136" i="2"/>
  <c r="AG136" i="2"/>
  <c r="AI136" i="2" s="1"/>
  <c r="AF136" i="2"/>
  <c r="AE136" i="2"/>
  <c r="AD136" i="2"/>
  <c r="AC136" i="2"/>
  <c r="BI135" i="2"/>
  <c r="BE135" i="2"/>
  <c r="BD135" i="2"/>
  <c r="BC135" i="2"/>
  <c r="BB135" i="2"/>
  <c r="AN135" i="2"/>
  <c r="AL135" i="2"/>
  <c r="AK135" i="2"/>
  <c r="AJ135" i="2"/>
  <c r="AG135" i="2"/>
  <c r="AI135" i="2" s="1"/>
  <c r="AF135" i="2"/>
  <c r="AE135" i="2"/>
  <c r="AD135" i="2"/>
  <c r="AC135" i="2"/>
  <c r="BI134" i="2"/>
  <c r="BE134" i="2"/>
  <c r="BD134" i="2"/>
  <c r="BC134" i="2"/>
  <c r="BB134" i="2"/>
  <c r="AN134" i="2"/>
  <c r="AL134" i="2"/>
  <c r="AK134" i="2"/>
  <c r="AJ134" i="2"/>
  <c r="AG134" i="2"/>
  <c r="AI134" i="2" s="1"/>
  <c r="AF134" i="2"/>
  <c r="AE134" i="2"/>
  <c r="AD134" i="2"/>
  <c r="AC134" i="2"/>
  <c r="BI133" i="2"/>
  <c r="BE133" i="2"/>
  <c r="BD133" i="2"/>
  <c r="BC133" i="2"/>
  <c r="BB133" i="2"/>
  <c r="AN133" i="2"/>
  <c r="AL133" i="2"/>
  <c r="AK133" i="2"/>
  <c r="AJ133" i="2"/>
  <c r="AG133" i="2"/>
  <c r="AI133" i="2" s="1"/>
  <c r="AF133" i="2"/>
  <c r="AE133" i="2"/>
  <c r="AD133" i="2"/>
  <c r="AC133" i="2"/>
  <c r="BI132" i="2"/>
  <c r="BE132" i="2"/>
  <c r="BD132" i="2"/>
  <c r="BC132" i="2"/>
  <c r="BB132" i="2"/>
  <c r="AN132" i="2"/>
  <c r="AL132" i="2"/>
  <c r="AK132" i="2"/>
  <c r="AJ132" i="2"/>
  <c r="AG132" i="2"/>
  <c r="AI132" i="2" s="1"/>
  <c r="AF132" i="2"/>
  <c r="AE132" i="2"/>
  <c r="AD132" i="2"/>
  <c r="AC132" i="2"/>
  <c r="BI131" i="2"/>
  <c r="BE131" i="2"/>
  <c r="BD131" i="2"/>
  <c r="BC131" i="2"/>
  <c r="BB131" i="2"/>
  <c r="AN131" i="2"/>
  <c r="AL131" i="2"/>
  <c r="AK131" i="2"/>
  <c r="AJ131" i="2"/>
  <c r="AG131" i="2"/>
  <c r="AI131" i="2" s="1"/>
  <c r="AF131" i="2"/>
  <c r="AE131" i="2"/>
  <c r="AD131" i="2"/>
  <c r="AC131" i="2"/>
  <c r="BI130" i="2"/>
  <c r="BE130" i="2"/>
  <c r="BD130" i="2"/>
  <c r="BC130" i="2"/>
  <c r="BB130" i="2"/>
  <c r="AN130" i="2"/>
  <c r="AL130" i="2"/>
  <c r="AK130" i="2"/>
  <c r="AJ130" i="2"/>
  <c r="AG130" i="2"/>
  <c r="AI130" i="2" s="1"/>
  <c r="AF130" i="2"/>
  <c r="AE130" i="2"/>
  <c r="AD130" i="2"/>
  <c r="AC130" i="2"/>
  <c r="BI129" i="2"/>
  <c r="BE129" i="2"/>
  <c r="BD129" i="2"/>
  <c r="BC129" i="2"/>
  <c r="BB129" i="2"/>
  <c r="AN129" i="2"/>
  <c r="AL129" i="2"/>
  <c r="AK129" i="2"/>
  <c r="AJ129" i="2"/>
  <c r="AG129" i="2"/>
  <c r="AI129" i="2" s="1"/>
  <c r="AF129" i="2"/>
  <c r="AE129" i="2"/>
  <c r="AD129" i="2"/>
  <c r="AC129" i="2"/>
  <c r="BI128" i="2"/>
  <c r="BE128" i="2"/>
  <c r="BD128" i="2"/>
  <c r="BC128" i="2"/>
  <c r="BB128" i="2"/>
  <c r="AN128" i="2"/>
  <c r="AL128" i="2"/>
  <c r="AK128" i="2"/>
  <c r="AJ128" i="2"/>
  <c r="AG128" i="2"/>
  <c r="AI128" i="2" s="1"/>
  <c r="AF128" i="2"/>
  <c r="AE128" i="2"/>
  <c r="AD128" i="2"/>
  <c r="AC128" i="2"/>
  <c r="BI127" i="2"/>
  <c r="BE127" i="2"/>
  <c r="BD127" i="2"/>
  <c r="BC127" i="2"/>
  <c r="BB127" i="2"/>
  <c r="AN127" i="2"/>
  <c r="AL127" i="2"/>
  <c r="AK127" i="2"/>
  <c r="AJ127" i="2"/>
  <c r="AG127" i="2"/>
  <c r="AI127" i="2" s="1"/>
  <c r="AF127" i="2"/>
  <c r="AE127" i="2"/>
  <c r="AD127" i="2"/>
  <c r="AC127" i="2"/>
  <c r="BI126" i="2"/>
  <c r="BE126" i="2"/>
  <c r="BD126" i="2"/>
  <c r="BC126" i="2"/>
  <c r="BB126" i="2"/>
  <c r="AN126" i="2"/>
  <c r="AL126" i="2"/>
  <c r="AK126" i="2"/>
  <c r="AJ126" i="2"/>
  <c r="AG126" i="2"/>
  <c r="AI126" i="2" s="1"/>
  <c r="AF126" i="2"/>
  <c r="AE126" i="2"/>
  <c r="AD126" i="2"/>
  <c r="AC126" i="2"/>
  <c r="BI125" i="2"/>
  <c r="BE125" i="2"/>
  <c r="BD125" i="2"/>
  <c r="BC125" i="2"/>
  <c r="BB125" i="2"/>
  <c r="AN125" i="2"/>
  <c r="AL125" i="2"/>
  <c r="AK125" i="2"/>
  <c r="AJ125" i="2"/>
  <c r="AG125" i="2"/>
  <c r="AI125" i="2" s="1"/>
  <c r="AF125" i="2"/>
  <c r="AE125" i="2"/>
  <c r="AD125" i="2"/>
  <c r="AC125" i="2"/>
  <c r="BI124" i="2"/>
  <c r="BE124" i="2"/>
  <c r="BD124" i="2"/>
  <c r="BC124" i="2"/>
  <c r="BB124" i="2"/>
  <c r="AN124" i="2"/>
  <c r="AL124" i="2"/>
  <c r="AK124" i="2"/>
  <c r="AJ124" i="2"/>
  <c r="AG124" i="2"/>
  <c r="AI124" i="2" s="1"/>
  <c r="AF124" i="2"/>
  <c r="AE124" i="2"/>
  <c r="AD124" i="2"/>
  <c r="AC124" i="2"/>
  <c r="BI123" i="2"/>
  <c r="BE123" i="2"/>
  <c r="BD123" i="2"/>
  <c r="BC123" i="2"/>
  <c r="BB123" i="2"/>
  <c r="AN123" i="2"/>
  <c r="AL123" i="2"/>
  <c r="AK123" i="2"/>
  <c r="AJ123" i="2"/>
  <c r="AG123" i="2"/>
  <c r="AI123" i="2" s="1"/>
  <c r="AF123" i="2"/>
  <c r="AE123" i="2"/>
  <c r="AD123" i="2"/>
  <c r="AC123" i="2"/>
  <c r="BI122" i="2"/>
  <c r="BE122" i="2"/>
  <c r="BD122" i="2"/>
  <c r="BC122" i="2"/>
  <c r="BB122" i="2"/>
  <c r="AN122" i="2"/>
  <c r="AL122" i="2"/>
  <c r="AK122" i="2"/>
  <c r="AJ122" i="2"/>
  <c r="AG122" i="2"/>
  <c r="AI122" i="2" s="1"/>
  <c r="AF122" i="2"/>
  <c r="AE122" i="2"/>
  <c r="AD122" i="2"/>
  <c r="AC122" i="2"/>
  <c r="BI121" i="2"/>
  <c r="BE121" i="2"/>
  <c r="BD121" i="2"/>
  <c r="BC121" i="2"/>
  <c r="BB121" i="2"/>
  <c r="AN121" i="2"/>
  <c r="AL121" i="2"/>
  <c r="AK121" i="2"/>
  <c r="AJ121" i="2"/>
  <c r="AG121" i="2"/>
  <c r="AI121" i="2" s="1"/>
  <c r="AF121" i="2"/>
  <c r="AE121" i="2"/>
  <c r="AD121" i="2"/>
  <c r="AC121" i="2"/>
  <c r="BI120" i="2"/>
  <c r="BE120" i="2"/>
  <c r="BD120" i="2"/>
  <c r="BC120" i="2"/>
  <c r="BB120" i="2"/>
  <c r="AN120" i="2"/>
  <c r="AL120" i="2"/>
  <c r="AK120" i="2"/>
  <c r="AJ120" i="2"/>
  <c r="AG120" i="2"/>
  <c r="AI120" i="2" s="1"/>
  <c r="AF120" i="2"/>
  <c r="AE120" i="2"/>
  <c r="AD120" i="2"/>
  <c r="AC120" i="2"/>
  <c r="BI119" i="2"/>
  <c r="BE119" i="2"/>
  <c r="BD119" i="2"/>
  <c r="BC119" i="2"/>
  <c r="BB119" i="2"/>
  <c r="AN119" i="2"/>
  <c r="AL119" i="2"/>
  <c r="AK119" i="2"/>
  <c r="AJ119" i="2"/>
  <c r="AG119" i="2"/>
  <c r="AI119" i="2" s="1"/>
  <c r="AF119" i="2"/>
  <c r="AE119" i="2"/>
  <c r="AD119" i="2"/>
  <c r="AC119" i="2"/>
  <c r="BI118" i="2"/>
  <c r="BE118" i="2"/>
  <c r="BD118" i="2"/>
  <c r="BC118" i="2"/>
  <c r="BB118" i="2"/>
  <c r="AN118" i="2"/>
  <c r="AL118" i="2"/>
  <c r="AK118" i="2"/>
  <c r="AJ118" i="2"/>
  <c r="AG118" i="2"/>
  <c r="AI118" i="2" s="1"/>
  <c r="AF118" i="2"/>
  <c r="AE118" i="2"/>
  <c r="AD118" i="2"/>
  <c r="AC118" i="2"/>
  <c r="BI117" i="2"/>
  <c r="BE117" i="2"/>
  <c r="BD117" i="2"/>
  <c r="BC117" i="2"/>
  <c r="BB117" i="2"/>
  <c r="AN117" i="2"/>
  <c r="AL117" i="2"/>
  <c r="AK117" i="2"/>
  <c r="AJ117" i="2"/>
  <c r="AG117" i="2"/>
  <c r="AI117" i="2" s="1"/>
  <c r="AF117" i="2"/>
  <c r="AE117" i="2"/>
  <c r="AD117" i="2"/>
  <c r="AC117" i="2"/>
  <c r="BI116" i="2"/>
  <c r="BE116" i="2"/>
  <c r="BD116" i="2"/>
  <c r="BC116" i="2"/>
  <c r="BB116" i="2"/>
  <c r="AN116" i="2"/>
  <c r="AL116" i="2"/>
  <c r="AK116" i="2"/>
  <c r="AJ116" i="2"/>
  <c r="AG116" i="2"/>
  <c r="AI116" i="2" s="1"/>
  <c r="AF116" i="2"/>
  <c r="AE116" i="2"/>
  <c r="AD116" i="2"/>
  <c r="AC116" i="2"/>
  <c r="BI115" i="2"/>
  <c r="BE115" i="2"/>
  <c r="BD115" i="2"/>
  <c r="BC115" i="2"/>
  <c r="BB115" i="2"/>
  <c r="AN115" i="2"/>
  <c r="AL115" i="2"/>
  <c r="AK115" i="2"/>
  <c r="AJ115" i="2"/>
  <c r="AG115" i="2"/>
  <c r="AI115" i="2" s="1"/>
  <c r="AF115" i="2"/>
  <c r="AE115" i="2"/>
  <c r="AD115" i="2"/>
  <c r="AC115" i="2"/>
  <c r="BI114" i="2"/>
  <c r="BE114" i="2"/>
  <c r="BD114" i="2"/>
  <c r="BC114" i="2"/>
  <c r="BB114" i="2"/>
  <c r="AN114" i="2"/>
  <c r="AL114" i="2"/>
  <c r="AK114" i="2"/>
  <c r="AJ114" i="2"/>
  <c r="AG114" i="2"/>
  <c r="AI114" i="2" s="1"/>
  <c r="AF114" i="2"/>
  <c r="AE114" i="2"/>
  <c r="AD114" i="2"/>
  <c r="AC114" i="2"/>
  <c r="BI113" i="2"/>
  <c r="BE113" i="2"/>
  <c r="BD113" i="2"/>
  <c r="BC113" i="2"/>
  <c r="BB113" i="2"/>
  <c r="AN113" i="2"/>
  <c r="AL113" i="2"/>
  <c r="AK113" i="2"/>
  <c r="AJ113" i="2"/>
  <c r="AG113" i="2"/>
  <c r="AI113" i="2" s="1"/>
  <c r="AF113" i="2"/>
  <c r="AE113" i="2"/>
  <c r="AD113" i="2"/>
  <c r="AC113" i="2"/>
  <c r="BI112" i="2"/>
  <c r="BE112" i="2"/>
  <c r="BD112" i="2"/>
  <c r="BC112" i="2"/>
  <c r="BB112" i="2"/>
  <c r="AN112" i="2"/>
  <c r="AM112" i="2"/>
  <c r="AL112" i="2"/>
  <c r="AK112" i="2"/>
  <c r="AJ112" i="2"/>
  <c r="AH112" i="2"/>
  <c r="AG112" i="2"/>
  <c r="AI112" i="2" s="1"/>
  <c r="AF112" i="2"/>
  <c r="AE112" i="2"/>
  <c r="AO112" i="2" s="1"/>
  <c r="AP112" i="2" s="1"/>
  <c r="AD112" i="2"/>
  <c r="AC112" i="2"/>
  <c r="BI111" i="2"/>
  <c r="BE111" i="2"/>
  <c r="BD111" i="2"/>
  <c r="BC111" i="2"/>
  <c r="BB111" i="2"/>
  <c r="AN111" i="2"/>
  <c r="AL111" i="2"/>
  <c r="AK111" i="2"/>
  <c r="AJ111" i="2"/>
  <c r="AG111" i="2"/>
  <c r="AI111" i="2" s="1"/>
  <c r="AF111" i="2"/>
  <c r="AE111" i="2"/>
  <c r="AD111" i="2"/>
  <c r="AC111" i="2"/>
  <c r="BI110" i="2"/>
  <c r="BE110" i="2"/>
  <c r="BD110" i="2"/>
  <c r="BC110" i="2"/>
  <c r="BB110" i="2"/>
  <c r="AN110" i="2"/>
  <c r="AL110" i="2"/>
  <c r="AK110" i="2"/>
  <c r="AJ110" i="2"/>
  <c r="AG110" i="2"/>
  <c r="AI110" i="2" s="1"/>
  <c r="AF110" i="2"/>
  <c r="AE110" i="2"/>
  <c r="AD110" i="2"/>
  <c r="AC110" i="2"/>
  <c r="BI109" i="2"/>
  <c r="BE109" i="2"/>
  <c r="BD109" i="2"/>
  <c r="BC109" i="2"/>
  <c r="BB109" i="2"/>
  <c r="AN109" i="2"/>
  <c r="AL109" i="2"/>
  <c r="AK109" i="2"/>
  <c r="AJ109" i="2"/>
  <c r="AG109" i="2"/>
  <c r="AI109" i="2" s="1"/>
  <c r="AF109" i="2"/>
  <c r="AE109" i="2"/>
  <c r="AD109" i="2"/>
  <c r="AC109" i="2"/>
  <c r="BI108" i="2"/>
  <c r="BE108" i="2"/>
  <c r="BD108" i="2"/>
  <c r="BC108" i="2"/>
  <c r="BB108" i="2"/>
  <c r="AN108" i="2"/>
  <c r="AL108" i="2"/>
  <c r="AK108" i="2"/>
  <c r="AJ108" i="2"/>
  <c r="AG108" i="2"/>
  <c r="AI108" i="2" s="1"/>
  <c r="AF108" i="2"/>
  <c r="AE108" i="2"/>
  <c r="AD108" i="2"/>
  <c r="AC108" i="2"/>
  <c r="BI107" i="2"/>
  <c r="BE107" i="2"/>
  <c r="BD107" i="2"/>
  <c r="BC107" i="2"/>
  <c r="BB107" i="2"/>
  <c r="AN107" i="2"/>
  <c r="AL107" i="2"/>
  <c r="AK107" i="2"/>
  <c r="AJ107" i="2"/>
  <c r="AG107" i="2"/>
  <c r="AI107" i="2" s="1"/>
  <c r="AF107" i="2"/>
  <c r="AE107" i="2"/>
  <c r="AD107" i="2"/>
  <c r="AC107" i="2"/>
  <c r="BI106" i="2"/>
  <c r="BE106" i="2"/>
  <c r="BD106" i="2"/>
  <c r="BC106" i="2"/>
  <c r="BB106" i="2"/>
  <c r="AN106" i="2"/>
  <c r="AL106" i="2"/>
  <c r="AK106" i="2"/>
  <c r="AJ106" i="2"/>
  <c r="AG106" i="2"/>
  <c r="AI106" i="2" s="1"/>
  <c r="AF106" i="2"/>
  <c r="AE106" i="2"/>
  <c r="AD106" i="2"/>
  <c r="AC106" i="2"/>
  <c r="BI105" i="2"/>
  <c r="BE105" i="2"/>
  <c r="BD105" i="2"/>
  <c r="BC105" i="2"/>
  <c r="BB105" i="2"/>
  <c r="AN105" i="2"/>
  <c r="AL105" i="2"/>
  <c r="AK105" i="2"/>
  <c r="AJ105" i="2"/>
  <c r="AG105" i="2"/>
  <c r="AI105" i="2" s="1"/>
  <c r="AF105" i="2"/>
  <c r="AE105" i="2"/>
  <c r="AD105" i="2"/>
  <c r="AC105" i="2"/>
  <c r="BI104" i="2"/>
  <c r="BE104" i="2"/>
  <c r="BD104" i="2"/>
  <c r="BC104" i="2"/>
  <c r="BB104" i="2"/>
  <c r="AN104" i="2"/>
  <c r="AL104" i="2"/>
  <c r="AK104" i="2"/>
  <c r="AJ104" i="2"/>
  <c r="AG104" i="2"/>
  <c r="AI104" i="2" s="1"/>
  <c r="AF104" i="2"/>
  <c r="AE104" i="2"/>
  <c r="AD104" i="2"/>
  <c r="AC104" i="2"/>
  <c r="BI103" i="2"/>
  <c r="BE103" i="2"/>
  <c r="BD103" i="2"/>
  <c r="BC103" i="2"/>
  <c r="BB103" i="2"/>
  <c r="AN103" i="2"/>
  <c r="AL103" i="2"/>
  <c r="AK103" i="2"/>
  <c r="AJ103" i="2"/>
  <c r="AG103" i="2"/>
  <c r="AI103" i="2" s="1"/>
  <c r="AF103" i="2"/>
  <c r="AE103" i="2"/>
  <c r="AD103" i="2"/>
  <c r="AC103" i="2"/>
  <c r="BI102" i="2"/>
  <c r="BE102" i="2"/>
  <c r="BD102" i="2"/>
  <c r="BC102" i="2"/>
  <c r="BB102" i="2"/>
  <c r="AN102" i="2"/>
  <c r="AL102" i="2"/>
  <c r="AK102" i="2"/>
  <c r="AJ102" i="2"/>
  <c r="AG102" i="2"/>
  <c r="AI102" i="2" s="1"/>
  <c r="AF102" i="2"/>
  <c r="AE102" i="2"/>
  <c r="AD102" i="2"/>
  <c r="AC102" i="2"/>
  <c r="BI101" i="2"/>
  <c r="BE101" i="2"/>
  <c r="BD101" i="2"/>
  <c r="BC101" i="2"/>
  <c r="BB101" i="2"/>
  <c r="AN101" i="2"/>
  <c r="AL101" i="2"/>
  <c r="AK101" i="2"/>
  <c r="AJ101" i="2"/>
  <c r="AG101" i="2"/>
  <c r="AI101" i="2" s="1"/>
  <c r="AF101" i="2"/>
  <c r="AE101" i="2"/>
  <c r="AD101" i="2"/>
  <c r="AC101" i="2"/>
  <c r="BI100" i="2"/>
  <c r="BE100" i="2"/>
  <c r="BD100" i="2"/>
  <c r="BC100" i="2"/>
  <c r="BB100" i="2"/>
  <c r="AN100" i="2"/>
  <c r="AL100" i="2"/>
  <c r="AK100" i="2"/>
  <c r="AJ100" i="2"/>
  <c r="AG100" i="2"/>
  <c r="AI100" i="2" s="1"/>
  <c r="AF100" i="2"/>
  <c r="AE100" i="2"/>
  <c r="AD100" i="2"/>
  <c r="AC100" i="2"/>
  <c r="BI99" i="2"/>
  <c r="BE99" i="2"/>
  <c r="BD99" i="2"/>
  <c r="BC99" i="2"/>
  <c r="BB99" i="2"/>
  <c r="AN99" i="2"/>
  <c r="AL99" i="2"/>
  <c r="AK99" i="2"/>
  <c r="AJ99" i="2"/>
  <c r="AG99" i="2"/>
  <c r="AI99" i="2" s="1"/>
  <c r="AF99" i="2"/>
  <c r="AE99" i="2"/>
  <c r="AD99" i="2"/>
  <c r="AC99" i="2"/>
  <c r="BI98" i="2"/>
  <c r="BE98" i="2"/>
  <c r="BD98" i="2"/>
  <c r="BC98" i="2"/>
  <c r="BB98" i="2"/>
  <c r="AN98" i="2"/>
  <c r="AL98" i="2"/>
  <c r="AK98" i="2"/>
  <c r="AJ98" i="2"/>
  <c r="AG98" i="2"/>
  <c r="AI98" i="2" s="1"/>
  <c r="AF98" i="2"/>
  <c r="AE98" i="2"/>
  <c r="AD98" i="2"/>
  <c r="AC98" i="2"/>
  <c r="BI97" i="2"/>
  <c r="BE97" i="2"/>
  <c r="BD97" i="2"/>
  <c r="BC97" i="2"/>
  <c r="BB97" i="2"/>
  <c r="AN97" i="2"/>
  <c r="AL97" i="2"/>
  <c r="AK97" i="2"/>
  <c r="AJ97" i="2"/>
  <c r="AG97" i="2"/>
  <c r="AI97" i="2" s="1"/>
  <c r="AF97" i="2"/>
  <c r="AE97" i="2"/>
  <c r="AD97" i="2"/>
  <c r="AC97" i="2"/>
  <c r="BI96" i="2"/>
  <c r="BE96" i="2"/>
  <c r="BD96" i="2"/>
  <c r="BC96" i="2"/>
  <c r="BB96" i="2"/>
  <c r="AN96" i="2"/>
  <c r="AL96" i="2"/>
  <c r="AK96" i="2"/>
  <c r="AJ96" i="2"/>
  <c r="AG96" i="2"/>
  <c r="AI96" i="2" s="1"/>
  <c r="AF96" i="2"/>
  <c r="AE96" i="2"/>
  <c r="AD96" i="2"/>
  <c r="AC96" i="2"/>
  <c r="BI95" i="2"/>
  <c r="BE95" i="2"/>
  <c r="BD95" i="2"/>
  <c r="BC95" i="2"/>
  <c r="BB95" i="2"/>
  <c r="AN95" i="2"/>
  <c r="AL95" i="2"/>
  <c r="AK95" i="2"/>
  <c r="AJ95" i="2"/>
  <c r="AG95" i="2"/>
  <c r="AI95" i="2" s="1"/>
  <c r="AF95" i="2"/>
  <c r="AE95" i="2"/>
  <c r="AD95" i="2"/>
  <c r="AC95" i="2"/>
  <c r="BI94" i="2"/>
  <c r="BE94" i="2"/>
  <c r="BD94" i="2"/>
  <c r="BC94" i="2"/>
  <c r="BB94" i="2"/>
  <c r="AN94" i="2"/>
  <c r="AL94" i="2"/>
  <c r="AK94" i="2"/>
  <c r="AJ94" i="2"/>
  <c r="AG94" i="2"/>
  <c r="AI94" i="2" s="1"/>
  <c r="AF94" i="2"/>
  <c r="AE94" i="2"/>
  <c r="AD94" i="2"/>
  <c r="AC94" i="2"/>
  <c r="BI93" i="2"/>
  <c r="BE93" i="2"/>
  <c r="BD93" i="2"/>
  <c r="BC93" i="2"/>
  <c r="BB93" i="2"/>
  <c r="AN93" i="2"/>
  <c r="AL93" i="2"/>
  <c r="AK93" i="2"/>
  <c r="AJ93" i="2"/>
  <c r="AG93" i="2"/>
  <c r="AI93" i="2" s="1"/>
  <c r="AF93" i="2"/>
  <c r="AE93" i="2"/>
  <c r="AD93" i="2"/>
  <c r="AC93" i="2"/>
  <c r="BI92" i="2"/>
  <c r="BE92" i="2"/>
  <c r="BD92" i="2"/>
  <c r="BC92" i="2"/>
  <c r="BB92" i="2"/>
  <c r="AN92" i="2"/>
  <c r="AL92" i="2"/>
  <c r="AK92" i="2"/>
  <c r="AJ92" i="2"/>
  <c r="AG92" i="2"/>
  <c r="AI92" i="2" s="1"/>
  <c r="AF92" i="2"/>
  <c r="AE92" i="2"/>
  <c r="AD92" i="2"/>
  <c r="AC92" i="2"/>
  <c r="BI91" i="2"/>
  <c r="BE91" i="2"/>
  <c r="BD91" i="2"/>
  <c r="BC91" i="2"/>
  <c r="BB91" i="2"/>
  <c r="AN91" i="2"/>
  <c r="AL91" i="2"/>
  <c r="AK91" i="2"/>
  <c r="AJ91" i="2"/>
  <c r="AG91" i="2"/>
  <c r="AI91" i="2" s="1"/>
  <c r="AF91" i="2"/>
  <c r="AE91" i="2"/>
  <c r="AD91" i="2"/>
  <c r="AC91" i="2"/>
  <c r="BI90" i="2"/>
  <c r="BE90" i="2"/>
  <c r="BD90" i="2"/>
  <c r="BC90" i="2"/>
  <c r="BB90" i="2"/>
  <c r="AN90" i="2"/>
  <c r="AL90" i="2"/>
  <c r="AK90" i="2"/>
  <c r="AJ90" i="2"/>
  <c r="AG90" i="2"/>
  <c r="AI90" i="2" s="1"/>
  <c r="AF90" i="2"/>
  <c r="AE90" i="2"/>
  <c r="AD90" i="2"/>
  <c r="AC90" i="2"/>
  <c r="BI89" i="2"/>
  <c r="BE89" i="2"/>
  <c r="BD89" i="2"/>
  <c r="BC89" i="2"/>
  <c r="BB89" i="2"/>
  <c r="AN89" i="2"/>
  <c r="AL89" i="2"/>
  <c r="AK89" i="2"/>
  <c r="AJ89" i="2"/>
  <c r="AG89" i="2"/>
  <c r="AI89" i="2" s="1"/>
  <c r="AF89" i="2"/>
  <c r="AE89" i="2"/>
  <c r="AD89" i="2"/>
  <c r="AC89" i="2"/>
  <c r="BI88" i="2"/>
  <c r="BE88" i="2"/>
  <c r="BD88" i="2"/>
  <c r="BC88" i="2"/>
  <c r="BB88" i="2"/>
  <c r="AN88" i="2"/>
  <c r="AL88" i="2"/>
  <c r="AK88" i="2"/>
  <c r="AJ88" i="2"/>
  <c r="AG88" i="2"/>
  <c r="AI88" i="2" s="1"/>
  <c r="AF88" i="2"/>
  <c r="AE88" i="2"/>
  <c r="AD88" i="2"/>
  <c r="AC88" i="2"/>
  <c r="BI87" i="2"/>
  <c r="BE87" i="2"/>
  <c r="BD87" i="2"/>
  <c r="BC87" i="2"/>
  <c r="BB87" i="2"/>
  <c r="AN87" i="2"/>
  <c r="AL87" i="2"/>
  <c r="AK87" i="2"/>
  <c r="AJ87" i="2"/>
  <c r="AG87" i="2"/>
  <c r="AI87" i="2" s="1"/>
  <c r="AF87" i="2"/>
  <c r="AE87" i="2"/>
  <c r="AD87" i="2"/>
  <c r="AC87" i="2"/>
  <c r="BI86" i="2"/>
  <c r="BE86" i="2"/>
  <c r="BD86" i="2"/>
  <c r="BC86" i="2"/>
  <c r="BB86" i="2"/>
  <c r="AN86" i="2"/>
  <c r="AL86" i="2"/>
  <c r="AK86" i="2"/>
  <c r="AJ86" i="2"/>
  <c r="AG86" i="2"/>
  <c r="AI86" i="2" s="1"/>
  <c r="AF86" i="2"/>
  <c r="AE86" i="2"/>
  <c r="AD86" i="2"/>
  <c r="AC86" i="2"/>
  <c r="BI85" i="2"/>
  <c r="BE85" i="2"/>
  <c r="BD85" i="2"/>
  <c r="BC85" i="2"/>
  <c r="BB85" i="2"/>
  <c r="AN85" i="2"/>
  <c r="AL85" i="2"/>
  <c r="AK85" i="2"/>
  <c r="AJ85" i="2"/>
  <c r="AG85" i="2"/>
  <c r="AI85" i="2" s="1"/>
  <c r="AF85" i="2"/>
  <c r="AE85" i="2"/>
  <c r="AD85" i="2"/>
  <c r="AC85" i="2"/>
  <c r="BI84" i="2"/>
  <c r="BE84" i="2"/>
  <c r="BD84" i="2"/>
  <c r="BC84" i="2"/>
  <c r="BB84" i="2"/>
  <c r="AN84" i="2"/>
  <c r="AL84" i="2"/>
  <c r="AK84" i="2"/>
  <c r="AJ84" i="2"/>
  <c r="AG84" i="2"/>
  <c r="AI84" i="2" s="1"/>
  <c r="AF84" i="2"/>
  <c r="AE84" i="2"/>
  <c r="AD84" i="2"/>
  <c r="AC84" i="2"/>
  <c r="BI83" i="2"/>
  <c r="BE83" i="2"/>
  <c r="BD83" i="2"/>
  <c r="BC83" i="2"/>
  <c r="BB83" i="2"/>
  <c r="AN83" i="2"/>
  <c r="AL83" i="2"/>
  <c r="AK83" i="2"/>
  <c r="AJ83" i="2"/>
  <c r="AG83" i="2"/>
  <c r="AI83" i="2" s="1"/>
  <c r="AF83" i="2"/>
  <c r="AE83" i="2"/>
  <c r="AD83" i="2"/>
  <c r="AC83" i="2"/>
  <c r="BI82" i="2"/>
  <c r="BE82" i="2"/>
  <c r="BD82" i="2"/>
  <c r="BC82" i="2"/>
  <c r="BB82" i="2"/>
  <c r="AN82" i="2"/>
  <c r="AL82" i="2"/>
  <c r="AK82" i="2"/>
  <c r="AJ82" i="2"/>
  <c r="AG82" i="2"/>
  <c r="AI82" i="2" s="1"/>
  <c r="AF82" i="2"/>
  <c r="AE82" i="2"/>
  <c r="AD82" i="2"/>
  <c r="AC82" i="2"/>
  <c r="BI81" i="2"/>
  <c r="BE81" i="2"/>
  <c r="BD81" i="2"/>
  <c r="BC81" i="2"/>
  <c r="BB81" i="2"/>
  <c r="AN81" i="2"/>
  <c r="AL81" i="2"/>
  <c r="AK81" i="2"/>
  <c r="AJ81" i="2"/>
  <c r="AG81" i="2"/>
  <c r="AI81" i="2" s="1"/>
  <c r="AF81" i="2"/>
  <c r="AE81" i="2"/>
  <c r="AD81" i="2"/>
  <c r="AC81" i="2"/>
  <c r="BI80" i="2"/>
  <c r="BE80" i="2"/>
  <c r="BD80" i="2"/>
  <c r="BC80" i="2"/>
  <c r="BB80" i="2"/>
  <c r="AN80" i="2"/>
  <c r="AL80" i="2"/>
  <c r="AK80" i="2"/>
  <c r="AJ80" i="2"/>
  <c r="AG80" i="2"/>
  <c r="AI80" i="2" s="1"/>
  <c r="AF80" i="2"/>
  <c r="AE80" i="2"/>
  <c r="AD80" i="2"/>
  <c r="AC80" i="2"/>
  <c r="BI79" i="2"/>
  <c r="BE79" i="2"/>
  <c r="BD79" i="2"/>
  <c r="BC79" i="2"/>
  <c r="BB79" i="2"/>
  <c r="AN79" i="2"/>
  <c r="AL79" i="2"/>
  <c r="AK79" i="2"/>
  <c r="AJ79" i="2"/>
  <c r="AG79" i="2"/>
  <c r="AI79" i="2" s="1"/>
  <c r="AF79" i="2"/>
  <c r="AE79" i="2"/>
  <c r="AD79" i="2"/>
  <c r="AC79" i="2"/>
  <c r="BI78" i="2"/>
  <c r="BE78" i="2"/>
  <c r="BD78" i="2"/>
  <c r="BC78" i="2"/>
  <c r="BB78" i="2"/>
  <c r="AN78" i="2"/>
  <c r="AL78" i="2"/>
  <c r="AK78" i="2"/>
  <c r="AJ78" i="2"/>
  <c r="AG78" i="2"/>
  <c r="AI78" i="2" s="1"/>
  <c r="AF78" i="2"/>
  <c r="AE78" i="2"/>
  <c r="AD78" i="2"/>
  <c r="AC78" i="2"/>
  <c r="BI77" i="2"/>
  <c r="BE77" i="2"/>
  <c r="BD77" i="2"/>
  <c r="BC77" i="2"/>
  <c r="BB77" i="2"/>
  <c r="AN77" i="2"/>
  <c r="AL77" i="2"/>
  <c r="AK77" i="2"/>
  <c r="AJ77" i="2"/>
  <c r="AG77" i="2"/>
  <c r="AI77" i="2" s="1"/>
  <c r="AF77" i="2"/>
  <c r="AE77" i="2"/>
  <c r="AD77" i="2"/>
  <c r="AC77" i="2"/>
  <c r="BI76" i="2"/>
  <c r="BE76" i="2"/>
  <c r="BD76" i="2"/>
  <c r="BC76" i="2"/>
  <c r="BB76" i="2"/>
  <c r="AN76" i="2"/>
  <c r="AL76" i="2"/>
  <c r="AK76" i="2"/>
  <c r="AJ76" i="2"/>
  <c r="AG76" i="2"/>
  <c r="AI76" i="2" s="1"/>
  <c r="AF76" i="2"/>
  <c r="AE76" i="2"/>
  <c r="AD76" i="2"/>
  <c r="AC76" i="2"/>
  <c r="BI75" i="2"/>
  <c r="BE75" i="2"/>
  <c r="BD75" i="2"/>
  <c r="BC75" i="2"/>
  <c r="BB75" i="2"/>
  <c r="AN75" i="2"/>
  <c r="AL75" i="2"/>
  <c r="AK75" i="2"/>
  <c r="AJ75" i="2"/>
  <c r="AG75" i="2"/>
  <c r="AI75" i="2" s="1"/>
  <c r="AF75" i="2"/>
  <c r="AE75" i="2"/>
  <c r="AD75" i="2"/>
  <c r="AC75" i="2"/>
  <c r="BI74" i="2"/>
  <c r="BE74" i="2"/>
  <c r="BD74" i="2"/>
  <c r="BC74" i="2"/>
  <c r="BB74" i="2"/>
  <c r="AN74" i="2"/>
  <c r="AL74" i="2"/>
  <c r="AK74" i="2"/>
  <c r="AJ74" i="2"/>
  <c r="AG74" i="2"/>
  <c r="AI74" i="2" s="1"/>
  <c r="AF74" i="2"/>
  <c r="AE74" i="2"/>
  <c r="AD74" i="2"/>
  <c r="AC74" i="2"/>
  <c r="BI73" i="2"/>
  <c r="BE73" i="2"/>
  <c r="BD73" i="2"/>
  <c r="BC73" i="2"/>
  <c r="BB73" i="2"/>
  <c r="AN73" i="2"/>
  <c r="AL73" i="2"/>
  <c r="AK73" i="2"/>
  <c r="AJ73" i="2"/>
  <c r="AG73" i="2"/>
  <c r="AI73" i="2" s="1"/>
  <c r="AF73" i="2"/>
  <c r="AE73" i="2"/>
  <c r="AD73" i="2"/>
  <c r="AC73" i="2"/>
  <c r="BI72" i="2"/>
  <c r="BE72" i="2"/>
  <c r="BD72" i="2"/>
  <c r="BC72" i="2"/>
  <c r="BB72" i="2"/>
  <c r="AN72" i="2"/>
  <c r="AL72" i="2"/>
  <c r="AK72" i="2"/>
  <c r="AJ72" i="2"/>
  <c r="AG72" i="2"/>
  <c r="AI72" i="2" s="1"/>
  <c r="AF72" i="2"/>
  <c r="AE72" i="2"/>
  <c r="AD72" i="2"/>
  <c r="AC72" i="2"/>
  <c r="BI71" i="2"/>
  <c r="BE71" i="2"/>
  <c r="BD71" i="2"/>
  <c r="BC71" i="2"/>
  <c r="BB71" i="2"/>
  <c r="AN71" i="2"/>
  <c r="AL71" i="2"/>
  <c r="AK71" i="2"/>
  <c r="AJ71" i="2"/>
  <c r="AG71" i="2"/>
  <c r="AI71" i="2" s="1"/>
  <c r="AF71" i="2"/>
  <c r="AE71" i="2"/>
  <c r="AD71" i="2"/>
  <c r="AC71" i="2"/>
  <c r="BI70" i="2"/>
  <c r="BE70" i="2"/>
  <c r="BD70" i="2"/>
  <c r="BC70" i="2"/>
  <c r="BB70" i="2"/>
  <c r="AN70" i="2"/>
  <c r="AL70" i="2"/>
  <c r="AK70" i="2"/>
  <c r="AJ70" i="2"/>
  <c r="AG70" i="2"/>
  <c r="AI70" i="2" s="1"/>
  <c r="AF70" i="2"/>
  <c r="AE70" i="2"/>
  <c r="AD70" i="2"/>
  <c r="AC70" i="2"/>
  <c r="BI69" i="2"/>
  <c r="BE69" i="2"/>
  <c r="BD69" i="2"/>
  <c r="BC69" i="2"/>
  <c r="BB69" i="2"/>
  <c r="AN69" i="2"/>
  <c r="AL69" i="2"/>
  <c r="AK69" i="2"/>
  <c r="AJ69" i="2"/>
  <c r="AG69" i="2"/>
  <c r="AI69" i="2" s="1"/>
  <c r="AF69" i="2"/>
  <c r="AE69" i="2"/>
  <c r="AD69" i="2"/>
  <c r="AC69" i="2"/>
  <c r="BI68" i="2"/>
  <c r="BE68" i="2"/>
  <c r="BD68" i="2"/>
  <c r="BC68" i="2"/>
  <c r="BB68" i="2"/>
  <c r="AN68" i="2"/>
  <c r="AL68" i="2"/>
  <c r="AK68" i="2"/>
  <c r="AJ68" i="2"/>
  <c r="AG68" i="2"/>
  <c r="AI68" i="2" s="1"/>
  <c r="AF68" i="2"/>
  <c r="AE68" i="2"/>
  <c r="AD68" i="2"/>
  <c r="AC68" i="2"/>
  <c r="BI67" i="2"/>
  <c r="BE67" i="2"/>
  <c r="BD67" i="2"/>
  <c r="BC67" i="2"/>
  <c r="BB67" i="2"/>
  <c r="AN67" i="2"/>
  <c r="AL67" i="2"/>
  <c r="AK67" i="2"/>
  <c r="AJ67" i="2"/>
  <c r="AG67" i="2"/>
  <c r="AI67" i="2" s="1"/>
  <c r="AF67" i="2"/>
  <c r="AE67" i="2"/>
  <c r="AD67" i="2"/>
  <c r="AC67" i="2"/>
  <c r="BI66" i="2"/>
  <c r="BE66" i="2"/>
  <c r="BD66" i="2"/>
  <c r="BC66" i="2"/>
  <c r="BB66" i="2"/>
  <c r="AN66" i="2"/>
  <c r="AL66" i="2"/>
  <c r="AK66" i="2"/>
  <c r="AJ66" i="2"/>
  <c r="AG66" i="2"/>
  <c r="AI66" i="2" s="1"/>
  <c r="AF66" i="2"/>
  <c r="AE66" i="2"/>
  <c r="AD66" i="2"/>
  <c r="AC66" i="2"/>
  <c r="BI65" i="2"/>
  <c r="BE65" i="2"/>
  <c r="BD65" i="2"/>
  <c r="BC65" i="2"/>
  <c r="BB65" i="2"/>
  <c r="AN65" i="2"/>
  <c r="AL65" i="2"/>
  <c r="AK65" i="2"/>
  <c r="AJ65" i="2"/>
  <c r="AG65" i="2"/>
  <c r="AI65" i="2" s="1"/>
  <c r="AF65" i="2"/>
  <c r="AE65" i="2"/>
  <c r="AD65" i="2"/>
  <c r="AC65" i="2"/>
  <c r="BI64" i="2"/>
  <c r="BE64" i="2"/>
  <c r="BD64" i="2"/>
  <c r="BC64" i="2"/>
  <c r="BB64" i="2"/>
  <c r="AN64" i="2"/>
  <c r="AL64" i="2"/>
  <c r="AK64" i="2"/>
  <c r="AJ64" i="2"/>
  <c r="AG64" i="2"/>
  <c r="AI64" i="2" s="1"/>
  <c r="AF64" i="2"/>
  <c r="AE64" i="2"/>
  <c r="AD64" i="2"/>
  <c r="AC64" i="2"/>
  <c r="BI63" i="2"/>
  <c r="BE63" i="2"/>
  <c r="BD63" i="2"/>
  <c r="BC63" i="2"/>
  <c r="BB63" i="2"/>
  <c r="AN63" i="2"/>
  <c r="AL63" i="2"/>
  <c r="AK63" i="2"/>
  <c r="AJ63" i="2"/>
  <c r="AG63" i="2"/>
  <c r="AI63" i="2" s="1"/>
  <c r="AF63" i="2"/>
  <c r="AE63" i="2"/>
  <c r="AD63" i="2"/>
  <c r="AC63" i="2"/>
  <c r="BI62" i="2"/>
  <c r="BE62" i="2"/>
  <c r="BD62" i="2"/>
  <c r="BC62" i="2"/>
  <c r="BB62" i="2"/>
  <c r="AN62" i="2"/>
  <c r="AL62" i="2"/>
  <c r="AK62" i="2"/>
  <c r="AJ62" i="2"/>
  <c r="AG62" i="2"/>
  <c r="AI62" i="2" s="1"/>
  <c r="AF62" i="2"/>
  <c r="AE62" i="2"/>
  <c r="AD62" i="2"/>
  <c r="AC62" i="2"/>
  <c r="BI61" i="2"/>
  <c r="BE61" i="2"/>
  <c r="BD61" i="2"/>
  <c r="BC61" i="2"/>
  <c r="BB61" i="2"/>
  <c r="AN61" i="2"/>
  <c r="AL61" i="2"/>
  <c r="AK61" i="2"/>
  <c r="AJ61" i="2"/>
  <c r="AG61" i="2"/>
  <c r="AI61" i="2" s="1"/>
  <c r="AF61" i="2"/>
  <c r="AE61" i="2"/>
  <c r="AD61" i="2"/>
  <c r="AC61" i="2"/>
  <c r="BI60" i="2"/>
  <c r="BE60" i="2"/>
  <c r="BD60" i="2"/>
  <c r="BC60" i="2"/>
  <c r="BB60" i="2"/>
  <c r="AN60" i="2"/>
  <c r="AL60" i="2"/>
  <c r="AK60" i="2"/>
  <c r="AJ60" i="2"/>
  <c r="AG60" i="2"/>
  <c r="AI60" i="2" s="1"/>
  <c r="AF60" i="2"/>
  <c r="AE60" i="2"/>
  <c r="AD60" i="2"/>
  <c r="AC60" i="2"/>
  <c r="BI59" i="2"/>
  <c r="BE59" i="2"/>
  <c r="BD59" i="2"/>
  <c r="BC59" i="2"/>
  <c r="BB59" i="2"/>
  <c r="AN59" i="2"/>
  <c r="AL59" i="2"/>
  <c r="AK59" i="2"/>
  <c r="AJ59" i="2"/>
  <c r="AG59" i="2"/>
  <c r="AI59" i="2" s="1"/>
  <c r="AF59" i="2"/>
  <c r="AE59" i="2"/>
  <c r="AD59" i="2"/>
  <c r="AC59" i="2"/>
  <c r="BI58" i="2"/>
  <c r="BE58" i="2"/>
  <c r="BD58" i="2"/>
  <c r="BC58" i="2"/>
  <c r="BB58" i="2"/>
  <c r="AN58" i="2"/>
  <c r="AL58" i="2"/>
  <c r="AK58" i="2"/>
  <c r="AJ58" i="2"/>
  <c r="AG58" i="2"/>
  <c r="AI58" i="2" s="1"/>
  <c r="AF58" i="2"/>
  <c r="AE58" i="2"/>
  <c r="AD58" i="2"/>
  <c r="AC58" i="2"/>
  <c r="BI57" i="2"/>
  <c r="BE57" i="2"/>
  <c r="BD57" i="2"/>
  <c r="BC57" i="2"/>
  <c r="BB57" i="2"/>
  <c r="AN57" i="2"/>
  <c r="AL57" i="2"/>
  <c r="AK57" i="2"/>
  <c r="AJ57" i="2"/>
  <c r="AG57" i="2"/>
  <c r="AI57" i="2" s="1"/>
  <c r="AF57" i="2"/>
  <c r="AE57" i="2"/>
  <c r="AD57" i="2"/>
  <c r="AC57" i="2"/>
  <c r="BI56" i="2"/>
  <c r="BE56" i="2"/>
  <c r="BD56" i="2"/>
  <c r="BC56" i="2"/>
  <c r="BB56" i="2"/>
  <c r="AN56" i="2"/>
  <c r="AL56" i="2"/>
  <c r="AK56" i="2"/>
  <c r="AJ56" i="2"/>
  <c r="AG56" i="2"/>
  <c r="AI56" i="2" s="1"/>
  <c r="AF56" i="2"/>
  <c r="AE56" i="2"/>
  <c r="AD56" i="2"/>
  <c r="AC56" i="2"/>
  <c r="BI55" i="2"/>
  <c r="BE55" i="2"/>
  <c r="BD55" i="2"/>
  <c r="BC55" i="2"/>
  <c r="BB55" i="2"/>
  <c r="AN55" i="2"/>
  <c r="AL55" i="2"/>
  <c r="AK55" i="2"/>
  <c r="AJ55" i="2"/>
  <c r="AG55" i="2"/>
  <c r="AI55" i="2" s="1"/>
  <c r="AF55" i="2"/>
  <c r="AE55" i="2"/>
  <c r="AD55" i="2"/>
  <c r="AC55" i="2"/>
  <c r="BI54" i="2"/>
  <c r="BE54" i="2"/>
  <c r="BD54" i="2"/>
  <c r="BC54" i="2"/>
  <c r="BB54" i="2"/>
  <c r="AN54" i="2"/>
  <c r="AL54" i="2"/>
  <c r="AK54" i="2"/>
  <c r="AJ54" i="2"/>
  <c r="AG54" i="2"/>
  <c r="AI54" i="2" s="1"/>
  <c r="AF54" i="2"/>
  <c r="AE54" i="2"/>
  <c r="AD54" i="2"/>
  <c r="AC54" i="2"/>
  <c r="BI53" i="2"/>
  <c r="BE53" i="2"/>
  <c r="BD53" i="2"/>
  <c r="BC53" i="2"/>
  <c r="BB53" i="2"/>
  <c r="AN53" i="2"/>
  <c r="AL53" i="2"/>
  <c r="AK53" i="2"/>
  <c r="AJ53" i="2"/>
  <c r="AG53" i="2"/>
  <c r="AI53" i="2" s="1"/>
  <c r="AF53" i="2"/>
  <c r="AE53" i="2"/>
  <c r="AD53" i="2"/>
  <c r="AC53" i="2"/>
  <c r="BI52" i="2"/>
  <c r="BE52" i="2"/>
  <c r="BD52" i="2"/>
  <c r="BC52" i="2"/>
  <c r="BB52" i="2"/>
  <c r="AN52" i="2"/>
  <c r="AL52" i="2"/>
  <c r="AK52" i="2"/>
  <c r="AJ52" i="2"/>
  <c r="AG52" i="2"/>
  <c r="AI52" i="2" s="1"/>
  <c r="AF52" i="2"/>
  <c r="AE52" i="2"/>
  <c r="AD52" i="2"/>
  <c r="AC52" i="2"/>
  <c r="BI51" i="2"/>
  <c r="BE51" i="2"/>
  <c r="BD51" i="2"/>
  <c r="BC51" i="2"/>
  <c r="BB51" i="2"/>
  <c r="AN51" i="2"/>
  <c r="AL51" i="2"/>
  <c r="AK51" i="2"/>
  <c r="AJ51" i="2"/>
  <c r="AG51" i="2"/>
  <c r="AI51" i="2" s="1"/>
  <c r="AF51" i="2"/>
  <c r="AE51" i="2"/>
  <c r="AD51" i="2"/>
  <c r="AC51" i="2"/>
  <c r="BI50" i="2"/>
  <c r="BE50" i="2"/>
  <c r="BD50" i="2"/>
  <c r="BC50" i="2"/>
  <c r="BB50" i="2"/>
  <c r="AN50" i="2"/>
  <c r="AL50" i="2"/>
  <c r="AK50" i="2"/>
  <c r="AJ50" i="2"/>
  <c r="AG50" i="2"/>
  <c r="AI50" i="2" s="1"/>
  <c r="AF50" i="2"/>
  <c r="AE50" i="2"/>
  <c r="AD50" i="2"/>
  <c r="AC50" i="2"/>
  <c r="BI49" i="2"/>
  <c r="BE49" i="2"/>
  <c r="BD49" i="2"/>
  <c r="BC49" i="2"/>
  <c r="BB49" i="2"/>
  <c r="AN49" i="2"/>
  <c r="AL49" i="2"/>
  <c r="AK49" i="2"/>
  <c r="AJ49" i="2"/>
  <c r="AG49" i="2"/>
  <c r="AI49" i="2" s="1"/>
  <c r="AF49" i="2"/>
  <c r="AE49" i="2"/>
  <c r="AD49" i="2"/>
  <c r="AC49" i="2"/>
  <c r="BI48" i="2"/>
  <c r="BE48" i="2"/>
  <c r="BD48" i="2"/>
  <c r="BC48" i="2"/>
  <c r="BB48" i="2"/>
  <c r="AN48" i="2"/>
  <c r="AL48" i="2"/>
  <c r="AK48" i="2"/>
  <c r="AJ48" i="2"/>
  <c r="AG48" i="2"/>
  <c r="AI48" i="2" s="1"/>
  <c r="AF48" i="2"/>
  <c r="AE48" i="2"/>
  <c r="AD48" i="2"/>
  <c r="AC48" i="2"/>
  <c r="BI47" i="2"/>
  <c r="BE47" i="2"/>
  <c r="BD47" i="2"/>
  <c r="BC47" i="2"/>
  <c r="BB47" i="2"/>
  <c r="AN47" i="2"/>
  <c r="AL47" i="2"/>
  <c r="AK47" i="2"/>
  <c r="AJ47" i="2"/>
  <c r="AG47" i="2"/>
  <c r="AI47" i="2" s="1"/>
  <c r="AF47" i="2"/>
  <c r="AE47" i="2"/>
  <c r="AD47" i="2"/>
  <c r="AC47" i="2"/>
  <c r="BI46" i="2"/>
  <c r="BE46" i="2"/>
  <c r="BD46" i="2"/>
  <c r="BC46" i="2"/>
  <c r="BB46" i="2"/>
  <c r="AN46" i="2"/>
  <c r="AL46" i="2"/>
  <c r="AK46" i="2"/>
  <c r="AJ46" i="2"/>
  <c r="AG46" i="2"/>
  <c r="AI46" i="2" s="1"/>
  <c r="AF46" i="2"/>
  <c r="AE46" i="2"/>
  <c r="AD46" i="2"/>
  <c r="AC46" i="2"/>
  <c r="BI45" i="2"/>
  <c r="BE45" i="2"/>
  <c r="BD45" i="2"/>
  <c r="BC45" i="2"/>
  <c r="BB45" i="2"/>
  <c r="AN45" i="2"/>
  <c r="AL45" i="2"/>
  <c r="AK45" i="2"/>
  <c r="AJ45" i="2"/>
  <c r="AG45" i="2"/>
  <c r="AI45" i="2" s="1"/>
  <c r="AF45" i="2"/>
  <c r="AE45" i="2"/>
  <c r="AD45" i="2"/>
  <c r="AC45" i="2"/>
  <c r="BI44" i="2"/>
  <c r="BE44" i="2"/>
  <c r="BD44" i="2"/>
  <c r="BC44" i="2"/>
  <c r="BB44" i="2"/>
  <c r="AN44" i="2"/>
  <c r="AL44" i="2"/>
  <c r="AK44" i="2"/>
  <c r="AJ44" i="2"/>
  <c r="AG44" i="2"/>
  <c r="AI44" i="2" s="1"/>
  <c r="AF44" i="2"/>
  <c r="AE44" i="2"/>
  <c r="AD44" i="2"/>
  <c r="AC44" i="2"/>
  <c r="BI43" i="2"/>
  <c r="BE43" i="2"/>
  <c r="BD43" i="2"/>
  <c r="BC43" i="2"/>
  <c r="BB43" i="2"/>
  <c r="AN43" i="2"/>
  <c r="AL43" i="2"/>
  <c r="AK43" i="2"/>
  <c r="AJ43" i="2"/>
  <c r="AG43" i="2"/>
  <c r="AI43" i="2" s="1"/>
  <c r="AF43" i="2"/>
  <c r="AE43" i="2"/>
  <c r="AD43" i="2"/>
  <c r="AC43" i="2"/>
  <c r="BI42" i="2"/>
  <c r="BE42" i="2"/>
  <c r="BD42" i="2"/>
  <c r="BC42" i="2"/>
  <c r="BB42" i="2"/>
  <c r="AN42" i="2"/>
  <c r="AL42" i="2"/>
  <c r="AK42" i="2"/>
  <c r="AJ42" i="2"/>
  <c r="AG42" i="2"/>
  <c r="AI42" i="2" s="1"/>
  <c r="AF42" i="2"/>
  <c r="AE42" i="2"/>
  <c r="AD42" i="2"/>
  <c r="AC42" i="2"/>
  <c r="BI41" i="2"/>
  <c r="BE41" i="2"/>
  <c r="BD41" i="2"/>
  <c r="BC41" i="2"/>
  <c r="BB41" i="2"/>
  <c r="AN41" i="2"/>
  <c r="AL41" i="2"/>
  <c r="AK41" i="2"/>
  <c r="AJ41" i="2"/>
  <c r="AG41" i="2"/>
  <c r="AI41" i="2" s="1"/>
  <c r="AF41" i="2"/>
  <c r="AE41" i="2"/>
  <c r="AD41" i="2"/>
  <c r="AC41" i="2"/>
  <c r="BI40" i="2"/>
  <c r="BE40" i="2"/>
  <c r="BD40" i="2"/>
  <c r="BC40" i="2"/>
  <c r="BB40" i="2"/>
  <c r="AN40" i="2"/>
  <c r="AL40" i="2"/>
  <c r="AK40" i="2"/>
  <c r="AJ40" i="2"/>
  <c r="AG40" i="2"/>
  <c r="AI40" i="2" s="1"/>
  <c r="AF40" i="2"/>
  <c r="AE40" i="2"/>
  <c r="AD40" i="2"/>
  <c r="AC40" i="2"/>
  <c r="BI39" i="2"/>
  <c r="BE39" i="2"/>
  <c r="BD39" i="2"/>
  <c r="BC39" i="2"/>
  <c r="BB39" i="2"/>
  <c r="AN39" i="2"/>
  <c r="AL39" i="2"/>
  <c r="AK39" i="2"/>
  <c r="AJ39" i="2"/>
  <c r="AG39" i="2"/>
  <c r="AI39" i="2" s="1"/>
  <c r="AF39" i="2"/>
  <c r="AE39" i="2"/>
  <c r="AD39" i="2"/>
  <c r="AC39" i="2"/>
  <c r="BI38" i="2"/>
  <c r="BE38" i="2"/>
  <c r="BD38" i="2"/>
  <c r="BC38" i="2"/>
  <c r="BB38" i="2"/>
  <c r="AN38" i="2"/>
  <c r="AL38" i="2"/>
  <c r="AK38" i="2"/>
  <c r="AJ38" i="2"/>
  <c r="AG38" i="2"/>
  <c r="AI38" i="2" s="1"/>
  <c r="AF38" i="2"/>
  <c r="AE38" i="2"/>
  <c r="AD38" i="2"/>
  <c r="AC38" i="2"/>
  <c r="BI37" i="2"/>
  <c r="BE37" i="2"/>
  <c r="BD37" i="2"/>
  <c r="BC37" i="2"/>
  <c r="BB37" i="2"/>
  <c r="AN37" i="2"/>
  <c r="AL37" i="2"/>
  <c r="AK37" i="2"/>
  <c r="AJ37" i="2"/>
  <c r="AG37" i="2"/>
  <c r="AI37" i="2" s="1"/>
  <c r="AF37" i="2"/>
  <c r="AE37" i="2"/>
  <c r="AD37" i="2"/>
  <c r="AC37" i="2"/>
  <c r="BI36" i="2"/>
  <c r="BE36" i="2"/>
  <c r="BD36" i="2"/>
  <c r="BC36" i="2"/>
  <c r="BB36" i="2"/>
  <c r="AN36" i="2"/>
  <c r="AL36" i="2"/>
  <c r="AK36" i="2"/>
  <c r="AJ36" i="2"/>
  <c r="AG36" i="2"/>
  <c r="AI36" i="2" s="1"/>
  <c r="AF36" i="2"/>
  <c r="AE36" i="2"/>
  <c r="AD36" i="2"/>
  <c r="AC36" i="2"/>
  <c r="BI35" i="2"/>
  <c r="BE35" i="2"/>
  <c r="BD35" i="2"/>
  <c r="BC35" i="2"/>
  <c r="BB35" i="2"/>
  <c r="AN35" i="2"/>
  <c r="AL35" i="2"/>
  <c r="AK35" i="2"/>
  <c r="AJ35" i="2"/>
  <c r="AG35" i="2"/>
  <c r="AI35" i="2" s="1"/>
  <c r="AF35" i="2"/>
  <c r="AE35" i="2"/>
  <c r="AD35" i="2"/>
  <c r="AC35" i="2"/>
  <c r="BI34" i="2"/>
  <c r="BE34" i="2"/>
  <c r="BD34" i="2"/>
  <c r="BC34" i="2"/>
  <c r="BB34" i="2"/>
  <c r="AN34" i="2"/>
  <c r="AL34" i="2"/>
  <c r="AK34" i="2"/>
  <c r="AJ34" i="2"/>
  <c r="AG34" i="2"/>
  <c r="AI34" i="2" s="1"/>
  <c r="AF34" i="2"/>
  <c r="AE34" i="2"/>
  <c r="AD34" i="2"/>
  <c r="AC34" i="2"/>
  <c r="BI33" i="2"/>
  <c r="BE33" i="2"/>
  <c r="BD33" i="2"/>
  <c r="BC33" i="2"/>
  <c r="BB33" i="2"/>
  <c r="AN33" i="2"/>
  <c r="AL33" i="2"/>
  <c r="AK33" i="2"/>
  <c r="AJ33" i="2"/>
  <c r="AG33" i="2"/>
  <c r="AI33" i="2" s="1"/>
  <c r="AF33" i="2"/>
  <c r="AE33" i="2"/>
  <c r="AD33" i="2"/>
  <c r="AC33" i="2"/>
  <c r="BI32" i="2"/>
  <c r="BE32" i="2"/>
  <c r="BD32" i="2"/>
  <c r="BC32" i="2"/>
  <c r="BB32" i="2"/>
  <c r="AN32" i="2"/>
  <c r="AL32" i="2"/>
  <c r="AK32" i="2"/>
  <c r="AJ32" i="2"/>
  <c r="AG32" i="2"/>
  <c r="AI32" i="2" s="1"/>
  <c r="AF32" i="2"/>
  <c r="AE32" i="2"/>
  <c r="AD32" i="2"/>
  <c r="AC32" i="2"/>
  <c r="BI31" i="2"/>
  <c r="BE31" i="2"/>
  <c r="BD31" i="2"/>
  <c r="BC31" i="2"/>
  <c r="BB31" i="2"/>
  <c r="AN31" i="2"/>
  <c r="AL31" i="2"/>
  <c r="AK31" i="2"/>
  <c r="AJ31" i="2"/>
  <c r="AG31" i="2"/>
  <c r="AI31" i="2" s="1"/>
  <c r="AF31" i="2"/>
  <c r="AE31" i="2"/>
  <c r="AD31" i="2"/>
  <c r="AC31" i="2"/>
  <c r="BI30" i="2"/>
  <c r="BE30" i="2"/>
  <c r="BD30" i="2"/>
  <c r="BC30" i="2"/>
  <c r="BB30" i="2"/>
  <c r="AN30" i="2"/>
  <c r="AL30" i="2"/>
  <c r="AK30" i="2"/>
  <c r="AJ30" i="2"/>
  <c r="AG30" i="2"/>
  <c r="AI30" i="2" s="1"/>
  <c r="AF30" i="2"/>
  <c r="AE30" i="2"/>
  <c r="AD30" i="2"/>
  <c r="AC30" i="2"/>
  <c r="BI29" i="2"/>
  <c r="BE29" i="2"/>
  <c r="BD29" i="2"/>
  <c r="BC29" i="2"/>
  <c r="BB29" i="2"/>
  <c r="AN29" i="2"/>
  <c r="AL29" i="2"/>
  <c r="AK29" i="2"/>
  <c r="AJ29" i="2"/>
  <c r="AG29" i="2"/>
  <c r="AI29" i="2" s="1"/>
  <c r="AF29" i="2"/>
  <c r="AE29" i="2"/>
  <c r="AD29" i="2"/>
  <c r="AC29" i="2"/>
  <c r="BI28" i="2"/>
  <c r="BE28" i="2"/>
  <c r="BD28" i="2"/>
  <c r="BC28" i="2"/>
  <c r="BB28" i="2"/>
  <c r="AN28" i="2"/>
  <c r="AL28" i="2"/>
  <c r="AK28" i="2"/>
  <c r="AJ28" i="2"/>
  <c r="AG28" i="2"/>
  <c r="AI28" i="2" s="1"/>
  <c r="AF28" i="2"/>
  <c r="AE28" i="2"/>
  <c r="AD28" i="2"/>
  <c r="AC28" i="2"/>
  <c r="S28" i="2"/>
  <c r="BI27" i="2"/>
  <c r="BE27" i="2"/>
  <c r="BD27" i="2"/>
  <c r="BC27" i="2"/>
  <c r="BB27" i="2"/>
  <c r="AN27" i="2"/>
  <c r="AM27" i="2"/>
  <c r="AL27" i="2"/>
  <c r="AK27" i="2"/>
  <c r="AJ27" i="2"/>
  <c r="AG27" i="2"/>
  <c r="AI27" i="2" s="1"/>
  <c r="AF27" i="2"/>
  <c r="AE27" i="2"/>
  <c r="AD27" i="2"/>
  <c r="AC27" i="2"/>
  <c r="AH27" i="2" s="1"/>
  <c r="AO27" i="2" s="1"/>
  <c r="AP27" i="2" s="1"/>
  <c r="S27" i="2"/>
  <c r="BI26" i="2"/>
  <c r="BE26" i="2"/>
  <c r="BD26" i="2"/>
  <c r="BC26" i="2"/>
  <c r="BB26" i="2"/>
  <c r="AN26" i="2"/>
  <c r="AL26" i="2"/>
  <c r="AK26" i="2"/>
  <c r="AJ26" i="2"/>
  <c r="AG26" i="2"/>
  <c r="AI26" i="2" s="1"/>
  <c r="AF26" i="2"/>
  <c r="AE26" i="2"/>
  <c r="AD26" i="2"/>
  <c r="AC26" i="2"/>
  <c r="S26" i="2"/>
  <c r="BI25" i="2"/>
  <c r="BE25" i="2"/>
  <c r="BD25" i="2"/>
  <c r="BC25" i="2"/>
  <c r="BB25" i="2"/>
  <c r="AN25" i="2"/>
  <c r="AL25" i="2"/>
  <c r="AK25" i="2"/>
  <c r="AJ25" i="2"/>
  <c r="AG25" i="2"/>
  <c r="AI25" i="2" s="1"/>
  <c r="AF25" i="2"/>
  <c r="AE25" i="2"/>
  <c r="AD25" i="2"/>
  <c r="AC25" i="2"/>
  <c r="S25" i="2"/>
  <c r="BI24" i="2"/>
  <c r="BE24" i="2"/>
  <c r="BD24" i="2"/>
  <c r="BC24" i="2"/>
  <c r="BB24" i="2"/>
  <c r="AN24" i="2"/>
  <c r="AL24" i="2"/>
  <c r="AK24" i="2"/>
  <c r="AJ24" i="2"/>
  <c r="AG24" i="2"/>
  <c r="AI24" i="2" s="1"/>
  <c r="AF24" i="2"/>
  <c r="AE24" i="2"/>
  <c r="AD24" i="2"/>
  <c r="AC24" i="2"/>
  <c r="S24" i="2"/>
  <c r="BI23" i="2"/>
  <c r="BE23" i="2"/>
  <c r="BD23" i="2"/>
  <c r="BC23" i="2"/>
  <c r="BB23" i="2"/>
  <c r="AN23" i="2"/>
  <c r="AL23" i="2"/>
  <c r="AK23" i="2"/>
  <c r="AJ23" i="2"/>
  <c r="AG23" i="2"/>
  <c r="AI23" i="2" s="1"/>
  <c r="AF23" i="2"/>
  <c r="AE23" i="2"/>
  <c r="AD23" i="2"/>
  <c r="AC23" i="2"/>
  <c r="S23" i="2"/>
  <c r="BI22" i="2"/>
  <c r="BE22" i="2"/>
  <c r="BD22" i="2"/>
  <c r="BC22" i="2"/>
  <c r="BB22" i="2"/>
  <c r="AN22" i="2"/>
  <c r="AL22" i="2"/>
  <c r="AK22" i="2"/>
  <c r="AJ22" i="2"/>
  <c r="AG22" i="2"/>
  <c r="AI22" i="2" s="1"/>
  <c r="AF22" i="2"/>
  <c r="AE22" i="2"/>
  <c r="AD22" i="2"/>
  <c r="AC22" i="2"/>
  <c r="S22" i="2"/>
  <c r="BI21" i="2"/>
  <c r="BE21" i="2"/>
  <c r="BD21" i="2"/>
  <c r="BC21" i="2"/>
  <c r="BB21" i="2"/>
  <c r="AN21" i="2"/>
  <c r="AL21" i="2"/>
  <c r="AK21" i="2"/>
  <c r="AJ21" i="2"/>
  <c r="AG21" i="2"/>
  <c r="AI21" i="2" s="1"/>
  <c r="AF21" i="2"/>
  <c r="AE21" i="2"/>
  <c r="AD21" i="2"/>
  <c r="AC21" i="2"/>
  <c r="S21" i="2"/>
  <c r="BI20" i="2"/>
  <c r="BE20" i="2"/>
  <c r="BD20" i="2"/>
  <c r="BC20" i="2"/>
  <c r="BB20" i="2"/>
  <c r="AN20" i="2"/>
  <c r="AL20" i="2"/>
  <c r="AK20" i="2"/>
  <c r="AJ20" i="2"/>
  <c r="AG20" i="2"/>
  <c r="AI20" i="2" s="1"/>
  <c r="AF20" i="2"/>
  <c r="AE20" i="2"/>
  <c r="AD20" i="2"/>
  <c r="AC20" i="2"/>
  <c r="S20" i="2"/>
  <c r="BI19" i="2"/>
  <c r="BE19" i="2"/>
  <c r="BD19" i="2"/>
  <c r="BC19" i="2"/>
  <c r="BB19" i="2"/>
  <c r="AN19" i="2"/>
  <c r="AL19" i="2"/>
  <c r="AK19" i="2"/>
  <c r="AJ19" i="2"/>
  <c r="AG19" i="2"/>
  <c r="AI19" i="2" s="1"/>
  <c r="AF19" i="2"/>
  <c r="AE19" i="2"/>
  <c r="AD19" i="2"/>
  <c r="AC19" i="2"/>
  <c r="S19" i="2"/>
  <c r="BI18" i="2"/>
  <c r="BE18" i="2"/>
  <c r="BD18" i="2"/>
  <c r="BC18" i="2"/>
  <c r="BB18" i="2"/>
  <c r="AN18" i="2"/>
  <c r="AL18" i="2"/>
  <c r="AK18" i="2"/>
  <c r="AJ18" i="2"/>
  <c r="AG18" i="2"/>
  <c r="AI18" i="2" s="1"/>
  <c r="AF18" i="2"/>
  <c r="AE18" i="2"/>
  <c r="AD18" i="2"/>
  <c r="AC18" i="2"/>
  <c r="S18" i="2"/>
  <c r="BI17" i="2"/>
  <c r="BE17" i="2"/>
  <c r="BD17" i="2"/>
  <c r="BC17" i="2"/>
  <c r="BB17" i="2"/>
  <c r="AN17" i="2"/>
  <c r="AL17" i="2"/>
  <c r="AK17" i="2"/>
  <c r="AJ17" i="2"/>
  <c r="AG17" i="2"/>
  <c r="AI17" i="2" s="1"/>
  <c r="AF17" i="2"/>
  <c r="AE17" i="2"/>
  <c r="AD17" i="2"/>
  <c r="AC17" i="2"/>
  <c r="S17" i="2"/>
  <c r="BI16" i="2"/>
  <c r="BE16" i="2"/>
  <c r="BD16" i="2"/>
  <c r="BC16" i="2"/>
  <c r="BB16" i="2"/>
  <c r="AN16" i="2"/>
  <c r="AL16" i="2"/>
  <c r="AK16" i="2"/>
  <c r="AJ16" i="2"/>
  <c r="AG16" i="2"/>
  <c r="AI16" i="2" s="1"/>
  <c r="AF16" i="2"/>
  <c r="AE16" i="2"/>
  <c r="AD16" i="2"/>
  <c r="AC16" i="2"/>
  <c r="S16" i="2"/>
  <c r="BI15" i="2"/>
  <c r="BE15" i="2"/>
  <c r="BD15" i="2"/>
  <c r="BC15" i="2"/>
  <c r="BB15" i="2"/>
  <c r="AN15" i="2"/>
  <c r="AL15" i="2"/>
  <c r="AK15" i="2"/>
  <c r="AJ15" i="2"/>
  <c r="AG15" i="2"/>
  <c r="AI15" i="2" s="1"/>
  <c r="AF15" i="2"/>
  <c r="AE15" i="2"/>
  <c r="AD15" i="2"/>
  <c r="AC15" i="2"/>
  <c r="S15" i="2"/>
  <c r="BI14" i="2"/>
  <c r="BE14" i="2"/>
  <c r="BD14" i="2"/>
  <c r="BC14" i="2"/>
  <c r="BB14" i="2"/>
  <c r="AN14" i="2"/>
  <c r="AL14" i="2"/>
  <c r="AK14" i="2"/>
  <c r="AJ14" i="2"/>
  <c r="AG14" i="2"/>
  <c r="AI14" i="2" s="1"/>
  <c r="AF14" i="2"/>
  <c r="AE14" i="2"/>
  <c r="AD14" i="2"/>
  <c r="AC14" i="2"/>
  <c r="S14" i="2"/>
  <c r="BI13" i="2"/>
  <c r="BE13" i="2"/>
  <c r="BD13" i="2"/>
  <c r="BC13" i="2"/>
  <c r="BB13" i="2"/>
  <c r="AN13" i="2"/>
  <c r="AL13" i="2"/>
  <c r="AK13" i="2"/>
  <c r="AJ13" i="2"/>
  <c r="AG13" i="2"/>
  <c r="AI13" i="2" s="1"/>
  <c r="AF13" i="2"/>
  <c r="AE13" i="2"/>
  <c r="AD13" i="2"/>
  <c r="AC13" i="2"/>
  <c r="S13" i="2"/>
  <c r="BI12" i="2"/>
  <c r="BE12" i="2"/>
  <c r="BD12" i="2"/>
  <c r="BC12" i="2"/>
  <c r="BB12" i="2"/>
  <c r="AN12" i="2"/>
  <c r="AL12" i="2"/>
  <c r="AK12" i="2"/>
  <c r="AJ12" i="2"/>
  <c r="AG12" i="2"/>
  <c r="AI12" i="2" s="1"/>
  <c r="AF12" i="2"/>
  <c r="AE12" i="2"/>
  <c r="AD12" i="2"/>
  <c r="AC12" i="2"/>
  <c r="S12" i="2"/>
  <c r="BI11" i="2"/>
  <c r="BE11" i="2"/>
  <c r="BD11" i="2"/>
  <c r="BC11" i="2"/>
  <c r="BB11" i="2"/>
  <c r="AN11" i="2"/>
  <c r="AL11" i="2"/>
  <c r="AK11" i="2"/>
  <c r="AJ11" i="2"/>
  <c r="AG11" i="2"/>
  <c r="AI11" i="2" s="1"/>
  <c r="AF11" i="2"/>
  <c r="AE11" i="2"/>
  <c r="AD11" i="2"/>
  <c r="AC11" i="2"/>
  <c r="S11" i="2"/>
  <c r="BI10" i="2"/>
  <c r="BE10" i="2"/>
  <c r="BD10" i="2"/>
  <c r="BC10" i="2"/>
  <c r="BB10" i="2"/>
  <c r="AN10" i="2"/>
  <c r="AL10" i="2"/>
  <c r="AK10" i="2"/>
  <c r="AJ10" i="2"/>
  <c r="AG10" i="2"/>
  <c r="AI10" i="2" s="1"/>
  <c r="AF10" i="2"/>
  <c r="AE10" i="2"/>
  <c r="AD10" i="2"/>
  <c r="AC10" i="2"/>
  <c r="S10" i="2"/>
  <c r="BI9" i="2"/>
  <c r="BE9" i="2"/>
  <c r="BD9" i="2"/>
  <c r="BC9" i="2"/>
  <c r="BB9" i="2"/>
  <c r="AN9" i="2"/>
  <c r="AL9" i="2"/>
  <c r="AK9" i="2"/>
  <c r="AJ9" i="2"/>
  <c r="AG9" i="2"/>
  <c r="AI9" i="2" s="1"/>
  <c r="AF9" i="2"/>
  <c r="AE9" i="2"/>
  <c r="AD9" i="2"/>
  <c r="AC9" i="2"/>
  <c r="S9" i="2"/>
  <c r="BI8" i="2"/>
  <c r="BE8" i="2"/>
  <c r="BD8" i="2"/>
  <c r="BC8" i="2"/>
  <c r="BB8" i="2"/>
  <c r="AN8" i="2"/>
  <c r="AL8" i="2"/>
  <c r="AK8" i="2"/>
  <c r="AJ8" i="2"/>
  <c r="AG8" i="2"/>
  <c r="AI8" i="2" s="1"/>
  <c r="AF8" i="2"/>
  <c r="AE8" i="2"/>
  <c r="AD8" i="2"/>
  <c r="AC8" i="2"/>
  <c r="S8" i="2"/>
  <c r="BI7" i="2"/>
  <c r="BE7" i="2"/>
  <c r="BD7" i="2"/>
  <c r="BC7" i="2"/>
  <c r="BB7" i="2"/>
  <c r="AN7" i="2"/>
  <c r="AL7" i="2"/>
  <c r="AK7" i="2"/>
  <c r="AJ7" i="2"/>
  <c r="AG7" i="2"/>
  <c r="AI7" i="2" s="1"/>
  <c r="AF7" i="2"/>
  <c r="AE7" i="2"/>
  <c r="AD7" i="2"/>
  <c r="AC7" i="2"/>
  <c r="S7" i="2"/>
  <c r="BI6" i="2"/>
  <c r="BE6" i="2"/>
  <c r="BD6" i="2"/>
  <c r="BC6" i="2"/>
  <c r="BB6" i="2"/>
  <c r="AN6" i="2"/>
  <c r="AL6" i="2"/>
  <c r="AK6" i="2"/>
  <c r="AJ6" i="2"/>
  <c r="AG6" i="2"/>
  <c r="AI6" i="2" s="1"/>
  <c r="AF6" i="2"/>
  <c r="AE6" i="2"/>
  <c r="AD6" i="2"/>
  <c r="AC6" i="2"/>
  <c r="S6" i="2"/>
  <c r="BI5" i="2"/>
  <c r="BE5" i="2"/>
  <c r="BD5" i="2"/>
  <c r="BC5" i="2"/>
  <c r="BB5" i="2"/>
  <c r="AN5" i="2"/>
  <c r="G10" i="3" s="1"/>
  <c r="I10" i="3" s="1"/>
  <c r="AL5" i="2"/>
  <c r="AK5" i="2"/>
  <c r="AJ5" i="2"/>
  <c r="AG5" i="2"/>
  <c r="AF5" i="2"/>
  <c r="B18" i="3" s="1"/>
  <c r="AE5" i="2"/>
  <c r="B8" i="3" s="1"/>
  <c r="D8" i="3" s="1"/>
  <c r="AD5" i="2"/>
  <c r="AC5" i="2"/>
  <c r="S5" i="2"/>
  <c r="G7" i="3" s="1"/>
  <c r="I7" i="3" s="1"/>
  <c r="G15" i="5" l="1"/>
  <c r="D15" i="5"/>
  <c r="H15" i="5"/>
  <c r="B15" i="5"/>
  <c r="C15" i="5"/>
  <c r="E15" i="5"/>
  <c r="I15" i="5"/>
  <c r="I14" i="5"/>
  <c r="D14" i="5"/>
  <c r="C14" i="5"/>
  <c r="B14" i="5"/>
  <c r="H14" i="5"/>
  <c r="E14" i="5"/>
  <c r="G14" i="5"/>
  <c r="C13" i="5"/>
  <c r="I13" i="5"/>
  <c r="H13" i="5"/>
  <c r="G13" i="5"/>
  <c r="E13" i="5"/>
  <c r="B13" i="5"/>
  <c r="D13" i="5"/>
  <c r="H12" i="5"/>
  <c r="D12" i="5"/>
  <c r="B12" i="5"/>
  <c r="C12" i="5"/>
  <c r="E12" i="5"/>
  <c r="G12" i="5"/>
  <c r="I12" i="5"/>
  <c r="G11" i="5"/>
  <c r="C11" i="5"/>
  <c r="I11" i="5"/>
  <c r="E11" i="5"/>
  <c r="B11" i="5"/>
  <c r="D11" i="5"/>
  <c r="H11" i="5"/>
  <c r="E10" i="5"/>
  <c r="C10" i="5"/>
  <c r="H10" i="5"/>
  <c r="G10" i="5"/>
  <c r="B10" i="5"/>
  <c r="D10" i="5"/>
  <c r="I10" i="5"/>
  <c r="C9" i="5"/>
  <c r="G9" i="5"/>
  <c r="B9" i="5"/>
  <c r="D9" i="5"/>
  <c r="H9" i="5"/>
  <c r="I9" i="5"/>
  <c r="E9" i="5"/>
  <c r="H8" i="5"/>
  <c r="D8" i="5"/>
  <c r="B8" i="5"/>
  <c r="I8" i="5"/>
  <c r="F8" i="5"/>
  <c r="G8" i="5"/>
  <c r="E8" i="5"/>
  <c r="C8" i="5"/>
  <c r="H7" i="5"/>
  <c r="I7" i="5"/>
  <c r="G7" i="5"/>
  <c r="E7" i="5"/>
  <c r="C7" i="5"/>
  <c r="B7" i="5"/>
  <c r="D7" i="5"/>
  <c r="F7" i="5"/>
  <c r="I6" i="5"/>
  <c r="G6" i="5"/>
  <c r="E6" i="5"/>
  <c r="C6" i="5"/>
  <c r="B6" i="5"/>
  <c r="D6" i="5"/>
  <c r="F6" i="5"/>
  <c r="H6" i="5"/>
  <c r="G5" i="5"/>
  <c r="C5" i="5"/>
  <c r="F5" i="5"/>
  <c r="H5" i="5"/>
  <c r="I5" i="5"/>
  <c r="B5" i="5"/>
  <c r="D5" i="5"/>
  <c r="E5" i="5"/>
  <c r="B4" i="5"/>
  <c r="D4" i="5"/>
  <c r="F4" i="5"/>
  <c r="H4" i="5"/>
  <c r="C4" i="5"/>
  <c r="E4" i="5"/>
  <c r="G4" i="5"/>
  <c r="I4" i="5"/>
  <c r="E19" i="4"/>
  <c r="O19" i="4"/>
  <c r="J19" i="4"/>
  <c r="F19" i="4"/>
  <c r="D19" i="4"/>
  <c r="G19" i="4"/>
  <c r="H19" i="4"/>
  <c r="I19" i="4"/>
  <c r="K19" i="4"/>
  <c r="L19" i="4"/>
  <c r="M19" i="4"/>
  <c r="N19" i="4"/>
  <c r="P19" i="4"/>
  <c r="B19" i="4"/>
  <c r="C19" i="4"/>
  <c r="I18" i="4"/>
  <c r="P18" i="4"/>
  <c r="O18" i="4"/>
  <c r="N18" i="4"/>
  <c r="M18" i="4"/>
  <c r="L18" i="4"/>
  <c r="H18" i="4"/>
  <c r="G18" i="4"/>
  <c r="F18" i="4"/>
  <c r="K18" i="4"/>
  <c r="J18" i="4"/>
  <c r="E18" i="4"/>
  <c r="D18" i="4"/>
  <c r="C18" i="4"/>
  <c r="B18" i="4"/>
  <c r="L17" i="4"/>
  <c r="M17" i="4"/>
  <c r="N17" i="4"/>
  <c r="O17" i="4"/>
  <c r="P17" i="4"/>
  <c r="K17" i="4"/>
  <c r="J17" i="4"/>
  <c r="I17" i="4"/>
  <c r="H17" i="4"/>
  <c r="D17" i="4"/>
  <c r="C17" i="4"/>
  <c r="B17" i="4"/>
  <c r="E17" i="4"/>
  <c r="G17" i="4"/>
  <c r="F17" i="4"/>
  <c r="F16" i="4"/>
  <c r="K16" i="4"/>
  <c r="L16" i="4"/>
  <c r="J16" i="4"/>
  <c r="P16" i="4"/>
  <c r="O16" i="4"/>
  <c r="N16" i="4"/>
  <c r="M16" i="4"/>
  <c r="I16" i="4"/>
  <c r="H16" i="4"/>
  <c r="G16" i="4"/>
  <c r="E16" i="4"/>
  <c r="D16" i="4"/>
  <c r="C16" i="4"/>
  <c r="B16" i="4"/>
  <c r="P15" i="4"/>
  <c r="O15" i="4"/>
  <c r="N15" i="4"/>
  <c r="M15" i="4"/>
  <c r="L15" i="4"/>
  <c r="K15" i="4"/>
  <c r="J15" i="4"/>
  <c r="H15" i="4"/>
  <c r="G15" i="4"/>
  <c r="F15" i="4"/>
  <c r="E15" i="4"/>
  <c r="C15" i="4"/>
  <c r="B15" i="4"/>
  <c r="I15" i="4"/>
  <c r="D15" i="4"/>
  <c r="P14" i="4"/>
  <c r="I14" i="4"/>
  <c r="J14" i="4"/>
  <c r="H14" i="4"/>
  <c r="G14" i="4"/>
  <c r="F14" i="4"/>
  <c r="D14" i="4"/>
  <c r="C14" i="4"/>
  <c r="N14" i="4"/>
  <c r="B14" i="4"/>
  <c r="E14" i="4"/>
  <c r="M14" i="4"/>
  <c r="L14" i="4"/>
  <c r="K14" i="4"/>
  <c r="O14" i="4"/>
  <c r="C13" i="4"/>
  <c r="F13" i="4"/>
  <c r="P13" i="4"/>
  <c r="O13" i="4"/>
  <c r="N13" i="4"/>
  <c r="M13" i="4"/>
  <c r="L13" i="4"/>
  <c r="K13" i="4"/>
  <c r="J13" i="4"/>
  <c r="H13" i="4"/>
  <c r="G13" i="4"/>
  <c r="E13" i="4"/>
  <c r="D13" i="4"/>
  <c r="B13" i="4"/>
  <c r="I13" i="4"/>
  <c r="I12" i="4"/>
  <c r="N12" i="4"/>
  <c r="O12" i="4"/>
  <c r="P12" i="4"/>
  <c r="D12" i="4"/>
  <c r="C12" i="4"/>
  <c r="B12" i="4"/>
  <c r="E12" i="4"/>
  <c r="G12" i="4"/>
  <c r="H12" i="4"/>
  <c r="J12" i="4"/>
  <c r="K12" i="4"/>
  <c r="L12" i="4"/>
  <c r="F12" i="4"/>
  <c r="M12" i="4"/>
  <c r="C11" i="4"/>
  <c r="B11" i="4"/>
  <c r="D11" i="4"/>
  <c r="E11" i="4"/>
  <c r="F11" i="4"/>
  <c r="G11" i="4"/>
  <c r="H11" i="4"/>
  <c r="I11" i="4"/>
  <c r="J11" i="4"/>
  <c r="K11" i="4"/>
  <c r="L11" i="4"/>
  <c r="P11" i="4"/>
  <c r="O11" i="4"/>
  <c r="N11" i="4"/>
  <c r="B10" i="4"/>
  <c r="L10" i="4"/>
  <c r="O10" i="4"/>
  <c r="C10" i="4"/>
  <c r="D10" i="4"/>
  <c r="E10" i="4"/>
  <c r="F10" i="4"/>
  <c r="G10" i="4" s="1"/>
  <c r="H10" i="4"/>
  <c r="I10" i="4" s="1"/>
  <c r="J10" i="4"/>
  <c r="K10" i="4"/>
  <c r="N10" i="4"/>
  <c r="M10" i="4"/>
  <c r="B9" i="4"/>
  <c r="C9" i="4"/>
  <c r="D9" i="4" s="1"/>
  <c r="E9" i="4"/>
  <c r="F9" i="4"/>
  <c r="G9" i="4" s="1"/>
  <c r="H9" i="4"/>
  <c r="I9" i="4" s="1"/>
  <c r="O9" i="4"/>
  <c r="N9" i="4"/>
  <c r="M9" i="4"/>
  <c r="L9" i="4"/>
  <c r="K9" i="4"/>
  <c r="J9" i="4"/>
  <c r="O8" i="4"/>
  <c r="E8" i="4"/>
  <c r="C8" i="4"/>
  <c r="D8" i="4" s="1"/>
  <c r="B8" i="4"/>
  <c r="H8" i="4"/>
  <c r="I8" i="4" s="1"/>
  <c r="J8" i="4"/>
  <c r="K8" i="4"/>
  <c r="L8" i="4"/>
  <c r="N8" i="4"/>
  <c r="M8" i="4"/>
  <c r="G8" i="4"/>
  <c r="G7" i="4"/>
  <c r="H7" i="4"/>
  <c r="I7" i="4" s="1"/>
  <c r="E7" i="4"/>
  <c r="C7" i="4"/>
  <c r="D7" i="4" s="1"/>
  <c r="B7" i="4"/>
  <c r="K7" i="4"/>
  <c r="L7" i="4"/>
  <c r="M7" i="4"/>
  <c r="N7" i="4"/>
  <c r="O7" i="4"/>
  <c r="F7" i="4"/>
  <c r="C6" i="4"/>
  <c r="F6" i="4"/>
  <c r="E6" i="4"/>
  <c r="G6" i="4"/>
  <c r="B6" i="4"/>
  <c r="D6" i="4" s="1"/>
  <c r="O6" i="4"/>
  <c r="N6" i="4"/>
  <c r="M6" i="4"/>
  <c r="L6" i="4"/>
  <c r="K6" i="4"/>
  <c r="J6" i="4"/>
  <c r="H6" i="4"/>
  <c r="I6" i="4" s="1"/>
  <c r="F5" i="4"/>
  <c r="E5" i="4"/>
  <c r="G5" i="4"/>
  <c r="C5" i="4"/>
  <c r="D5" i="4" s="1"/>
  <c r="P5" i="4" s="1"/>
  <c r="B5" i="4"/>
  <c r="H5" i="4"/>
  <c r="I5" i="4"/>
  <c r="J5" i="4"/>
  <c r="K5" i="4"/>
  <c r="L5" i="4"/>
  <c r="M5" i="4"/>
  <c r="N5" i="4"/>
  <c r="O5" i="4"/>
  <c r="AH148" i="2"/>
  <c r="AO148" i="2" s="1"/>
  <c r="AP148" i="2" s="1"/>
  <c r="AM148" i="2"/>
  <c r="AH147" i="2"/>
  <c r="AO147" i="2" s="1"/>
  <c r="AP147" i="2" s="1"/>
  <c r="AM147" i="2"/>
  <c r="AH146" i="2"/>
  <c r="AO146" i="2" s="1"/>
  <c r="AP146" i="2" s="1"/>
  <c r="AM146" i="2"/>
  <c r="AH145" i="2"/>
  <c r="AO145" i="2" s="1"/>
  <c r="AP145" i="2" s="1"/>
  <c r="AM145" i="2"/>
  <c r="AH144" i="2"/>
  <c r="AO144" i="2" s="1"/>
  <c r="AP144" i="2" s="1"/>
  <c r="AM144" i="2"/>
  <c r="AM143" i="2"/>
  <c r="AH143" i="2"/>
  <c r="AO143" i="2" s="1"/>
  <c r="AP143" i="2" s="1"/>
  <c r="AM142" i="2"/>
  <c r="AH142" i="2"/>
  <c r="AO142" i="2" s="1"/>
  <c r="AP142" i="2" s="1"/>
  <c r="AH141" i="2"/>
  <c r="AO141" i="2" s="1"/>
  <c r="AP141" i="2" s="1"/>
  <c r="AM141" i="2"/>
  <c r="AH140" i="2"/>
  <c r="AO140" i="2" s="1"/>
  <c r="AP140" i="2" s="1"/>
  <c r="AM140" i="2"/>
  <c r="AH139" i="2"/>
  <c r="AO139" i="2" s="1"/>
  <c r="AP139" i="2" s="1"/>
  <c r="AM139" i="2"/>
  <c r="AM138" i="2"/>
  <c r="AH138" i="2"/>
  <c r="AO138" i="2" s="1"/>
  <c r="AP138" i="2" s="1"/>
  <c r="AH137" i="2"/>
  <c r="AO137" i="2" s="1"/>
  <c r="AP137" i="2" s="1"/>
  <c r="AM137" i="2"/>
  <c r="F11" i="5" s="1"/>
  <c r="AM136" i="2"/>
  <c r="AH136" i="2"/>
  <c r="AO136" i="2" s="1"/>
  <c r="AP136" i="2" s="1"/>
  <c r="AM135" i="2"/>
  <c r="AH135" i="2"/>
  <c r="AO135" i="2" s="1"/>
  <c r="AP135" i="2" s="1"/>
  <c r="AM134" i="2"/>
  <c r="AH134" i="2"/>
  <c r="AO134" i="2" s="1"/>
  <c r="AP134" i="2" s="1"/>
  <c r="AH133" i="2"/>
  <c r="AO133" i="2" s="1"/>
  <c r="AP133" i="2" s="1"/>
  <c r="AM133" i="2"/>
  <c r="AM132" i="2"/>
  <c r="AH132" i="2"/>
  <c r="AO132" i="2" s="1"/>
  <c r="AP132" i="2" s="1"/>
  <c r="AM131" i="2"/>
  <c r="AH131" i="2"/>
  <c r="AO131" i="2" s="1"/>
  <c r="AP131" i="2" s="1"/>
  <c r="AM130" i="2"/>
  <c r="AH130" i="2"/>
  <c r="AO130" i="2" s="1"/>
  <c r="AP130" i="2" s="1"/>
  <c r="AM129" i="2"/>
  <c r="AH129" i="2"/>
  <c r="AO129" i="2" s="1"/>
  <c r="AP129" i="2" s="1"/>
  <c r="AM128" i="2"/>
  <c r="AH128" i="2"/>
  <c r="AO128" i="2" s="1"/>
  <c r="AP128" i="2" s="1"/>
  <c r="AH127" i="2"/>
  <c r="AO127" i="2" s="1"/>
  <c r="AP127" i="2" s="1"/>
  <c r="AM127" i="2"/>
  <c r="AM126" i="2"/>
  <c r="AH126" i="2"/>
  <c r="AO126" i="2" s="1"/>
  <c r="AP126" i="2" s="1"/>
  <c r="AH125" i="2"/>
  <c r="AO125" i="2" s="1"/>
  <c r="AP125" i="2" s="1"/>
  <c r="AM125" i="2"/>
  <c r="F10" i="5" s="1"/>
  <c r="AM124" i="2"/>
  <c r="F9" i="5" s="1"/>
  <c r="AH124" i="2"/>
  <c r="AO124" i="2" s="1"/>
  <c r="AP124" i="2" s="1"/>
  <c r="AM123" i="2"/>
  <c r="AH123" i="2"/>
  <c r="AO123" i="2" s="1"/>
  <c r="AP123" i="2" s="1"/>
  <c r="AM122" i="2"/>
  <c r="AH122" i="2"/>
  <c r="AO122" i="2" s="1"/>
  <c r="AP122" i="2" s="1"/>
  <c r="AH121" i="2"/>
  <c r="AO121" i="2" s="1"/>
  <c r="AP121" i="2" s="1"/>
  <c r="AM121" i="2"/>
  <c r="AM120" i="2"/>
  <c r="AH120" i="2"/>
  <c r="AO120" i="2" s="1"/>
  <c r="AP120" i="2" s="1"/>
  <c r="AH119" i="2"/>
  <c r="AO119" i="2" s="1"/>
  <c r="AP119" i="2" s="1"/>
  <c r="AM119" i="2"/>
  <c r="AM118" i="2"/>
  <c r="AH118" i="2"/>
  <c r="AO118" i="2" s="1"/>
  <c r="AP118" i="2" s="1"/>
  <c r="AM117" i="2"/>
  <c r="AH117" i="2"/>
  <c r="AO117" i="2" s="1"/>
  <c r="AP117" i="2" s="1"/>
  <c r="AH116" i="2"/>
  <c r="AO116" i="2" s="1"/>
  <c r="AP116" i="2" s="1"/>
  <c r="AM116" i="2"/>
  <c r="AH115" i="2"/>
  <c r="AO115" i="2" s="1"/>
  <c r="AP115" i="2" s="1"/>
  <c r="AM115" i="2"/>
  <c r="AH114" i="2"/>
  <c r="AO114" i="2" s="1"/>
  <c r="AP114" i="2" s="1"/>
  <c r="AM114" i="2"/>
  <c r="AM113" i="2"/>
  <c r="AH113" i="2"/>
  <c r="AO113" i="2" s="1"/>
  <c r="AP113" i="2" s="1"/>
  <c r="AM111" i="2"/>
  <c r="AH111" i="2"/>
  <c r="AO111" i="2" s="1"/>
  <c r="AP111" i="2" s="1"/>
  <c r="AM110" i="2"/>
  <c r="AH110" i="2"/>
  <c r="AO110" i="2" s="1"/>
  <c r="AP110" i="2" s="1"/>
  <c r="AM109" i="2"/>
  <c r="AH109" i="2"/>
  <c r="AO109" i="2" s="1"/>
  <c r="AP109" i="2" s="1"/>
  <c r="AM108" i="2"/>
  <c r="AH108" i="2"/>
  <c r="AO108" i="2" s="1"/>
  <c r="AP108" i="2" s="1"/>
  <c r="AM107" i="2"/>
  <c r="AH107" i="2"/>
  <c r="AO107" i="2" s="1"/>
  <c r="AP107" i="2" s="1"/>
  <c r="AM106" i="2"/>
  <c r="AH106" i="2"/>
  <c r="AO106" i="2" s="1"/>
  <c r="AP106" i="2" s="1"/>
  <c r="AM105" i="2"/>
  <c r="AH105" i="2"/>
  <c r="AO105" i="2" s="1"/>
  <c r="AP105" i="2" s="1"/>
  <c r="AM104" i="2"/>
  <c r="AH104" i="2"/>
  <c r="AO104" i="2" s="1"/>
  <c r="AP104" i="2" s="1"/>
  <c r="AM103" i="2"/>
  <c r="AH103" i="2"/>
  <c r="AO103" i="2" s="1"/>
  <c r="AP103" i="2" s="1"/>
  <c r="AM102" i="2"/>
  <c r="AH102" i="2"/>
  <c r="AO102" i="2" s="1"/>
  <c r="AP102" i="2" s="1"/>
  <c r="AM101" i="2"/>
  <c r="AH101" i="2"/>
  <c r="AO101" i="2" s="1"/>
  <c r="AP101" i="2" s="1"/>
  <c r="AM100" i="2"/>
  <c r="AH100" i="2"/>
  <c r="AO100" i="2" s="1"/>
  <c r="AP100" i="2" s="1"/>
  <c r="AM99" i="2"/>
  <c r="AH99" i="2"/>
  <c r="AO99" i="2" s="1"/>
  <c r="AP99" i="2" s="1"/>
  <c r="AM98" i="2"/>
  <c r="AH98" i="2"/>
  <c r="AO98" i="2" s="1"/>
  <c r="AP98" i="2" s="1"/>
  <c r="AM97" i="2"/>
  <c r="AH97" i="2"/>
  <c r="AO97" i="2" s="1"/>
  <c r="AP97" i="2" s="1"/>
  <c r="AM96" i="2"/>
  <c r="AH96" i="2"/>
  <c r="AO96" i="2" s="1"/>
  <c r="AP96" i="2" s="1"/>
  <c r="AH95" i="2"/>
  <c r="AO95" i="2" s="1"/>
  <c r="AP95" i="2" s="1"/>
  <c r="AM95" i="2"/>
  <c r="AH94" i="2"/>
  <c r="AO94" i="2" s="1"/>
  <c r="AP94" i="2" s="1"/>
  <c r="AM94" i="2"/>
  <c r="AM93" i="2"/>
  <c r="AH93" i="2"/>
  <c r="AO93" i="2" s="1"/>
  <c r="AP93" i="2" s="1"/>
  <c r="AM92" i="2"/>
  <c r="AH92" i="2"/>
  <c r="AO92" i="2" s="1"/>
  <c r="AP92" i="2" s="1"/>
  <c r="AM91" i="2"/>
  <c r="AH91" i="2"/>
  <c r="AO91" i="2" s="1"/>
  <c r="AP91" i="2" s="1"/>
  <c r="AM90" i="2"/>
  <c r="AH90" i="2"/>
  <c r="AO90" i="2" s="1"/>
  <c r="AP90" i="2" s="1"/>
  <c r="AM89" i="2"/>
  <c r="AH89" i="2"/>
  <c r="AO89" i="2" s="1"/>
  <c r="AP89" i="2" s="1"/>
  <c r="AM88" i="2"/>
  <c r="AH88" i="2"/>
  <c r="AO88" i="2" s="1"/>
  <c r="AP88" i="2" s="1"/>
  <c r="AM87" i="2"/>
  <c r="AH87" i="2"/>
  <c r="AO87" i="2" s="1"/>
  <c r="AP87" i="2" s="1"/>
  <c r="AH86" i="2"/>
  <c r="AO86" i="2" s="1"/>
  <c r="AP86" i="2" s="1"/>
  <c r="AM86" i="2"/>
  <c r="AM85" i="2"/>
  <c r="AH85" i="2"/>
  <c r="AO85" i="2" s="1"/>
  <c r="AP85" i="2" s="1"/>
  <c r="AM84" i="2"/>
  <c r="AH84" i="2"/>
  <c r="AO84" i="2" s="1"/>
  <c r="AP84" i="2" s="1"/>
  <c r="AM83" i="2"/>
  <c r="AH83" i="2"/>
  <c r="AO83" i="2" s="1"/>
  <c r="AP83" i="2" s="1"/>
  <c r="AM82" i="2"/>
  <c r="AH82" i="2"/>
  <c r="AO82" i="2" s="1"/>
  <c r="AP82" i="2" s="1"/>
  <c r="AM81" i="2"/>
  <c r="AH81" i="2"/>
  <c r="AO81" i="2" s="1"/>
  <c r="AP81" i="2" s="1"/>
  <c r="AM80" i="2"/>
  <c r="AH80" i="2"/>
  <c r="AO80" i="2" s="1"/>
  <c r="AP80" i="2" s="1"/>
  <c r="AH79" i="2"/>
  <c r="AO79" i="2" s="1"/>
  <c r="AP79" i="2" s="1"/>
  <c r="AM79" i="2"/>
  <c r="AM78" i="2"/>
  <c r="AH78" i="2"/>
  <c r="AO78" i="2" s="1"/>
  <c r="AP78" i="2" s="1"/>
  <c r="AM77" i="2"/>
  <c r="AH77" i="2"/>
  <c r="AO77" i="2" s="1"/>
  <c r="AP77" i="2" s="1"/>
  <c r="AM76" i="2"/>
  <c r="AH76" i="2"/>
  <c r="AO76" i="2" s="1"/>
  <c r="AP76" i="2" s="1"/>
  <c r="AM75" i="2"/>
  <c r="AH75" i="2"/>
  <c r="AO75" i="2" s="1"/>
  <c r="AP75" i="2" s="1"/>
  <c r="AH74" i="2"/>
  <c r="AO74" i="2" s="1"/>
  <c r="AP74" i="2" s="1"/>
  <c r="AM74" i="2"/>
  <c r="AH73" i="2"/>
  <c r="AO73" i="2" s="1"/>
  <c r="AP73" i="2" s="1"/>
  <c r="AM73" i="2"/>
  <c r="AM72" i="2"/>
  <c r="AH72" i="2"/>
  <c r="AO72" i="2" s="1"/>
  <c r="AP72" i="2" s="1"/>
  <c r="AH71" i="2"/>
  <c r="AO71" i="2" s="1"/>
  <c r="AP71" i="2" s="1"/>
  <c r="AM71" i="2"/>
  <c r="AH70" i="2"/>
  <c r="AO70" i="2" s="1"/>
  <c r="AP70" i="2" s="1"/>
  <c r="AM70" i="2"/>
  <c r="AM69" i="2"/>
  <c r="AH69" i="2"/>
  <c r="AO69" i="2" s="1"/>
  <c r="AP69" i="2" s="1"/>
  <c r="AH68" i="2"/>
  <c r="AO68" i="2" s="1"/>
  <c r="AP68" i="2" s="1"/>
  <c r="AM68" i="2"/>
  <c r="AH67" i="2"/>
  <c r="AO67" i="2" s="1"/>
  <c r="AP67" i="2" s="1"/>
  <c r="AM67" i="2"/>
  <c r="AM66" i="2"/>
  <c r="AH66" i="2"/>
  <c r="AO66" i="2" s="1"/>
  <c r="AP66" i="2" s="1"/>
  <c r="AH65" i="2"/>
  <c r="AO65" i="2" s="1"/>
  <c r="AP65" i="2" s="1"/>
  <c r="AM65" i="2"/>
  <c r="AH64" i="2"/>
  <c r="AO64" i="2" s="1"/>
  <c r="AP64" i="2" s="1"/>
  <c r="AM64" i="2"/>
  <c r="AM63" i="2"/>
  <c r="AH63" i="2"/>
  <c r="AO63" i="2" s="1"/>
  <c r="AP63" i="2" s="1"/>
  <c r="AH62" i="2"/>
  <c r="AO62" i="2" s="1"/>
  <c r="AP62" i="2" s="1"/>
  <c r="AM62" i="2"/>
  <c r="AH61" i="2"/>
  <c r="AO61" i="2" s="1"/>
  <c r="AP61" i="2" s="1"/>
  <c r="AM61" i="2"/>
  <c r="AM60" i="2"/>
  <c r="AH60" i="2"/>
  <c r="AO60" i="2" s="1"/>
  <c r="AP60" i="2" s="1"/>
  <c r="AM59" i="2"/>
  <c r="AH59" i="2"/>
  <c r="AO59" i="2" s="1"/>
  <c r="AP59" i="2" s="1"/>
  <c r="AM58" i="2"/>
  <c r="AH58" i="2"/>
  <c r="AO58" i="2" s="1"/>
  <c r="AP58" i="2" s="1"/>
  <c r="AM57" i="2"/>
  <c r="AH57" i="2"/>
  <c r="AO57" i="2" s="1"/>
  <c r="AP57" i="2" s="1"/>
  <c r="AH56" i="2"/>
  <c r="AO56" i="2" s="1"/>
  <c r="AP56" i="2" s="1"/>
  <c r="AM56" i="2"/>
  <c r="AH55" i="2"/>
  <c r="AO55" i="2" s="1"/>
  <c r="AP55" i="2" s="1"/>
  <c r="AM55" i="2"/>
  <c r="AM54" i="2"/>
  <c r="AH54" i="2"/>
  <c r="AO54" i="2" s="1"/>
  <c r="AP54" i="2" s="1"/>
  <c r="AH53" i="2"/>
  <c r="AO53" i="2" s="1"/>
  <c r="AP53" i="2" s="1"/>
  <c r="AM53" i="2"/>
  <c r="AH52" i="2"/>
  <c r="AO52" i="2" s="1"/>
  <c r="AP52" i="2" s="1"/>
  <c r="AM52" i="2"/>
  <c r="AM51" i="2"/>
  <c r="AH51" i="2"/>
  <c r="AO51" i="2" s="1"/>
  <c r="AP51" i="2" s="1"/>
  <c r="AH50" i="2"/>
  <c r="AO50" i="2" s="1"/>
  <c r="AP50" i="2" s="1"/>
  <c r="AM50" i="2"/>
  <c r="AH49" i="2"/>
  <c r="AO49" i="2" s="1"/>
  <c r="AP49" i="2" s="1"/>
  <c r="AM49" i="2"/>
  <c r="AM48" i="2"/>
  <c r="AH48" i="2"/>
  <c r="AO48" i="2" s="1"/>
  <c r="AP48" i="2" s="1"/>
  <c r="AH47" i="2"/>
  <c r="AO47" i="2" s="1"/>
  <c r="AP47" i="2" s="1"/>
  <c r="AM47" i="2"/>
  <c r="AH46" i="2"/>
  <c r="AO46" i="2" s="1"/>
  <c r="AP46" i="2" s="1"/>
  <c r="AM46" i="2"/>
  <c r="AM45" i="2"/>
  <c r="AH45" i="2"/>
  <c r="AO45" i="2" s="1"/>
  <c r="AP45" i="2" s="1"/>
  <c r="AH44" i="2"/>
  <c r="AO44" i="2" s="1"/>
  <c r="AP44" i="2" s="1"/>
  <c r="AM44" i="2"/>
  <c r="AH43" i="2"/>
  <c r="AO43" i="2" s="1"/>
  <c r="AP43" i="2" s="1"/>
  <c r="AM43" i="2"/>
  <c r="AM42" i="2"/>
  <c r="AH42" i="2"/>
  <c r="AO42" i="2" s="1"/>
  <c r="AP42" i="2" s="1"/>
  <c r="AH41" i="2"/>
  <c r="AO41" i="2" s="1"/>
  <c r="AP41" i="2" s="1"/>
  <c r="AM41" i="2"/>
  <c r="AM40" i="2"/>
  <c r="AH40" i="2"/>
  <c r="AO40" i="2" s="1"/>
  <c r="AP40" i="2" s="1"/>
  <c r="AH39" i="2"/>
  <c r="AO39" i="2" s="1"/>
  <c r="AP39" i="2" s="1"/>
  <c r="AM39" i="2"/>
  <c r="AH38" i="2"/>
  <c r="AO38" i="2" s="1"/>
  <c r="AP38" i="2" s="1"/>
  <c r="AM38" i="2"/>
  <c r="AM37" i="2"/>
  <c r="AH37" i="2"/>
  <c r="AO37" i="2" s="1"/>
  <c r="AP37" i="2" s="1"/>
  <c r="AM36" i="2"/>
  <c r="AH36" i="2"/>
  <c r="AO36" i="2" s="1"/>
  <c r="AP36" i="2" s="1"/>
  <c r="AM35" i="2"/>
  <c r="AH35" i="2"/>
  <c r="AO35" i="2" s="1"/>
  <c r="AP35" i="2" s="1"/>
  <c r="AM34" i="2"/>
  <c r="AH34" i="2"/>
  <c r="AO34" i="2" s="1"/>
  <c r="AP34" i="2" s="1"/>
  <c r="AM33" i="2"/>
  <c r="AH33" i="2"/>
  <c r="AO33" i="2" s="1"/>
  <c r="AP33" i="2" s="1"/>
  <c r="AM32" i="2"/>
  <c r="AH32" i="2"/>
  <c r="AO32" i="2" s="1"/>
  <c r="AP32" i="2" s="1"/>
  <c r="AM31" i="2"/>
  <c r="AH31" i="2"/>
  <c r="AO31" i="2" s="1"/>
  <c r="AP31" i="2" s="1"/>
  <c r="AM30" i="2"/>
  <c r="AH30" i="2"/>
  <c r="AO30" i="2" s="1"/>
  <c r="AP30" i="2" s="1"/>
  <c r="AM29" i="2"/>
  <c r="AH29" i="2"/>
  <c r="AO29" i="2" s="1"/>
  <c r="AP29" i="2" s="1"/>
  <c r="AH28" i="2"/>
  <c r="AO28" i="2" s="1"/>
  <c r="AP28" i="2" s="1"/>
  <c r="AM28" i="2"/>
  <c r="AM26" i="2"/>
  <c r="AH26" i="2"/>
  <c r="AO26" i="2" s="1"/>
  <c r="AP26" i="2" s="1"/>
  <c r="AM25" i="2"/>
  <c r="AH25" i="2"/>
  <c r="AO25" i="2" s="1"/>
  <c r="AP25" i="2" s="1"/>
  <c r="AM24" i="2"/>
  <c r="AH24" i="2"/>
  <c r="AO24" i="2" s="1"/>
  <c r="AP24" i="2" s="1"/>
  <c r="AH23" i="2"/>
  <c r="AO23" i="2" s="1"/>
  <c r="AP23" i="2" s="1"/>
  <c r="AM23" i="2"/>
  <c r="F12" i="5" s="1"/>
  <c r="AM22" i="2"/>
  <c r="AH22" i="2"/>
  <c r="AO22" i="2" s="1"/>
  <c r="AP22" i="2" s="1"/>
  <c r="AM21" i="2"/>
  <c r="AH21" i="2"/>
  <c r="AO21" i="2" s="1"/>
  <c r="AP21" i="2" s="1"/>
  <c r="AM20" i="2"/>
  <c r="AH20" i="2"/>
  <c r="AO20" i="2" s="1"/>
  <c r="AP20" i="2" s="1"/>
  <c r="AM19" i="2"/>
  <c r="AH19" i="2"/>
  <c r="AO19" i="2" s="1"/>
  <c r="AP19" i="2" s="1"/>
  <c r="AM18" i="2"/>
  <c r="F13" i="5" s="1"/>
  <c r="AH18" i="2"/>
  <c r="AO18" i="2" s="1"/>
  <c r="AP18" i="2" s="1"/>
  <c r="AH17" i="2"/>
  <c r="AO17" i="2" s="1"/>
  <c r="AP17" i="2" s="1"/>
  <c r="AM17" i="2"/>
  <c r="AH16" i="2"/>
  <c r="AO16" i="2" s="1"/>
  <c r="AP16" i="2" s="1"/>
  <c r="AM16" i="2"/>
  <c r="AM15" i="2"/>
  <c r="AH15" i="2"/>
  <c r="AO15" i="2" s="1"/>
  <c r="AP15" i="2" s="1"/>
  <c r="AH14" i="2"/>
  <c r="AO14" i="2" s="1"/>
  <c r="AP14" i="2" s="1"/>
  <c r="AM14" i="2"/>
  <c r="AM13" i="2"/>
  <c r="AH13" i="2"/>
  <c r="AO13" i="2" s="1"/>
  <c r="AP13" i="2" s="1"/>
  <c r="AM12" i="2"/>
  <c r="AH12" i="2"/>
  <c r="AO12" i="2" s="1"/>
  <c r="AP12" i="2" s="1"/>
  <c r="AM11" i="2"/>
  <c r="F14" i="5" s="1"/>
  <c r="AH11" i="2"/>
  <c r="AO11" i="2" s="1"/>
  <c r="AP11" i="2" s="1"/>
  <c r="AH10" i="2"/>
  <c r="AO10" i="2" s="1"/>
  <c r="AP10" i="2" s="1"/>
  <c r="AM10" i="2"/>
  <c r="AM9" i="2"/>
  <c r="J7" i="4" s="1"/>
  <c r="AH9" i="2"/>
  <c r="AO9" i="2" s="1"/>
  <c r="AP9" i="2" s="1"/>
  <c r="AM8" i="2"/>
  <c r="AH8" i="2"/>
  <c r="AO8" i="2" s="1"/>
  <c r="AP8" i="2" s="1"/>
  <c r="AM7" i="2"/>
  <c r="AH7" i="2"/>
  <c r="AO7" i="2" s="1"/>
  <c r="AP7" i="2" s="1"/>
  <c r="AM6" i="2"/>
  <c r="AH6" i="2"/>
  <c r="AO6" i="2" s="1"/>
  <c r="AP6" i="2" s="1"/>
  <c r="AI5" i="2"/>
  <c r="B12" i="3"/>
  <c r="AM5" i="2"/>
  <c r="F15" i="5" s="1"/>
  <c r="AH5" i="2"/>
  <c r="AO5" i="2" s="1"/>
  <c r="AP5" i="2" s="1"/>
  <c r="B9" i="3"/>
  <c r="B13" i="3" l="1"/>
  <c r="D13" i="3" s="1"/>
  <c r="B16" i="3"/>
  <c r="D16" i="3" s="1"/>
  <c r="B14" i="3"/>
  <c r="D14" i="3" s="1"/>
  <c r="P9" i="4"/>
  <c r="P7" i="4"/>
  <c r="P6" i="4"/>
  <c r="P10" i="4"/>
  <c r="P8" i="4"/>
</calcChain>
</file>

<file path=xl/sharedStrings.xml><?xml version="1.0" encoding="utf-8"?>
<sst xmlns="http://schemas.openxmlformats.org/spreadsheetml/2006/main" count="1333" uniqueCount="326">
  <si>
    <t>Dunmire LLC Security Operations Weekly Scorecard</t>
  </si>
  <si>
    <t>A practical Excel tool for monitoring labor efficiency, staffing stability, service execution, quality, and management accountability across security operations.</t>
  </si>
  <si>
    <t>How to Use the Workbook</t>
  </si>
  <si>
    <t>1</t>
  </si>
  <si>
    <t>Update the manager list, site list, week-ending dates, and KPI targets on the Settings sheet.</t>
  </si>
  <si>
    <t>2</t>
  </si>
  <si>
    <t>Enter one row for each site or account on the Weekly Data sheet. Replace the example rows.</t>
  </si>
  <si>
    <t>3</t>
  </si>
  <si>
    <t>Select the week on the Executive Scorecard and Manager Scorecard sheets.</t>
  </si>
  <si>
    <t>4</t>
  </si>
  <si>
    <t>Review exceptions, identify owners, and record corrective actions in the Action Log.</t>
  </si>
  <si>
    <t>5</t>
  </si>
  <si>
    <t>Use the 12-Week Trends sheet to determine whether performance is improving or deteriorating.</t>
  </si>
  <si>
    <t>Core Metrics Included</t>
  </si>
  <si>
    <t>Staffing &amp; Coverage</t>
  </si>
  <si>
    <t>Contract hours, billed hours, fill rate, dark hours, open positions</t>
  </si>
  <si>
    <t>Execution &amp; Quality</t>
  </si>
  <si>
    <t>TeamTime, guard tours, DAR/report completion, report quality, complaints, incidents</t>
  </si>
  <si>
    <t>Operational Intelligence</t>
  </si>
  <si>
    <t>Incident-report completion, police/EMS calls, de-escalation, recurring incidents, interventions, outcomes</t>
  </si>
  <si>
    <t>Development</t>
  </si>
  <si>
    <t>Training hours and weekly corrective actions</t>
  </si>
  <si>
    <t>Key Definitions</t>
  </si>
  <si>
    <t>Fill Rate</t>
  </si>
  <si>
    <t>Billed hours divided by contract hours, capped at 100%.</t>
  </si>
  <si>
    <t>Dark Hours</t>
  </si>
  <si>
    <t>Contract hours that were not billed.</t>
  </si>
  <si>
    <t>Billable OT</t>
  </si>
  <si>
    <t>OT/DT hours billed to the client at the overtime/premium billing rate.</t>
  </si>
  <si>
    <t>NBOT</t>
  </si>
  <si>
    <t>OT/DT hours paid at overtime rates but billed to the client at the regular billing rate; these hours are still included in billed hours.</t>
  </si>
  <si>
    <t>Direct Labor %</t>
  </si>
  <si>
    <t>Paid labor dollars divided by billed dollars.</t>
  </si>
  <si>
    <t>Overall Status</t>
  </si>
  <si>
    <t>Green when core targets are met, yellow with one or two exceptions, and red with three or more.</t>
  </si>
  <si>
    <t>Important Use Note</t>
  </si>
  <si>
    <t>Operational Intelligence Note</t>
  </si>
  <si>
    <t>Do not stop at counting incidents. Track what happened, where it happened, what intervention or client change was made, and whether the outcome improved.</t>
  </si>
  <si>
    <t>Data Discipline</t>
  </si>
  <si>
    <t>If DARs and incident reports are not consistently required and completed, the organization will not have enough reliable data to identify trends or demonstrate value.</t>
  </si>
  <si>
    <t>Outcome Principle</t>
  </si>
  <si>
    <t>The goal is to connect security activity → intervention → measurable result, not simply to produce more reports.</t>
  </si>
  <si>
    <t>Report Quality</t>
  </si>
  <si>
    <t>Use a sampled audit score rather than rework alone. Rework is objective, but it can miss reports that were accepted yet still lacked useful detail.</t>
  </si>
  <si>
    <t>Recommended Audit</t>
  </si>
  <si>
    <t>Sample a fixed number or percentage of reports each week/month and score completeness, accuracy, clarity, timeliness, and action/outcome documentation.</t>
  </si>
  <si>
    <t>Rework Rate</t>
  </si>
  <si>
    <t>Track separately as reports returned for correction ÷ reports audited.</t>
  </si>
  <si>
    <t>Security Operations Weekly Data</t>
  </si>
  <si>
    <t>Enter one row for each site/account each week. Yellow columns are inputs; blue columns calculate automatically. Sample data is included only to demonstrate the workbook.</t>
  </si>
  <si>
    <t>Week Ending</t>
  </si>
  <si>
    <t>Manager</t>
  </si>
  <si>
    <t>Company / Account</t>
  </si>
  <si>
    <t>Job #</t>
  </si>
  <si>
    <t>Priority</t>
  </si>
  <si>
    <t>Contract Hrs</t>
  </si>
  <si>
    <t>Regular Paid Hrs</t>
  </si>
  <si>
    <t>OT/DT Hrs</t>
  </si>
  <si>
    <t>Billable OT Hrs</t>
  </si>
  <si>
    <t>Non-Bill Reg Hrs</t>
  </si>
  <si>
    <t>Billed Hrs</t>
  </si>
  <si>
    <t>Paid Labor $</t>
  </si>
  <si>
    <t>Billed $</t>
  </si>
  <si>
    <t>TeamTime %</t>
  </si>
  <si>
    <t>Open Positions</t>
  </si>
  <si>
    <t>Call-Offs</t>
  </si>
  <si>
    <t>New Hires</t>
  </si>
  <si>
    <t>Terms</t>
  </si>
  <si>
    <t>Active HC</t>
  </si>
  <si>
    <t>Tours Required</t>
  </si>
  <si>
    <t>Tours Completed</t>
  </si>
  <si>
    <t>Reports Due</t>
  </si>
  <si>
    <t>Reports Complete</t>
  </si>
  <si>
    <t>Report Quality %</t>
  </si>
  <si>
    <t>Client Complaints</t>
  </si>
  <si>
    <t>Incidents</t>
  </si>
  <si>
    <t>Training Hrs</t>
  </si>
  <si>
    <t>Notes</t>
  </si>
  <si>
    <t>Total Paid Hrs</t>
  </si>
  <si>
    <t>Dark Hrs</t>
  </si>
  <si>
    <t>Excess Hrs</t>
  </si>
  <si>
    <t>NBOT Hrs</t>
  </si>
  <si>
    <t>OT %</t>
  </si>
  <si>
    <t>NBOT %</t>
  </si>
  <si>
    <t>Tour Completion %</t>
  </si>
  <si>
    <t>Report Completion %</t>
  </si>
  <si>
    <t>TT Weighted Hrs</t>
  </si>
  <si>
    <t>Report Quality Weighted</t>
  </si>
  <si>
    <t>KPI Exceptions</t>
  </si>
  <si>
    <t>DARs Required</t>
  </si>
  <si>
    <t>DARs Complete</t>
  </si>
  <si>
    <t>Incident Reports Due</t>
  </si>
  <si>
    <t>Incident Reports Complete</t>
  </si>
  <si>
    <t>Police Calls</t>
  </si>
  <si>
    <t>EMS Calls</t>
  </si>
  <si>
    <t>De-escalated w/o Police</t>
  </si>
  <si>
    <t>Repeat / Recurring Incidents</t>
  </si>
  <si>
    <t>Management Intervention / Change</t>
  </si>
  <si>
    <t>Client / Physical-Security Change</t>
  </si>
  <si>
    <t>Outcome / Result Notes</t>
  </si>
  <si>
    <t>DAR Completion %</t>
  </si>
  <si>
    <t>Incident Report Completion %</t>
  </si>
  <si>
    <t>Police Call %</t>
  </si>
  <si>
    <t>De-escalation %</t>
  </si>
  <si>
    <t>Site Type</t>
  </si>
  <si>
    <t>Reports Audited</t>
  </si>
  <si>
    <t>Reports Reworked</t>
  </si>
  <si>
    <t>Report Rework %</t>
  </si>
  <si>
    <t>Manager A</t>
  </si>
  <si>
    <t>Northstar Financial Group</t>
  </si>
  <si>
    <t>10001</t>
  </si>
  <si>
    <t>High</t>
  </si>
  <si>
    <t>Example row</t>
  </si>
  <si>
    <t>Supervisor reviewed repeat access issue; patrol timing adjusted.</t>
  </si>
  <si>
    <t>Door closer repaired by client.</t>
  </si>
  <si>
    <t>No repeat access incident after change.</t>
  </si>
  <si>
    <t>Corporate Headquarters</t>
  </si>
  <si>
    <t>BlueRiver Logistics</t>
  </si>
  <si>
    <t>10002</t>
  </si>
  <si>
    <t>Medium</t>
  </si>
  <si>
    <t>Added de-escalation coaching and revised patrol route.</t>
  </si>
  <si>
    <t>Lighting repair requested.</t>
  </si>
  <si>
    <t>Transient contacts stabilized; fewer police calls.</t>
  </si>
  <si>
    <t>Distribution Center</t>
  </si>
  <si>
    <t>Manager B</t>
  </si>
  <si>
    <t>Meridian Commercial Properties</t>
  </si>
  <si>
    <t>20001</t>
  </si>
  <si>
    <t>Supervisor review added to shift turnover.</t>
  </si>
  <si>
    <t>Client adjusted loading-dock access.</t>
  </si>
  <si>
    <t>Two recurring issues remain open.</t>
  </si>
  <si>
    <t>Office Portfolio</t>
  </si>
  <si>
    <t>Apex Precision Manufacturing</t>
  </si>
  <si>
    <t>20002</t>
  </si>
  <si>
    <t>Low</t>
  </si>
  <si>
    <t>No change required.</t>
  </si>
  <si>
    <t>None.</t>
  </si>
  <si>
    <t>Stable week.</t>
  </si>
  <si>
    <t>Manufacturing Facility</t>
  </si>
  <si>
    <t>Manager C</t>
  </si>
  <si>
    <t>Harborview Residential</t>
  </si>
  <si>
    <t>30001</t>
  </si>
  <si>
    <t>Added evening patrol focus.</t>
  </si>
  <si>
    <t>Gate latch repaired.</t>
  </si>
  <si>
    <t>Repeat suspicious-person activity reduced.</t>
  </si>
  <si>
    <t>Residential Property</t>
  </si>
  <si>
    <t>Summit Retail Group</t>
  </si>
  <si>
    <t>30002</t>
  </si>
  <si>
    <t>No incidents.</t>
  </si>
  <si>
    <t>Retail Location</t>
  </si>
  <si>
    <t>Manager D</t>
  </si>
  <si>
    <t>MetroHealth Medical Center</t>
  </si>
  <si>
    <t>40001</t>
  </si>
  <si>
    <t>Supervisor reviewed ED lobby activity; patrol timing adjusted.</t>
  </si>
  <si>
    <t>Client adjusted visitor-screening signage.</t>
  </si>
  <si>
    <t>Fewer repeat lobby disturbances after change.</t>
  </si>
  <si>
    <t>Healthcare Facility</t>
  </si>
  <si>
    <t>Granite Federal Center</t>
  </si>
  <si>
    <t>40002</t>
  </si>
  <si>
    <t>Shift briefing reinforced access-control verification.</t>
  </si>
  <si>
    <t>No repeat access exception during the week.</t>
  </si>
  <si>
    <t>Government Facility</t>
  </si>
  <si>
    <t>Manager E</t>
  </si>
  <si>
    <t>Crescent Hospitality Group</t>
  </si>
  <si>
    <t>50001</t>
  </si>
  <si>
    <t>Evening lobby patrols increased and supervisor spot checks added.</t>
  </si>
  <si>
    <t>Lighting repair requested near side entrance.</t>
  </si>
  <si>
    <t>Repeat guest-area complaints declined.</t>
  </si>
  <si>
    <t>Hotel</t>
  </si>
  <si>
    <t>Lakeside University</t>
  </si>
  <si>
    <t>50002</t>
  </si>
  <si>
    <t>Patrol route adjusted around residence-hall access points.</t>
  </si>
  <si>
    <t>Door hardware work order submitted.</t>
  </si>
  <si>
    <t>Late-night access issues declined.</t>
  </si>
  <si>
    <t>Higher Education</t>
  </si>
  <si>
    <t>Manager F</t>
  </si>
  <si>
    <t>Capital Tech Campus</t>
  </si>
  <si>
    <t>60001</t>
  </si>
  <si>
    <t>Badge-access exceptions reviewed with site leadership.</t>
  </si>
  <si>
    <t>Client updated badge-access permissions.</t>
  </si>
  <si>
    <t>No repeat badge-access exception after correction.</t>
  </si>
  <si>
    <t>Technology Campus</t>
  </si>
  <si>
    <t>Union Station Retail Complex</t>
  </si>
  <si>
    <t>60002</t>
  </si>
  <si>
    <t>Peak-period patrol coverage and supervisor presence increased.</t>
  </si>
  <si>
    <t>Client adjusted vendor access window.</t>
  </si>
  <si>
    <t>Repeat incidents remain elevated; follow-up continues.</t>
  </si>
  <si>
    <t>Mixed-Use / Transit</t>
  </si>
  <si>
    <t>12-week example history</t>
  </si>
  <si>
    <t>Security Operations Weekly Scorecard</t>
  </si>
  <si>
    <t>Core Workforce &amp; Labor KPIs</t>
  </si>
  <si>
    <t>Target</t>
  </si>
  <si>
    <t>Status</t>
  </si>
  <si>
    <t>Service &amp; Quality KPIs</t>
  </si>
  <si>
    <t>—</t>
  </si>
  <si>
    <t>Info</t>
  </si>
  <si>
    <t>Turnover %</t>
  </si>
  <si>
    <t>Total OT Hrs</t>
  </si>
  <si>
    <t>Weekly Management Review</t>
  </si>
  <si>
    <t>Review question</t>
  </si>
  <si>
    <t>Management notes</t>
  </si>
  <si>
    <t>What is the largest avoidable labor exception this week?</t>
  </si>
  <si>
    <t>Which site or manager requires immediate attention?</t>
  </si>
  <si>
    <t>What changed from the prior week?</t>
  </si>
  <si>
    <t>What action must be completed before the next review?</t>
  </si>
  <si>
    <t>What incident trend or recurring issue requires deeper review in the Operational Intelligence Tracker?</t>
  </si>
  <si>
    <t>Use this section as the trigger for deeper analysis. If incident volume, repeat issues, police/EMS use, or de-escalation changes materially, review the Operational Intelligence Tracker to determine what changed, where it changed, and what management or client intervention may be required.</t>
  </si>
  <si>
    <t>Manager Weekly Scorecard</t>
  </si>
  <si>
    <t>OT Hrs</t>
  </si>
  <si>
    <t>Tour %</t>
  </si>
  <si>
    <t>Report %</t>
  </si>
  <si>
    <t>Overall</t>
  </si>
  <si>
    <t>12-Week Operating Trends</t>
  </si>
  <si>
    <t>Weekly Action Log</t>
  </si>
  <si>
    <t>Issue / Opportunity</t>
  </si>
  <si>
    <t>Source KPI</t>
  </si>
  <si>
    <t>Site / Manager</t>
  </si>
  <si>
    <t>Root Cause</t>
  </si>
  <si>
    <t>Corrective Action</t>
  </si>
  <si>
    <t>Owner</t>
  </si>
  <si>
    <t>Due Date</t>
  </si>
  <si>
    <t>Evidence of Closure</t>
  </si>
  <si>
    <t>Persistent dark hours and call-offs</t>
  </si>
  <si>
    <t>Dark Hrs / Call-Offs</t>
  </si>
  <si>
    <t>BlueRiver Logistics / Manager A</t>
  </si>
  <si>
    <t>Two open posts and unstable relief coverage</t>
  </si>
  <si>
    <t>Rebuild baseline schedule; assign permanent relief coverage; accelerate two hires</t>
  </si>
  <si>
    <t>Closed</t>
  </si>
  <si>
    <t>Dark hours reduced and fill rate improved over the following two weeks.</t>
  </si>
  <si>
    <t>Recurring access-control incidents</t>
  </si>
  <si>
    <t>Repeat Incidents</t>
  </si>
  <si>
    <t>Meridian Commercial Properties / Manager B</t>
  </si>
  <si>
    <t>Loading-dock access process inconsistent by shift</t>
  </si>
  <si>
    <t>Add supervisor turnover review; retrain dock post; coordinate client access change</t>
  </si>
  <si>
    <t>In Progress</t>
  </si>
  <si>
    <t>Incident recurrence declined, but two repeat issues remain open.</t>
  </si>
  <si>
    <t>High NBOT concentration</t>
  </si>
  <si>
    <t>Harborview Residential / Manager C</t>
  </si>
  <si>
    <t>Small staffing pool creates overtime that cannot be billed at premium rate</t>
  </si>
  <si>
    <t>Cross-train qualified relief officers and stabilize baseline schedule</t>
  </si>
  <si>
    <t>NBOT remains elevated; relief staffing added for next schedule cycle.</t>
  </si>
  <si>
    <t>Report quality below standard</t>
  </si>
  <si>
    <t>Crescent Hospitality Group / Manager E</t>
  </si>
  <si>
    <t>Narrative quality inconsistent on evening shift</t>
  </si>
  <si>
    <t>Supervisor report review before shift close; targeted writing coaching</t>
  </si>
  <si>
    <t>Audit score improved and rework declined in the current week.</t>
  </si>
  <si>
    <t>Open positions driving OT</t>
  </si>
  <si>
    <t>Open Positions / OT %</t>
  </si>
  <si>
    <t>Union Station Retail Complex / Manager F</t>
  </si>
  <si>
    <t>Two vacancies and frequent peak-period call-offs</t>
  </si>
  <si>
    <t>Prioritize recruiting; use fixed relief rotation instead of ad hoc coverage</t>
  </si>
  <si>
    <t>One hire completed; OT improving but still above target.</t>
  </si>
  <si>
    <t>Tour completion below target</t>
  </si>
  <si>
    <t>Patrol route timing conflicts with truck-gate workload</t>
  </si>
  <si>
    <t>Re-sequence tour checkpoints around gate peaks and audit missed tours daily</t>
  </si>
  <si>
    <t>Tour completion improved; continue weekly verification.</t>
  </si>
  <si>
    <t>Repeat access issue</t>
  </si>
  <si>
    <t>Northstar Financial Group / Manager A</t>
  </si>
  <si>
    <t>Door closer failure and patrol timing gap</t>
  </si>
  <si>
    <t>Adjust patrol timing; client repairs door closer</t>
  </si>
  <si>
    <t>No repeat access incident after the change.</t>
  </si>
  <si>
    <t>Recurring transient contacts</t>
  </si>
  <si>
    <t>Incidents / Police Calls</t>
  </si>
  <si>
    <t>MetroHealth Medical Center / Manager D</t>
  </si>
  <si>
    <t>ED lobby coverage pattern left predictable gaps</t>
  </si>
  <si>
    <t>Shift patrol timing and reinforce de-escalation expectations</t>
  </si>
  <si>
    <t>Fewer repeat lobby disturbances; continue monitoring.</t>
  </si>
  <si>
    <t>Multiple service-quality exceptions</t>
  </si>
  <si>
    <t>Report Quality / Complaints</t>
  </si>
  <si>
    <t>Vacancies, peak traffic, and weak supervisor presence</t>
  </si>
  <si>
    <t>Increase peak supervisor presence; recruit fixed-post relief; weekly report audit</t>
  </si>
  <si>
    <t>Not Started</t>
  </si>
  <si>
    <t>Baseline established; first formal review scheduled next week.</t>
  </si>
  <si>
    <t>Security Operations Weekly Scorecard — Settings</t>
  </si>
  <si>
    <t>KPI</t>
  </si>
  <si>
    <t>Direction</t>
  </si>
  <si>
    <t>Definition</t>
  </si>
  <si>
    <t>Manager List</t>
  </si>
  <si>
    <t>Site / Account List</t>
  </si>
  <si>
    <t>Week Ending Dates</t>
  </si>
  <si>
    <t>Action Status</t>
  </si>
  <si>
    <t>Schedule Fill Rate</t>
  </si>
  <si>
    <t>Higher</t>
  </si>
  <si>
    <t>Billed hours ÷ contract hours, capped at 100%</t>
  </si>
  <si>
    <t>Lower</t>
  </si>
  <si>
    <t>Contract hours not billed</t>
  </si>
  <si>
    <t>OT/DT hours ÷ total paid hours</t>
  </si>
  <si>
    <t>Waiting</t>
  </si>
  <si>
    <t>OT/DT hours paid at overtime rates but billed at the regular client rate ÷ total paid hours</t>
  </si>
  <si>
    <t>Weighted timekeeping compliance</t>
  </si>
  <si>
    <t>Paid labor dollars ÷ billed dollars</t>
  </si>
  <si>
    <t>Current unfilled positions</t>
  </si>
  <si>
    <t>Terms ÷ active headcount for the selected period</t>
  </si>
  <si>
    <t>Completed tours ÷ required tours</t>
  </si>
  <si>
    <t>Completed reports ÷ reports due</t>
  </si>
  <si>
    <t>Weighted audit score from sampled reports: completeness 30%, accuracy 30%, clarity/professionalism 20%, timeliness 10%, action/outcome documentation 10%.</t>
  </si>
  <si>
    <t>Client complaints recorded during the week</t>
  </si>
  <si>
    <t>Reports returned for correction ÷ reports audited. Supporting indicator; not a complete quality measure by itself.</t>
  </si>
  <si>
    <t>Scoring Logic</t>
  </si>
  <si>
    <t>Green</t>
  </si>
  <si>
    <t>All core KPIs meet their target.</t>
  </si>
  <si>
    <t>Yellow</t>
  </si>
  <si>
    <t>One or two core KPIs miss target.</t>
  </si>
  <si>
    <t>Red</t>
  </si>
  <si>
    <t>Three or more core KPIs miss target.</t>
  </si>
  <si>
    <t>Note</t>
  </si>
  <si>
    <t>Incidents, training hours, and report rework are supporting/informational measures and do not automatically drive overall status.</t>
  </si>
  <si>
    <t>Report Quality Audit Rubric</t>
  </si>
  <si>
    <t>Weight</t>
  </si>
  <si>
    <t>What Good Looks Like</t>
  </si>
  <si>
    <t>Suggested Evidence</t>
  </si>
  <si>
    <t>Completeness</t>
  </si>
  <si>
    <t>Required fields, names, times, locations, sequence, and disposition are present.</t>
  </si>
  <si>
    <t>Supervisor/QA sample audit</t>
  </si>
  <si>
    <t>Accuracy</t>
  </si>
  <si>
    <t>Facts are internally consistent, specific, and supported by available records.</t>
  </si>
  <si>
    <t>Audit vs. logs/video/access records when available</t>
  </si>
  <si>
    <t>Clarity &amp; Professionalism</t>
  </si>
  <si>
    <t>Readable, objective, concise, and free of avoidable grammar/formatting problems.</t>
  </si>
  <si>
    <t>Timeliness</t>
  </si>
  <si>
    <t>Submitted within the required reporting window.</t>
  </si>
  <si>
    <t>System timestamp</t>
  </si>
  <si>
    <t>Action / Outcome</t>
  </si>
  <si>
    <t>Documents what the officer did, escalation made, and final disposition/outcome.</t>
  </si>
  <si>
    <t>Supporting</t>
  </si>
  <si>
    <t>Percent of audited reports returned for correction. Useful, but not a complete quality measure.</t>
  </si>
  <si>
    <t>Reports returned ÷ reports audited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</si>
</sst>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mm/dd/yyyy"/>
    <numFmt numFmtId="166" formatCode="\$#,##0.00"/>
    <numFmt numFmtId="167" formatCode="0.0"/>
  </numFmts>
  <fonts count="12">
    <font>
      <sz val="11"/>
      <name val="Carlito"/>
    </font>
    <font>
      <b/>
      <sz val="20"/>
      <color rgb="FFFFFFFF"/>
      <name val="Carlito"/>
    </font>
    <font>
      <b/>
      <sz val="11"/>
      <color rgb="FFFFFFFF"/>
      <name val="Carlito"/>
    </font>
    <font>
      <sz val="11"/>
      <color rgb="FF1F2937"/>
      <name val="Carlito"/>
    </font>
    <font>
      <b/>
      <sz val="12"/>
      <color rgb="FFFFFFFF"/>
      <name val="Carlito"/>
    </font>
    <font>
      <b/>
      <sz val="11"/>
      <color rgb="FF1F2937"/>
      <name val="Carlito"/>
    </font>
    <font>
      <i/>
      <sz val="11"/>
      <color rgb="FF1F2937"/>
      <name val="Carlito"/>
    </font>
    <font>
      <b/>
      <sz val="12"/>
      <name val="Carlito"/>
    </font>
    <font>
      <b/>
      <sz val="13"/>
      <color rgb="FF1F2937"/>
      <name val="Carlito"/>
    </font>
    <font>
      <b/>
      <sz val="11"/>
      <color rgb="FF17365D"/>
      <name val="Carlito"/>
    </font>
    <font>
      <b/>
      <sz val="12"/>
      <color rgb="FF17365D"/>
      <name val="Carlito"/>
    </font>
    <font>
      <i/>
      <sz val="11"/>
      <color rgb="FF404040"/>
      <name val="Carlito"/>
    </font>
  </fonts>
  <fills count="21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FFBEA"/>
      </patternFill>
    </fill>
    <fill>
      <patternFill patternType="solid">
        <fgColor rgb="FFB88732"/>
      </patternFill>
    </fill>
    <fill>
      <patternFill patternType="solid">
        <fgColor rgb="FFF3E7CF"/>
      </patternFill>
    </fill>
    <fill>
      <patternFill patternType="solid">
        <fgColor rgb="FFEAF0F6"/>
      </patternFill>
    </fill>
    <fill>
      <patternFill patternType="solid">
        <fgColor rgb="FFFFFFFF"/>
      </patternFill>
    </fill>
    <fill>
      <patternFill patternType="solid">
        <fgColor rgb="FFF3F4F6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4472C4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0" fontId="3" fillId="3" borderId="0" xfId="0" applyFont="1" applyFill="1"/>
    <xf numFmtId="165" fontId="0" fillId="0" borderId="0" xfId="0" applyNumberFormat="1"/>
    <xf numFmtId="165" fontId="3" fillId="3" borderId="0" xfId="0" applyNumberFormat="1" applyFont="1" applyFill="1"/>
    <xf numFmtId="0" fontId="4" fillId="4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3" fillId="6" borderId="0" xfId="0" applyFont="1" applyFill="1"/>
    <xf numFmtId="2" fontId="3" fillId="3" borderId="0" xfId="0" applyNumberFormat="1" applyFont="1" applyFill="1"/>
    <xf numFmtId="166" fontId="3" fillId="3" borderId="0" xfId="0" applyNumberFormat="1" applyFont="1" applyFill="1"/>
    <xf numFmtId="164" fontId="3" fillId="3" borderId="0" xfId="0" applyNumberFormat="1" applyFont="1" applyFill="1"/>
    <xf numFmtId="2" fontId="3" fillId="6" borderId="0" xfId="0" applyNumberFormat="1" applyFont="1" applyFill="1"/>
    <xf numFmtId="164" fontId="3" fillId="6" borderId="0" xfId="0" applyNumberFormat="1" applyFont="1" applyFill="1"/>
    <xf numFmtId="1" fontId="3" fillId="6" borderId="0" xfId="0" applyNumberFormat="1" applyFont="1" applyFill="1"/>
    <xf numFmtId="2" fontId="7" fillId="7" borderId="0" xfId="0" applyNumberFormat="1" applyFont="1" applyFill="1" applyAlignment="1">
      <alignment horizontal="right"/>
    </xf>
    <xf numFmtId="164" fontId="7" fillId="7" borderId="0" xfId="0" applyNumberFormat="1" applyFont="1" applyFill="1" applyAlignment="1">
      <alignment horizontal="right"/>
    </xf>
    <xf numFmtId="1" fontId="7" fillId="7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9" borderId="0" xfId="0" applyFont="1" applyFill="1" applyAlignment="1">
      <alignment horizontal="center" vertical="center" wrapText="1"/>
    </xf>
    <xf numFmtId="0" fontId="0" fillId="10" borderId="0" xfId="0" applyFill="1" applyAlignment="1">
      <alignment vertical="top" wrapText="1"/>
    </xf>
    <xf numFmtId="164" fontId="0" fillId="11" borderId="0" xfId="0" applyNumberFormat="1" applyFill="1" applyAlignment="1">
      <alignment vertical="top" wrapText="1"/>
    </xf>
    <xf numFmtId="0" fontId="9" fillId="5" borderId="0" xfId="0" applyFont="1" applyFill="1" applyAlignment="1">
      <alignment horizontal="left" vertical="center" wrapText="1"/>
    </xf>
    <xf numFmtId="0" fontId="2" fillId="12" borderId="0" xfId="0" applyFont="1" applyFill="1" applyAlignment="1">
      <alignment horizontal="center" vertical="center" wrapText="1"/>
    </xf>
    <xf numFmtId="0" fontId="0" fillId="13" borderId="0" xfId="0" applyFill="1" applyAlignment="1">
      <alignment vertical="top" wrapText="1"/>
    </xf>
    <xf numFmtId="1" fontId="3" fillId="3" borderId="0" xfId="0" applyNumberFormat="1" applyFont="1" applyFill="1"/>
    <xf numFmtId="0" fontId="2" fillId="14" borderId="0" xfId="0" applyFont="1" applyFill="1" applyAlignment="1">
      <alignment horizontal="center" vertical="center" wrapText="1"/>
    </xf>
    <xf numFmtId="9" fontId="0" fillId="0" borderId="0" xfId="0" applyNumberFormat="1" applyAlignment="1">
      <alignment wrapText="1"/>
    </xf>
    <xf numFmtId="0" fontId="9" fillId="0" borderId="0" xfId="0" applyFont="1" applyAlignment="1">
      <alignment wrapText="1"/>
    </xf>
    <xf numFmtId="0" fontId="10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2" fillId="15" borderId="0" xfId="0" applyFont="1" applyFill="1" applyAlignment="1">
      <alignment horizontal="center" vertical="center" wrapText="1"/>
    </xf>
    <xf numFmtId="0" fontId="0" fillId="16" borderId="0" xfId="0" applyFill="1" applyAlignment="1">
      <alignment wrapText="1"/>
    </xf>
    <xf numFmtId="164" fontId="0" fillId="17" borderId="0" xfId="0" applyNumberFormat="1" applyFill="1" applyAlignment="1">
      <alignment wrapText="1"/>
    </xf>
    <xf numFmtId="0" fontId="3" fillId="3" borderId="0" xfId="0" applyFont="1" applyFill="1" applyAlignment="1">
      <alignment wrapText="1"/>
    </xf>
    <xf numFmtId="0" fontId="2" fillId="20" borderId="0" xfId="0" applyFont="1" applyFill="1" applyAlignment="1">
      <alignment horizontal="left" vertical="center"/>
    </xf>
    <xf numFmtId="167" fontId="3" fillId="6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8" fillId="5" borderId="0" xfId="0" applyFont="1" applyFill="1" applyAlignment="1">
      <alignment vertical="center" wrapText="1"/>
    </xf>
    <xf numFmtId="0" fontId="9" fillId="8" borderId="0" xfId="0" applyFont="1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5" borderId="0" xfId="0" applyFont="1" applyFill="1" applyAlignment="1">
      <alignment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 wrapText="1"/>
    </xf>
    <xf numFmtId="164" fontId="4" fillId="4" borderId="0" xfId="0" applyNumberFormat="1" applyFont="1" applyFill="1" applyAlignment="1">
      <alignment horizontal="left" vertical="center" wrapText="1"/>
    </xf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3" fillId="3" borderId="1" xfId="0" applyFont="1" applyFill="1" applyBorder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2" fillId="18" borderId="0" xfId="0" applyFont="1" applyFill="1" applyAlignment="1">
      <alignment horizontal="left" vertical="center"/>
    </xf>
    <xf numFmtId="0" fontId="11" fillId="19" borderId="0" xfId="0" applyFont="1" applyFill="1" applyAlignment="1">
      <alignment vertical="top" wrapText="1"/>
    </xf>
  </cellXfs>
  <cellStyles count="1">
    <cellStyle name="Normal" xfId="0" builtinId="0"/>
  </cellStyles>
  <dxfs count="13">
    <dxf>
      <fill>
        <patternFill>
          <bgColor rgb="FFFCA5A5"/>
        </patternFill>
      </fill>
    </dxf>
    <dxf>
      <fill>
        <patternFill>
          <bgColor rgb="FFFDE68A"/>
        </patternFill>
      </fill>
    </dxf>
    <dxf>
      <fill>
        <patternFill>
          <bgColor rgb="FF86EFAC"/>
        </patternFill>
      </fill>
    </dxf>
    <dxf>
      <font>
        <b/>
      </font>
      <fill>
        <patternFill>
          <bgColor rgb="FF86EFAC"/>
        </patternFill>
      </fill>
    </dxf>
    <dxf>
      <font>
        <b/>
      </font>
      <fill>
        <patternFill>
          <bgColor rgb="FFFDE68A"/>
        </patternFill>
      </fill>
    </dxf>
    <dxf>
      <font>
        <b/>
      </font>
      <fill>
        <patternFill>
          <bgColor rgb="FFFCA5A5"/>
        </patternFill>
      </fill>
    </dxf>
    <dxf>
      <font>
        <b/>
      </font>
      <fill>
        <patternFill>
          <bgColor rgb="FF86EFAC"/>
        </patternFill>
      </fill>
    </dxf>
    <dxf>
      <font>
        <b/>
      </font>
      <fill>
        <patternFill>
          <bgColor rgb="FFFCA5A5"/>
        </patternFill>
      </fill>
    </dxf>
    <dxf>
      <font>
        <b/>
      </font>
      <fill>
        <patternFill>
          <bgColor rgb="FF86EFAC"/>
        </patternFill>
      </fill>
    </dxf>
    <dxf>
      <font>
        <b/>
      </font>
      <fill>
        <patternFill>
          <bgColor rgb="FFFCA5A5"/>
        </patternFill>
      </fill>
    </dxf>
    <dxf>
      <font>
        <b/>
      </font>
      <fill>
        <patternFill>
          <bgColor rgb="FF86EFAC"/>
        </patternFill>
      </fill>
    </dxf>
    <dxf>
      <font>
        <b/>
      </font>
      <fill>
        <patternFill>
          <bgColor rgb="FFFDE68A"/>
        </patternFill>
      </fill>
    </dxf>
    <dxf>
      <font>
        <b/>
      </font>
      <fill>
        <patternFill>
          <bgColor rgb="FFFCA5A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Weekly Fill, OT, NBOT and Timekeeping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Fill Rate</c:v>
          </c:tx>
          <c:marker>
            <c:symbol val="none"/>
          </c:marker>
          <c:cat>
            <c:numRef>
              <c:f>'12-Week Trends'!$A$4:$A$15</c:f>
              <c:numCache>
                <c:formatCode>mm/dd/yyyy</c:formatCode>
                <c:ptCount val="12"/>
                <c:pt idx="0">
                  <c:v>46143</c:v>
                </c:pt>
                <c:pt idx="1">
                  <c:v>46150</c:v>
                </c:pt>
                <c:pt idx="2">
                  <c:v>46157</c:v>
                </c:pt>
                <c:pt idx="3">
                  <c:v>46164</c:v>
                </c:pt>
                <c:pt idx="4">
                  <c:v>46171</c:v>
                </c:pt>
                <c:pt idx="5">
                  <c:v>46178</c:v>
                </c:pt>
                <c:pt idx="6">
                  <c:v>46185</c:v>
                </c:pt>
                <c:pt idx="7">
                  <c:v>46192</c:v>
                </c:pt>
                <c:pt idx="8">
                  <c:v>46199</c:v>
                </c:pt>
                <c:pt idx="9">
                  <c:v>46206</c:v>
                </c:pt>
                <c:pt idx="10">
                  <c:v>46213</c:v>
                </c:pt>
                <c:pt idx="11">
                  <c:v>46220</c:v>
                </c:pt>
              </c:numCache>
            </c:numRef>
          </c:cat>
          <c:val>
            <c:numRef>
              <c:f>'12-Week Trends'!$B$4:$B$15</c:f>
              <c:numCache>
                <c:formatCode>0.0%</c:formatCode>
                <c:ptCount val="12"/>
                <c:pt idx="0">
                  <c:v>0.98004926108374379</c:v>
                </c:pt>
                <c:pt idx="1">
                  <c:v>0.98177339901477834</c:v>
                </c:pt>
                <c:pt idx="2">
                  <c:v>0.98472906403940885</c:v>
                </c:pt>
                <c:pt idx="3">
                  <c:v>0.98719211822660102</c:v>
                </c:pt>
                <c:pt idx="4">
                  <c:v>0.98866995073891628</c:v>
                </c:pt>
                <c:pt idx="5">
                  <c:v>0.98990147783251237</c:v>
                </c:pt>
                <c:pt idx="6">
                  <c:v>0.99334975369458123</c:v>
                </c:pt>
                <c:pt idx="7">
                  <c:v>0.99507389162561577</c:v>
                </c:pt>
                <c:pt idx="8">
                  <c:v>0.99630541871921185</c:v>
                </c:pt>
                <c:pt idx="9">
                  <c:v>0.99630541871921185</c:v>
                </c:pt>
                <c:pt idx="10">
                  <c:v>0.9967980295566502</c:v>
                </c:pt>
                <c:pt idx="11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D09-A34C-8DA0-BCDB899216FE}"/>
            </c:ext>
          </c:extLst>
        </c:ser>
        <c:ser>
          <c:idx val="1"/>
          <c:order val="1"/>
          <c:tx>
            <c:v>Dark Hrs</c:v>
          </c:tx>
          <c:marker>
            <c:symbol val="none"/>
          </c:marker>
          <c:cat>
            <c:numRef>
              <c:f>'12-Week Trends'!$A$4:$A$15</c:f>
              <c:numCache>
                <c:formatCode>mm/dd/yyyy</c:formatCode>
                <c:ptCount val="12"/>
                <c:pt idx="0">
                  <c:v>46143</c:v>
                </c:pt>
                <c:pt idx="1">
                  <c:v>46150</c:v>
                </c:pt>
                <c:pt idx="2">
                  <c:v>46157</c:v>
                </c:pt>
                <c:pt idx="3">
                  <c:v>46164</c:v>
                </c:pt>
                <c:pt idx="4">
                  <c:v>46171</c:v>
                </c:pt>
                <c:pt idx="5">
                  <c:v>46178</c:v>
                </c:pt>
                <c:pt idx="6">
                  <c:v>46185</c:v>
                </c:pt>
                <c:pt idx="7">
                  <c:v>46192</c:v>
                </c:pt>
                <c:pt idx="8">
                  <c:v>46199</c:v>
                </c:pt>
                <c:pt idx="9">
                  <c:v>46206</c:v>
                </c:pt>
                <c:pt idx="10">
                  <c:v>46213</c:v>
                </c:pt>
                <c:pt idx="11">
                  <c:v>46220</c:v>
                </c:pt>
              </c:numCache>
            </c:numRef>
          </c:cat>
          <c:val>
            <c:numRef>
              <c:f>'12-Week Trends'!$C$4:$C$15</c:f>
              <c:numCache>
                <c:formatCode>0.00</c:formatCode>
                <c:ptCount val="12"/>
                <c:pt idx="0">
                  <c:v>81</c:v>
                </c:pt>
                <c:pt idx="1">
                  <c:v>74</c:v>
                </c:pt>
                <c:pt idx="2">
                  <c:v>62</c:v>
                </c:pt>
                <c:pt idx="3">
                  <c:v>52</c:v>
                </c:pt>
                <c:pt idx="4">
                  <c:v>46</c:v>
                </c:pt>
                <c:pt idx="5">
                  <c:v>41</c:v>
                </c:pt>
                <c:pt idx="6">
                  <c:v>30</c:v>
                </c:pt>
                <c:pt idx="7">
                  <c:v>24</c:v>
                </c:pt>
                <c:pt idx="8">
                  <c:v>25</c:v>
                </c:pt>
                <c:pt idx="9">
                  <c:v>25</c:v>
                </c:pt>
                <c:pt idx="10">
                  <c:v>23</c:v>
                </c:pt>
                <c:pt idx="11">
                  <c:v>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D09-A34C-8DA0-BCDB899216FE}"/>
            </c:ext>
          </c:extLst>
        </c:ser>
        <c:ser>
          <c:idx val="2"/>
          <c:order val="2"/>
          <c:tx>
            <c:v>OT %</c:v>
          </c:tx>
          <c:marker>
            <c:symbol val="none"/>
          </c:marker>
          <c:cat>
            <c:numRef>
              <c:f>'12-Week Trends'!$A$4:$A$15</c:f>
              <c:numCache>
                <c:formatCode>mm/dd/yyyy</c:formatCode>
                <c:ptCount val="12"/>
                <c:pt idx="0">
                  <c:v>46143</c:v>
                </c:pt>
                <c:pt idx="1">
                  <c:v>46150</c:v>
                </c:pt>
                <c:pt idx="2">
                  <c:v>46157</c:v>
                </c:pt>
                <c:pt idx="3">
                  <c:v>46164</c:v>
                </c:pt>
                <c:pt idx="4">
                  <c:v>46171</c:v>
                </c:pt>
                <c:pt idx="5">
                  <c:v>46178</c:v>
                </c:pt>
                <c:pt idx="6">
                  <c:v>46185</c:v>
                </c:pt>
                <c:pt idx="7">
                  <c:v>46192</c:v>
                </c:pt>
                <c:pt idx="8">
                  <c:v>46199</c:v>
                </c:pt>
                <c:pt idx="9">
                  <c:v>46206</c:v>
                </c:pt>
                <c:pt idx="10">
                  <c:v>46213</c:v>
                </c:pt>
                <c:pt idx="11">
                  <c:v>46220</c:v>
                </c:pt>
              </c:numCache>
            </c:numRef>
          </c:cat>
          <c:val>
            <c:numRef>
              <c:f>'12-Week Trends'!$D$4:$D$15</c:f>
              <c:numCache>
                <c:formatCode>0.0%</c:formatCode>
                <c:ptCount val="12"/>
                <c:pt idx="0">
                  <c:v>6.2775870524767047E-2</c:v>
                </c:pt>
                <c:pt idx="1">
                  <c:v>5.9328266732042167E-2</c:v>
                </c:pt>
                <c:pt idx="2">
                  <c:v>5.6317335945151814E-2</c:v>
                </c:pt>
                <c:pt idx="3">
                  <c:v>5.2103718199608608E-2</c:v>
                </c:pt>
                <c:pt idx="4">
                  <c:v>4.9204406364749084E-2</c:v>
                </c:pt>
                <c:pt idx="5">
                  <c:v>4.5788442703232124E-2</c:v>
                </c:pt>
                <c:pt idx="6">
                  <c:v>4.2308632917583765E-2</c:v>
                </c:pt>
                <c:pt idx="7">
                  <c:v>3.9373930056248473E-2</c:v>
                </c:pt>
                <c:pt idx="8">
                  <c:v>5.387041980101917E-2</c:v>
                </c:pt>
                <c:pt idx="9">
                  <c:v>4.8046590633341421E-2</c:v>
                </c:pt>
                <c:pt idx="10">
                  <c:v>4.268736357021586E-2</c:v>
                </c:pt>
                <c:pt idx="11">
                  <c:v>4.1978287092882989E-2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D09-A34C-8DA0-BCDB899216FE}"/>
            </c:ext>
          </c:extLst>
        </c:ser>
        <c:ser>
          <c:idx val="3"/>
          <c:order val="3"/>
          <c:tx>
            <c:v>NBOT %</c:v>
          </c:tx>
          <c:marker>
            <c:symbol val="none"/>
          </c:marker>
          <c:cat>
            <c:numRef>
              <c:f>'12-Week Trends'!$A$4:$A$15</c:f>
              <c:numCache>
                <c:formatCode>mm/dd/yyyy</c:formatCode>
                <c:ptCount val="12"/>
                <c:pt idx="0">
                  <c:v>46143</c:v>
                </c:pt>
                <c:pt idx="1">
                  <c:v>46150</c:v>
                </c:pt>
                <c:pt idx="2">
                  <c:v>46157</c:v>
                </c:pt>
                <c:pt idx="3">
                  <c:v>46164</c:v>
                </c:pt>
                <c:pt idx="4">
                  <c:v>46171</c:v>
                </c:pt>
                <c:pt idx="5">
                  <c:v>46178</c:v>
                </c:pt>
                <c:pt idx="6">
                  <c:v>46185</c:v>
                </c:pt>
                <c:pt idx="7">
                  <c:v>46192</c:v>
                </c:pt>
                <c:pt idx="8">
                  <c:v>46199</c:v>
                </c:pt>
                <c:pt idx="9">
                  <c:v>46206</c:v>
                </c:pt>
                <c:pt idx="10">
                  <c:v>46213</c:v>
                </c:pt>
                <c:pt idx="11">
                  <c:v>46220</c:v>
                </c:pt>
              </c:numCache>
            </c:numRef>
          </c:cat>
          <c:val>
            <c:numRef>
              <c:f>'12-Week Trends'!$E$4:$E$15</c:f>
              <c:numCache>
                <c:formatCode>0.0%</c:formatCode>
                <c:ptCount val="12"/>
                <c:pt idx="0">
                  <c:v>4.1196665031878368E-2</c:v>
                </c:pt>
                <c:pt idx="1">
                  <c:v>3.8244667810737924E-2</c:v>
                </c:pt>
                <c:pt idx="2">
                  <c:v>3.6973555337904015E-2</c:v>
                </c:pt>
                <c:pt idx="3">
                  <c:v>3.4001956947162425E-2</c:v>
                </c:pt>
                <c:pt idx="4">
                  <c:v>3.2068543451652387E-2</c:v>
                </c:pt>
                <c:pt idx="5">
                  <c:v>2.9627815866797257E-2</c:v>
                </c:pt>
                <c:pt idx="6">
                  <c:v>2.7635118610907311E-2</c:v>
                </c:pt>
                <c:pt idx="7">
                  <c:v>2.5678650036683785E-2</c:v>
                </c:pt>
                <c:pt idx="8">
                  <c:v>3.8340208687211844E-2</c:v>
                </c:pt>
                <c:pt idx="9">
                  <c:v>3.2516379519534094E-2</c:v>
                </c:pt>
                <c:pt idx="10">
                  <c:v>2.7649769585253458E-2</c:v>
                </c:pt>
                <c:pt idx="11">
                  <c:v>2.6537997587454766E-2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D09-A34C-8DA0-BCDB899216FE}"/>
            </c:ext>
          </c:extLst>
        </c:ser>
        <c:ser>
          <c:idx val="4"/>
          <c:order val="4"/>
          <c:tx>
            <c:v>TeamTime %</c:v>
          </c:tx>
          <c:marker>
            <c:symbol val="none"/>
          </c:marker>
          <c:cat>
            <c:numRef>
              <c:f>'12-Week Trends'!$A$4:$A$15</c:f>
              <c:numCache>
                <c:formatCode>mm/dd/yyyy</c:formatCode>
                <c:ptCount val="12"/>
                <c:pt idx="0">
                  <c:v>46143</c:v>
                </c:pt>
                <c:pt idx="1">
                  <c:v>46150</c:v>
                </c:pt>
                <c:pt idx="2">
                  <c:v>46157</c:v>
                </c:pt>
                <c:pt idx="3">
                  <c:v>46164</c:v>
                </c:pt>
                <c:pt idx="4">
                  <c:v>46171</c:v>
                </c:pt>
                <c:pt idx="5">
                  <c:v>46178</c:v>
                </c:pt>
                <c:pt idx="6">
                  <c:v>46185</c:v>
                </c:pt>
                <c:pt idx="7">
                  <c:v>46192</c:v>
                </c:pt>
                <c:pt idx="8">
                  <c:v>46199</c:v>
                </c:pt>
                <c:pt idx="9">
                  <c:v>46206</c:v>
                </c:pt>
                <c:pt idx="10">
                  <c:v>46213</c:v>
                </c:pt>
                <c:pt idx="11">
                  <c:v>46220</c:v>
                </c:pt>
              </c:numCache>
            </c:numRef>
          </c:cat>
          <c:val>
            <c:numRef>
              <c:f>'12-Week Trends'!$F$4:$F$15</c:f>
              <c:numCache>
                <c:formatCode>0.0%</c:formatCode>
                <c:ptCount val="12"/>
                <c:pt idx="0">
                  <c:v>0.92332182442373734</c:v>
                </c:pt>
                <c:pt idx="1">
                  <c:v>0.92974786537316567</c:v>
                </c:pt>
                <c:pt idx="2">
                  <c:v>0.93618422414999336</c:v>
                </c:pt>
                <c:pt idx="3">
                  <c:v>0.94261296477495105</c:v>
                </c:pt>
                <c:pt idx="4">
                  <c:v>0.9490413358978842</c:v>
                </c:pt>
                <c:pt idx="5">
                  <c:v>0.95547184832796983</c:v>
                </c:pt>
                <c:pt idx="6">
                  <c:v>0.96190657163819326</c:v>
                </c:pt>
                <c:pt idx="7">
                  <c:v>0.96833426265590616</c:v>
                </c:pt>
                <c:pt idx="8">
                  <c:v>0.95119655423440896</c:v>
                </c:pt>
                <c:pt idx="9">
                  <c:v>0.95519655423440908</c:v>
                </c:pt>
                <c:pt idx="10">
                  <c:v>0.95921440698520488</c:v>
                </c:pt>
                <c:pt idx="11">
                  <c:v>0.96320024125452353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D09-A34C-8DA0-BCDB89921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/dd/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day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Direct Labor and Turnover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Series 1</c:v>
          </c:tx>
          <c:marker>
            <c:symbol val="none"/>
          </c:marker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83EF-6942-B1B0-C5D1CEC1D332}"/>
            </c:ext>
          </c:extLst>
        </c:ser>
        <c:ser>
          <c:idx val="1"/>
          <c:order val="1"/>
          <c:tx>
            <c:v>Direct Labor %</c:v>
          </c:tx>
          <c:marker>
            <c:symbol val="none"/>
          </c:marker>
          <c:cat>
            <c:numRef>
              <c:f>'12-Week Trends'!$A$4:$A$15</c:f>
              <c:numCache>
                <c:formatCode>mm/dd/yyyy</c:formatCode>
                <c:ptCount val="12"/>
                <c:pt idx="0">
                  <c:v>46143</c:v>
                </c:pt>
                <c:pt idx="1">
                  <c:v>46150</c:v>
                </c:pt>
                <c:pt idx="2">
                  <c:v>46157</c:v>
                </c:pt>
                <c:pt idx="3">
                  <c:v>46164</c:v>
                </c:pt>
                <c:pt idx="4">
                  <c:v>46171</c:v>
                </c:pt>
                <c:pt idx="5">
                  <c:v>46178</c:v>
                </c:pt>
                <c:pt idx="6">
                  <c:v>46185</c:v>
                </c:pt>
                <c:pt idx="7">
                  <c:v>46192</c:v>
                </c:pt>
                <c:pt idx="8">
                  <c:v>46199</c:v>
                </c:pt>
                <c:pt idx="9">
                  <c:v>46206</c:v>
                </c:pt>
                <c:pt idx="10">
                  <c:v>46213</c:v>
                </c:pt>
                <c:pt idx="11">
                  <c:v>46220</c:v>
                </c:pt>
              </c:numCache>
            </c:numRef>
          </c:cat>
          <c:val>
            <c:numRef>
              <c:f>'12-Week Trends'!$G$4:$G$15</c:f>
              <c:numCache>
                <c:formatCode>0.0%</c:formatCode>
                <c:ptCount val="12"/>
                <c:pt idx="0">
                  <c:v>0.61449871081493568</c:v>
                </c:pt>
                <c:pt idx="1">
                  <c:v>0.61512633690017593</c:v>
                </c:pt>
                <c:pt idx="2">
                  <c:v>0.61575270015627104</c:v>
                </c:pt>
                <c:pt idx="3">
                  <c:v>0.61637780439074608</c:v>
                </c:pt>
                <c:pt idx="4">
                  <c:v>0.61700165339583435</c:v>
                </c:pt>
                <c:pt idx="5">
                  <c:v>0.61762425094855533</c:v>
                </c:pt>
                <c:pt idx="6">
                  <c:v>0.61824560081078994</c:v>
                </c:pt>
                <c:pt idx="7">
                  <c:v>0.61886570672935637</c:v>
                </c:pt>
                <c:pt idx="8">
                  <c:v>0.61886570672935648</c:v>
                </c:pt>
                <c:pt idx="9">
                  <c:v>0.61886570672935648</c:v>
                </c:pt>
                <c:pt idx="10">
                  <c:v>0.61886570672935648</c:v>
                </c:pt>
                <c:pt idx="11">
                  <c:v>0.61886570672935648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3EF-6942-B1B0-C5D1CEC1D332}"/>
            </c:ext>
          </c:extLst>
        </c:ser>
        <c:ser>
          <c:idx val="2"/>
          <c:order val="2"/>
          <c:tx>
            <c:v>Turnover %</c:v>
          </c:tx>
          <c:marker>
            <c:symbol val="none"/>
          </c:marker>
          <c:cat>
            <c:numRef>
              <c:f>'12-Week Trends'!$A$4:$A$15</c:f>
              <c:numCache>
                <c:formatCode>mm/dd/yyyy</c:formatCode>
                <c:ptCount val="12"/>
                <c:pt idx="0">
                  <c:v>46143</c:v>
                </c:pt>
                <c:pt idx="1">
                  <c:v>46150</c:v>
                </c:pt>
                <c:pt idx="2">
                  <c:v>46157</c:v>
                </c:pt>
                <c:pt idx="3">
                  <c:v>46164</c:v>
                </c:pt>
                <c:pt idx="4">
                  <c:v>46171</c:v>
                </c:pt>
                <c:pt idx="5">
                  <c:v>46178</c:v>
                </c:pt>
                <c:pt idx="6">
                  <c:v>46185</c:v>
                </c:pt>
                <c:pt idx="7">
                  <c:v>46192</c:v>
                </c:pt>
                <c:pt idx="8">
                  <c:v>46199</c:v>
                </c:pt>
                <c:pt idx="9">
                  <c:v>46206</c:v>
                </c:pt>
                <c:pt idx="10">
                  <c:v>46213</c:v>
                </c:pt>
                <c:pt idx="11">
                  <c:v>46220</c:v>
                </c:pt>
              </c:numCache>
            </c:numRef>
          </c:cat>
          <c:val>
            <c:numRef>
              <c:f>'12-Week Trends'!$H$4:$H$15</c:f>
              <c:numCache>
                <c:formatCode>0.0%</c:formatCode>
                <c:ptCount val="12"/>
                <c:pt idx="0">
                  <c:v>0</c:v>
                </c:pt>
                <c:pt idx="1">
                  <c:v>2.5423728813559324E-2</c:v>
                </c:pt>
                <c:pt idx="2">
                  <c:v>1.6949152542372881E-2</c:v>
                </c:pt>
                <c:pt idx="3">
                  <c:v>0</c:v>
                </c:pt>
                <c:pt idx="4">
                  <c:v>2.5423728813559324E-2</c:v>
                </c:pt>
                <c:pt idx="5">
                  <c:v>1.6949152542372881E-2</c:v>
                </c:pt>
                <c:pt idx="6">
                  <c:v>0</c:v>
                </c:pt>
                <c:pt idx="7">
                  <c:v>2.5423728813559324E-2</c:v>
                </c:pt>
                <c:pt idx="8">
                  <c:v>0.10169491525423729</c:v>
                </c:pt>
                <c:pt idx="9">
                  <c:v>5.0847457627118647E-2</c:v>
                </c:pt>
                <c:pt idx="10">
                  <c:v>5.0847457627118647E-2</c:v>
                </c:pt>
                <c:pt idx="11">
                  <c:v>5.0847457627118647E-2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3EF-6942-B1B0-C5D1CEC1D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0</xdr:rowOff>
    </xdr:from>
    <xdr:to>
      <xdr:col>20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19</xdr:row>
      <xdr:rowOff>0</xdr:rowOff>
    </xdr:from>
    <xdr:to>
      <xdr:col>20</xdr:col>
      <xdr:colOff>0</xdr:colOff>
      <xdr:row>34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WeeklyOperationsTable" displayName="WeeklyOperationsTable" ref="A4:AP504" totalsRowShown="0">
  <tableColumns count="42">
    <tableColumn id="1" xr3:uid="{00000000-0010-0000-0000-000001000000}" name="Week Ending"/>
    <tableColumn id="2" xr3:uid="{00000000-0010-0000-0000-000002000000}" name="Manager"/>
    <tableColumn id="3" xr3:uid="{00000000-0010-0000-0000-000003000000}" name="Company / Account"/>
    <tableColumn id="4" xr3:uid="{00000000-0010-0000-0000-000004000000}" name="Job #"/>
    <tableColumn id="5" xr3:uid="{00000000-0010-0000-0000-000005000000}" name="Priority"/>
    <tableColumn id="6" xr3:uid="{00000000-0010-0000-0000-000006000000}" name="Contract Hrs"/>
    <tableColumn id="7" xr3:uid="{00000000-0010-0000-0000-000007000000}" name="Regular Paid Hrs"/>
    <tableColumn id="8" xr3:uid="{00000000-0010-0000-0000-000008000000}" name="OT/DT Hrs"/>
    <tableColumn id="9" xr3:uid="{00000000-0010-0000-0000-000009000000}" name="Billable OT Hrs"/>
    <tableColumn id="10" xr3:uid="{00000000-0010-0000-0000-00000A000000}" name="Non-Bill Reg Hrs"/>
    <tableColumn id="11" xr3:uid="{00000000-0010-0000-0000-00000B000000}" name="Billed Hrs"/>
    <tableColumn id="12" xr3:uid="{00000000-0010-0000-0000-00000C000000}" name="Paid Labor $"/>
    <tableColumn id="13" xr3:uid="{00000000-0010-0000-0000-00000D000000}" name="Billed $"/>
    <tableColumn id="14" xr3:uid="{00000000-0010-0000-0000-00000E000000}" name="TeamTime %"/>
    <tableColumn id="15" xr3:uid="{00000000-0010-0000-0000-00000F000000}" name="Open Positions"/>
    <tableColumn id="16" xr3:uid="{00000000-0010-0000-0000-000010000000}" name="Call-Offs"/>
    <tableColumn id="17" xr3:uid="{00000000-0010-0000-0000-000011000000}" name="New Hires"/>
    <tableColumn id="18" xr3:uid="{00000000-0010-0000-0000-000012000000}" name="Terms"/>
    <tableColumn id="19" xr3:uid="{00000000-0010-0000-0000-000013000000}" name="Active HC"/>
    <tableColumn id="20" xr3:uid="{00000000-0010-0000-0000-000014000000}" name="Tours Required"/>
    <tableColumn id="21" xr3:uid="{00000000-0010-0000-0000-000015000000}" name="Tours Completed"/>
    <tableColumn id="22" xr3:uid="{00000000-0010-0000-0000-000016000000}" name="Reports Due"/>
    <tableColumn id="23" xr3:uid="{00000000-0010-0000-0000-000017000000}" name="Reports Complete"/>
    <tableColumn id="24" xr3:uid="{00000000-0010-0000-0000-000018000000}" name="Report Quality %"/>
    <tableColumn id="25" xr3:uid="{00000000-0010-0000-0000-000019000000}" name="Client Complaints"/>
    <tableColumn id="26" xr3:uid="{00000000-0010-0000-0000-00001A000000}" name="Incidents"/>
    <tableColumn id="27" xr3:uid="{00000000-0010-0000-0000-00001B000000}" name="Training Hrs"/>
    <tableColumn id="28" xr3:uid="{00000000-0010-0000-0000-00001C000000}" name="Notes"/>
    <tableColumn id="29" xr3:uid="{00000000-0010-0000-0000-00001D000000}" name="Total Paid Hrs"/>
    <tableColumn id="30" xr3:uid="{00000000-0010-0000-0000-00001E000000}" name="Fill Rate"/>
    <tableColumn id="31" xr3:uid="{00000000-0010-0000-0000-00001F000000}" name="Dark Hrs"/>
    <tableColumn id="32" xr3:uid="{00000000-0010-0000-0000-000020000000}" name="Excess Hrs"/>
    <tableColumn id="33" xr3:uid="{00000000-0010-0000-0000-000021000000}" name="NBOT Hrs"/>
    <tableColumn id="34" xr3:uid="{00000000-0010-0000-0000-000022000000}" name="OT %"/>
    <tableColumn id="35" xr3:uid="{00000000-0010-0000-0000-000023000000}" name="NBOT %"/>
    <tableColumn id="36" xr3:uid="{00000000-0010-0000-0000-000024000000}" name="Direct Labor %"/>
    <tableColumn id="37" xr3:uid="{00000000-0010-0000-0000-000025000000}" name="Tour Completion %"/>
    <tableColumn id="38" xr3:uid="{00000000-0010-0000-0000-000026000000}" name="Report Completion %"/>
    <tableColumn id="39" xr3:uid="{00000000-0010-0000-0000-000027000000}" name="TT Weighted Hrs"/>
    <tableColumn id="40" xr3:uid="{00000000-0010-0000-0000-000028000000}" name="Report Quality Weighted"/>
    <tableColumn id="41" xr3:uid="{00000000-0010-0000-0000-000029000000}" name="KPI Exceptions"/>
    <tableColumn id="42" xr3:uid="{00000000-0010-0000-0000-00002A000000}" name="Overall 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ctionLogTable" displayName="ActionLogTable" ref="A3:K103">
  <tableColumns count="11">
    <tableColumn id="1" xr3:uid="{00000000-0010-0000-0100-000001000000}" name="Week Ending"/>
    <tableColumn id="2" xr3:uid="{00000000-0010-0000-0100-000002000000}" name="Priority"/>
    <tableColumn id="3" xr3:uid="{00000000-0010-0000-0100-000003000000}" name="Issue / Opportunity"/>
    <tableColumn id="4" xr3:uid="{00000000-0010-0000-0100-000004000000}" name="Source KPI"/>
    <tableColumn id="5" xr3:uid="{00000000-0010-0000-0100-000005000000}" name="Site / Manager"/>
    <tableColumn id="6" xr3:uid="{00000000-0010-0000-0100-000006000000}" name="Root Cause"/>
    <tableColumn id="7" xr3:uid="{00000000-0010-0000-0100-000007000000}" name="Corrective Action"/>
    <tableColumn id="8" xr3:uid="{00000000-0010-0000-0100-000008000000}" name="Owner"/>
    <tableColumn id="9" xr3:uid="{00000000-0010-0000-0100-000009000000}" name="Due Date"/>
    <tableColumn id="10" xr3:uid="{00000000-0010-0000-0100-00000A000000}" name="Status"/>
    <tableColumn id="11" xr3:uid="{00000000-0010-0000-0100-00000B000000}" name="Evidence of Closu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workbookViewId="0">
      <selection sqref="A1:H1"/>
    </sheetView>
  </sheetViews>
  <sheetFormatPr baseColWidth="10" defaultColWidth="8.83203125" defaultRowHeight="14"/>
  <cols>
    <col min="1" max="1" width="22" customWidth="1"/>
    <col min="2" max="2" width="68" customWidth="1"/>
    <col min="3" max="8" width="5" customWidth="1"/>
  </cols>
  <sheetData>
    <row r="1" spans="1:8" ht="48" customHeight="1">
      <c r="A1" s="42" t="s">
        <v>0</v>
      </c>
      <c r="B1" s="42"/>
      <c r="C1" s="42"/>
      <c r="D1" s="42"/>
      <c r="E1" s="42"/>
      <c r="F1" s="42"/>
      <c r="G1" s="42"/>
      <c r="H1" s="42"/>
    </row>
    <row r="3" spans="1:8">
      <c r="A3" s="43" t="s">
        <v>1</v>
      </c>
      <c r="B3" s="43"/>
      <c r="C3" s="43"/>
      <c r="D3" s="43"/>
      <c r="E3" s="43"/>
      <c r="F3" s="43"/>
      <c r="G3" s="43"/>
      <c r="H3" s="43"/>
    </row>
    <row r="4" spans="1:8">
      <c r="A4" s="43"/>
      <c r="B4" s="43"/>
      <c r="C4" s="43"/>
      <c r="D4" s="43"/>
      <c r="E4" s="43"/>
      <c r="F4" s="43"/>
      <c r="G4" s="43"/>
      <c r="H4" s="43"/>
    </row>
    <row r="6" spans="1:8" ht="16">
      <c r="A6" s="9" t="s">
        <v>2</v>
      </c>
      <c r="B6" s="9"/>
      <c r="C6" s="9"/>
      <c r="D6" s="9"/>
      <c r="E6" s="9"/>
      <c r="F6" s="9"/>
      <c r="G6" s="9"/>
      <c r="H6" s="9"/>
    </row>
    <row r="7" spans="1:8" ht="42.75" customHeight="1">
      <c r="A7" s="10" t="s">
        <v>3</v>
      </c>
      <c r="B7" s="23" t="s">
        <v>4</v>
      </c>
    </row>
    <row r="8" spans="1:8" ht="42.75" customHeight="1">
      <c r="A8" s="10" t="s">
        <v>5</v>
      </c>
      <c r="B8" s="23" t="s">
        <v>6</v>
      </c>
    </row>
    <row r="9" spans="1:8" ht="42.75" customHeight="1">
      <c r="A9" s="10" t="s">
        <v>7</v>
      </c>
      <c r="B9" s="23" t="s">
        <v>8</v>
      </c>
    </row>
    <row r="10" spans="1:8" ht="42.75" customHeight="1">
      <c r="A10" s="10" t="s">
        <v>9</v>
      </c>
      <c r="B10" s="23" t="s">
        <v>10</v>
      </c>
    </row>
    <row r="11" spans="1:8" ht="42.75" customHeight="1">
      <c r="A11" s="10" t="s">
        <v>11</v>
      </c>
      <c r="B11" s="23" t="s">
        <v>12</v>
      </c>
    </row>
    <row r="13" spans="1:8" ht="16">
      <c r="A13" s="9" t="s">
        <v>13</v>
      </c>
      <c r="B13" s="9"/>
      <c r="C13" s="9"/>
      <c r="D13" s="9"/>
      <c r="E13" s="9"/>
      <c r="F13" s="9"/>
      <c r="G13" s="9"/>
      <c r="H13" s="9"/>
    </row>
    <row r="14" spans="1:8" ht="16">
      <c r="A14" s="10" t="s">
        <v>14</v>
      </c>
      <c r="B14" s="22" t="s">
        <v>15</v>
      </c>
    </row>
    <row r="15" spans="1:8" ht="30">
      <c r="A15" s="27" t="s">
        <v>16</v>
      </c>
      <c r="B15" s="22" t="s">
        <v>17</v>
      </c>
    </row>
    <row r="16" spans="1:8" ht="32">
      <c r="A16" s="27" t="s">
        <v>18</v>
      </c>
      <c r="B16" s="22" t="s">
        <v>19</v>
      </c>
    </row>
    <row r="17" spans="1:8" ht="16">
      <c r="A17" s="27" t="s">
        <v>20</v>
      </c>
      <c r="B17" s="22" t="s">
        <v>21</v>
      </c>
    </row>
    <row r="18" spans="1:8" ht="16">
      <c r="A18" s="10" t="s">
        <v>20</v>
      </c>
      <c r="B18" s="22" t="s">
        <v>21</v>
      </c>
    </row>
    <row r="20" spans="1:8" ht="16">
      <c r="A20" s="9" t="s">
        <v>22</v>
      </c>
      <c r="B20" s="9"/>
      <c r="C20" s="9"/>
      <c r="D20" s="9"/>
      <c r="E20" s="9"/>
      <c r="F20" s="9"/>
      <c r="G20" s="9"/>
      <c r="H20" s="9"/>
    </row>
    <row r="21" spans="1:8" ht="16">
      <c r="A21" s="10" t="s">
        <v>23</v>
      </c>
      <c r="B21" s="22" t="s">
        <v>24</v>
      </c>
    </row>
    <row r="22" spans="1:8" ht="16">
      <c r="A22" s="10" t="s">
        <v>25</v>
      </c>
      <c r="B22" s="22" t="s">
        <v>26</v>
      </c>
    </row>
    <row r="23" spans="1:8" ht="16">
      <c r="A23" s="10" t="s">
        <v>27</v>
      </c>
      <c r="B23" s="22" t="s">
        <v>28</v>
      </c>
    </row>
    <row r="24" spans="1:8" ht="30">
      <c r="A24" s="10" t="s">
        <v>29</v>
      </c>
      <c r="B24" s="22" t="s">
        <v>30</v>
      </c>
    </row>
    <row r="25" spans="1:8" ht="16">
      <c r="A25" s="10" t="s">
        <v>31</v>
      </c>
      <c r="B25" s="22" t="s">
        <v>32</v>
      </c>
    </row>
    <row r="26" spans="1:8" ht="30">
      <c r="A26" s="10" t="s">
        <v>33</v>
      </c>
      <c r="B26" s="22" t="s">
        <v>34</v>
      </c>
    </row>
    <row r="28" spans="1:8" ht="16">
      <c r="A28" s="9" t="s">
        <v>35</v>
      </c>
      <c r="B28" s="9"/>
      <c r="C28" s="9"/>
      <c r="D28" s="9"/>
      <c r="E28" s="9"/>
      <c r="F28" s="9"/>
      <c r="G28" s="9"/>
      <c r="H28" s="9"/>
    </row>
    <row r="29" spans="1:8">
      <c r="A29" s="44" t="s">
        <v>36</v>
      </c>
      <c r="B29" s="45" t="s">
        <v>37</v>
      </c>
      <c r="C29" s="45"/>
      <c r="D29" s="45"/>
      <c r="E29" s="45"/>
      <c r="F29" s="45"/>
      <c r="G29" s="45"/>
      <c r="H29" s="45"/>
    </row>
    <row r="30" spans="1:8">
      <c r="A30" s="44" t="s">
        <v>38</v>
      </c>
      <c r="B30" s="45" t="s">
        <v>39</v>
      </c>
      <c r="C30" s="45"/>
      <c r="D30" s="45"/>
      <c r="E30" s="45"/>
      <c r="F30" s="45"/>
      <c r="G30" s="45"/>
      <c r="H30" s="45"/>
    </row>
    <row r="31" spans="1:8">
      <c r="A31" s="44" t="s">
        <v>40</v>
      </c>
      <c r="B31" s="45" t="s">
        <v>41</v>
      </c>
      <c r="C31" s="45"/>
      <c r="D31" s="45"/>
      <c r="E31" s="45"/>
      <c r="F31" s="45"/>
      <c r="G31" s="45"/>
      <c r="H31" s="45"/>
    </row>
    <row r="32" spans="1:8" ht="31">
      <c r="A32" s="33" t="s">
        <v>42</v>
      </c>
      <c r="B32" s="22" t="s">
        <v>43</v>
      </c>
    </row>
    <row r="33" spans="1:8" ht="51">
      <c r="A33" s="34" t="s">
        <v>44</v>
      </c>
      <c r="B33" s="35" t="s">
        <v>45</v>
      </c>
      <c r="C33" s="9"/>
      <c r="D33" s="9"/>
      <c r="E33" s="9"/>
      <c r="F33" s="9"/>
      <c r="G33" s="9"/>
      <c r="H33" s="9"/>
    </row>
    <row r="34" spans="1:8">
      <c r="A34" s="46" t="s">
        <v>46</v>
      </c>
      <c r="B34" s="47" t="s">
        <v>47</v>
      </c>
      <c r="C34" s="47"/>
      <c r="D34" s="47"/>
      <c r="E34" s="47"/>
      <c r="F34" s="47"/>
      <c r="G34" s="47"/>
      <c r="H34" s="47"/>
    </row>
    <row r="35" spans="1:8">
      <c r="A35" s="47"/>
      <c r="B35" s="47"/>
      <c r="C35" s="47"/>
      <c r="D35" s="47"/>
      <c r="E35" s="47"/>
      <c r="F35" s="47"/>
      <c r="G35" s="47"/>
      <c r="H35" s="47"/>
    </row>
    <row r="36" spans="1:8">
      <c r="A36" s="47"/>
      <c r="B36" s="47"/>
      <c r="C36" s="47"/>
      <c r="D36" s="47"/>
      <c r="E36" s="47"/>
      <c r="F36" s="47"/>
      <c r="G36" s="47"/>
      <c r="H36" s="47"/>
    </row>
  </sheetData>
  <mergeCells count="4">
    <mergeCell ref="A1:H1"/>
    <mergeCell ref="A3:H4"/>
    <mergeCell ref="A29:H31"/>
    <mergeCell ref="A34:H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504"/>
  <sheetViews>
    <sheetView tabSelected="1" topLeftCell="A50" workbookViewId="0">
      <selection activeCell="C82" sqref="C82"/>
    </sheetView>
  </sheetViews>
  <sheetFormatPr baseColWidth="10" defaultColWidth="8.83203125" defaultRowHeight="14"/>
  <cols>
    <col min="1" max="1" width="13" customWidth="1"/>
    <col min="2" max="2" width="18" customWidth="1"/>
    <col min="3" max="3" width="28" customWidth="1"/>
    <col min="4" max="4" width="11" customWidth="1"/>
    <col min="5" max="5" width="10" customWidth="1"/>
    <col min="6" max="6" width="12" customWidth="1"/>
    <col min="7" max="7" width="14" customWidth="1"/>
    <col min="8" max="8" width="11" customWidth="1"/>
    <col min="9" max="10" width="14" customWidth="1"/>
    <col min="11" max="11" width="11" customWidth="1"/>
    <col min="12" max="13" width="14" customWidth="1"/>
    <col min="14" max="14" width="11" customWidth="1"/>
    <col min="15" max="15" width="12" customWidth="1"/>
    <col min="16" max="17" width="10" customWidth="1"/>
    <col min="18" max="18" width="9" customWidth="1"/>
    <col min="19" max="19" width="10" customWidth="1"/>
    <col min="20" max="21" width="12" customWidth="1"/>
    <col min="22" max="22" width="11" customWidth="1"/>
    <col min="23" max="25" width="14" customWidth="1"/>
    <col min="26" max="26" width="10" customWidth="1"/>
    <col min="27" max="27" width="11" customWidth="1"/>
    <col min="28" max="28" width="28" customWidth="1"/>
    <col min="29" max="29" width="13" customWidth="1"/>
    <col min="30" max="30" width="11" customWidth="1"/>
    <col min="31" max="32" width="10" customWidth="1"/>
    <col min="33" max="33" width="11" customWidth="1"/>
    <col min="34" max="35" width="9" customWidth="1"/>
    <col min="36" max="36" width="12" customWidth="1"/>
    <col min="37" max="37" width="14" customWidth="1"/>
    <col min="38" max="38" width="16" customWidth="1"/>
    <col min="39" max="39" width="14" customWidth="1"/>
    <col min="40" max="40" width="18" customWidth="1"/>
    <col min="41" max="41" width="12" customWidth="1"/>
    <col min="42" max="42" width="13" customWidth="1"/>
    <col min="43" max="44" width="14" customWidth="1"/>
    <col min="45" max="45" width="16" customWidth="1"/>
    <col min="46" max="46" width="18" customWidth="1"/>
    <col min="47" max="47" width="12" customWidth="1"/>
    <col min="48" max="48" width="10" customWidth="1"/>
    <col min="49" max="50" width="18" customWidth="1"/>
    <col min="51" max="53" width="30" customWidth="1"/>
    <col min="54" max="54" width="15" customWidth="1"/>
    <col min="55" max="55" width="19" customWidth="1"/>
    <col min="56" max="56" width="13" customWidth="1"/>
    <col min="57" max="57" width="15" customWidth="1"/>
    <col min="58" max="58" width="24" customWidth="1"/>
    <col min="59" max="59" width="16" customWidth="1"/>
    <col min="60" max="60" width="17" customWidth="1"/>
    <col min="61" max="61" width="16" customWidth="1"/>
  </cols>
  <sheetData>
    <row r="1" spans="1:61" ht="42.75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</row>
    <row r="2" spans="1:61" ht="15">
      <c r="A2" s="48" t="s">
        <v>49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</row>
    <row r="4" spans="1:61" ht="58.75" customHeight="1">
      <c r="A4" s="2" t="s">
        <v>50</v>
      </c>
      <c r="B4" s="2" t="s">
        <v>51</v>
      </c>
      <c r="C4" s="2" t="s">
        <v>52</v>
      </c>
      <c r="D4" s="2" t="s">
        <v>53</v>
      </c>
      <c r="E4" s="2" t="s">
        <v>54</v>
      </c>
      <c r="F4" s="2" t="s">
        <v>55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66</v>
      </c>
      <c r="R4" s="2" t="s">
        <v>67</v>
      </c>
      <c r="S4" s="2" t="s">
        <v>68</v>
      </c>
      <c r="T4" s="2" t="s">
        <v>69</v>
      </c>
      <c r="U4" s="2" t="s">
        <v>70</v>
      </c>
      <c r="V4" s="2" t="s">
        <v>71</v>
      </c>
      <c r="W4" s="2" t="s">
        <v>72</v>
      </c>
      <c r="X4" s="2" t="s">
        <v>73</v>
      </c>
      <c r="Y4" s="2" t="s">
        <v>74</v>
      </c>
      <c r="Z4" s="2" t="s">
        <v>75</v>
      </c>
      <c r="AA4" s="2" t="s">
        <v>76</v>
      </c>
      <c r="AB4" s="2" t="s">
        <v>77</v>
      </c>
      <c r="AC4" s="2" t="s">
        <v>78</v>
      </c>
      <c r="AD4" s="2" t="s">
        <v>23</v>
      </c>
      <c r="AE4" s="2" t="s">
        <v>79</v>
      </c>
      <c r="AF4" s="2" t="s">
        <v>80</v>
      </c>
      <c r="AG4" s="2" t="s">
        <v>81</v>
      </c>
      <c r="AH4" s="2" t="s">
        <v>82</v>
      </c>
      <c r="AI4" s="2" t="s">
        <v>83</v>
      </c>
      <c r="AJ4" s="2" t="s">
        <v>31</v>
      </c>
      <c r="AK4" s="2" t="s">
        <v>84</v>
      </c>
      <c r="AL4" s="2" t="s">
        <v>85</v>
      </c>
      <c r="AM4" s="2" t="s">
        <v>86</v>
      </c>
      <c r="AN4" s="2" t="s">
        <v>87</v>
      </c>
      <c r="AO4" s="2" t="s">
        <v>88</v>
      </c>
      <c r="AP4" s="2" t="s">
        <v>33</v>
      </c>
      <c r="AQ4" s="24" t="s">
        <v>89</v>
      </c>
      <c r="AR4" s="24" t="s">
        <v>90</v>
      </c>
      <c r="AS4" s="24" t="s">
        <v>91</v>
      </c>
      <c r="AT4" s="24" t="s">
        <v>92</v>
      </c>
      <c r="AU4" s="24" t="s">
        <v>93</v>
      </c>
      <c r="AV4" s="24" t="s">
        <v>94</v>
      </c>
      <c r="AW4" s="24" t="s">
        <v>95</v>
      </c>
      <c r="AX4" s="24" t="s">
        <v>96</v>
      </c>
      <c r="AY4" s="24" t="s">
        <v>97</v>
      </c>
      <c r="AZ4" s="24" t="s">
        <v>98</v>
      </c>
      <c r="BA4" s="24" t="s">
        <v>99</v>
      </c>
      <c r="BB4" s="24" t="s">
        <v>100</v>
      </c>
      <c r="BC4" s="24" t="s">
        <v>101</v>
      </c>
      <c r="BD4" s="24" t="s">
        <v>102</v>
      </c>
      <c r="BE4" s="24" t="s">
        <v>103</v>
      </c>
      <c r="BF4" s="28" t="s">
        <v>104</v>
      </c>
      <c r="BG4" s="36" t="s">
        <v>105</v>
      </c>
      <c r="BH4" s="36" t="s">
        <v>106</v>
      </c>
      <c r="BI4" s="36" t="s">
        <v>107</v>
      </c>
    </row>
    <row r="5" spans="1:61" ht="30">
      <c r="A5" s="8">
        <v>46220</v>
      </c>
      <c r="B5" s="6" t="s">
        <v>108</v>
      </c>
      <c r="C5" s="6" t="s">
        <v>109</v>
      </c>
      <c r="D5" s="6" t="s">
        <v>110</v>
      </c>
      <c r="E5" s="6" t="s">
        <v>111</v>
      </c>
      <c r="F5" s="12">
        <v>560</v>
      </c>
      <c r="G5" s="12">
        <v>550</v>
      </c>
      <c r="H5" s="12">
        <v>22</v>
      </c>
      <c r="I5" s="12">
        <v>10</v>
      </c>
      <c r="J5" s="12">
        <v>8</v>
      </c>
      <c r="K5" s="12">
        <v>564</v>
      </c>
      <c r="L5" s="13">
        <v>14200</v>
      </c>
      <c r="M5" s="13">
        <v>22500</v>
      </c>
      <c r="N5" s="14">
        <v>0.97199999999999998</v>
      </c>
      <c r="O5" s="12">
        <v>1</v>
      </c>
      <c r="P5" s="12">
        <v>3</v>
      </c>
      <c r="Q5" s="12">
        <v>1</v>
      </c>
      <c r="R5" s="12">
        <v>0</v>
      </c>
      <c r="S5" s="30">
        <f t="shared" ref="S5:S28" si="0">ROUNDUP(F5/40,0)+1</f>
        <v>15</v>
      </c>
      <c r="T5" s="12">
        <v>80</v>
      </c>
      <c r="U5" s="12">
        <v>78</v>
      </c>
      <c r="V5" s="12">
        <v>35</v>
      </c>
      <c r="W5" s="12">
        <v>35</v>
      </c>
      <c r="X5" s="14">
        <v>0.94</v>
      </c>
      <c r="Y5" s="12">
        <v>0</v>
      </c>
      <c r="Z5" s="12">
        <v>2</v>
      </c>
      <c r="AA5" s="12">
        <v>12</v>
      </c>
      <c r="AB5" s="6" t="s">
        <v>112</v>
      </c>
      <c r="AC5" s="15">
        <f t="shared" ref="AC5:AC68" si="1">IF(A5="","",G5+H5)</f>
        <v>572</v>
      </c>
      <c r="AD5" s="16">
        <f t="shared" ref="AD5:AD68" si="2">IF(A5="","",IFERROR(MIN(K5/F5,1),0))</f>
        <v>1</v>
      </c>
      <c r="AE5" s="15">
        <f t="shared" ref="AE5:AE68" si="3">IF(A5="","",MAX(F5-K5,0))</f>
        <v>0</v>
      </c>
      <c r="AF5" s="15">
        <f t="shared" ref="AF5:AF68" si="4">IF(A5="","",MAX(K5-F5,0))</f>
        <v>4</v>
      </c>
      <c r="AG5" s="15">
        <f t="shared" ref="AG5:AG68" si="5">IF(A5="","",MAX(H5-I5,0))</f>
        <v>12</v>
      </c>
      <c r="AH5" s="16">
        <f t="shared" ref="AH5:AH68" si="6">IF(A5="","",IFERROR(H5/AC5,0))</f>
        <v>3.8461538461538464E-2</v>
      </c>
      <c r="AI5" s="16">
        <f t="shared" ref="AI5:AI68" si="7">IF(A5="","",IFERROR(AG5/AC5,0))</f>
        <v>2.097902097902098E-2</v>
      </c>
      <c r="AJ5" s="16">
        <f t="shared" ref="AJ5:AJ68" si="8">IF(A5="","",IFERROR(L5/M5,0))</f>
        <v>0.63111111111111107</v>
      </c>
      <c r="AK5" s="16">
        <f t="shared" ref="AK5:AK68" si="9">IF(A5="","",IFERROR(U5/T5,0))</f>
        <v>0.97499999999999998</v>
      </c>
      <c r="AL5" s="16">
        <f t="shared" ref="AL5:AL68" si="10">IF(A5="","",IFERROR(W5/V5,0))</f>
        <v>1</v>
      </c>
      <c r="AM5" s="41">
        <f t="shared" ref="AM5:AM68" si="11">IF(A5="","",N5*AC5)</f>
        <v>555.98400000000004</v>
      </c>
      <c r="AN5" s="41">
        <f t="shared" ref="AN5:AN68" si="12">IF(A5="","",X5*W5)</f>
        <v>32.9</v>
      </c>
      <c r="AO5" s="17">
        <f>IF(A5="","",(AD5&lt;Settings!$B$4)+(AE5&gt;Settings!$B$5)+(AH5&gt;Settings!$B$6)+(AI5&gt;Settings!$B$7)+(N5&lt;Settings!$B$8)+(AJ5&gt;Settings!$B$9)+(O5&gt;Settings!$B$10)+(IFERROR(R5/S5,0)&gt;Settings!$B$11)+(AK5&lt;Settings!$B$12)+(AL5&lt;Settings!$B$13)+(X5&lt;Settings!$B$14)+(Y5&gt;Settings!$B$15))</f>
        <v>3</v>
      </c>
      <c r="AP5" s="11" t="str">
        <f t="shared" ref="AP5:AP68" si="13">IF(A5="","",IF(AO5&gt;=3,"Red",IF(AO5&gt;=1,"Yellow","Green")))</f>
        <v>Red</v>
      </c>
      <c r="AQ5" s="25">
        <v>35</v>
      </c>
      <c r="AR5" s="25">
        <v>35</v>
      </c>
      <c r="AS5" s="25">
        <v>2</v>
      </c>
      <c r="AT5" s="25">
        <v>2</v>
      </c>
      <c r="AU5" s="25">
        <v>1</v>
      </c>
      <c r="AV5" s="25">
        <v>0</v>
      </c>
      <c r="AW5" s="25">
        <v>1</v>
      </c>
      <c r="AX5" s="25">
        <v>0</v>
      </c>
      <c r="AY5" s="25" t="s">
        <v>113</v>
      </c>
      <c r="AZ5" s="25" t="s">
        <v>114</v>
      </c>
      <c r="BA5" s="25" t="s">
        <v>115</v>
      </c>
      <c r="BB5" s="26">
        <f t="shared" ref="BB5:BB36" si="14">IF(AQ5&gt;0,AR5/AQ5,"")</f>
        <v>1</v>
      </c>
      <c r="BC5" s="26">
        <f t="shared" ref="BC5:BC36" si="15">IF(AS5&gt;0,AT5/AS5,"")</f>
        <v>1</v>
      </c>
      <c r="BD5" s="26">
        <f t="shared" ref="BD5:BD36" si="16">IF(Z5&gt;0,AU5/Z5,"")</f>
        <v>0.5</v>
      </c>
      <c r="BE5" s="26">
        <f t="shared" ref="BE5:BE36" si="17">IF(Z5&gt;0,AW5/Z5,"")</f>
        <v>0.5</v>
      </c>
      <c r="BF5" s="29" t="s">
        <v>116</v>
      </c>
      <c r="BG5" s="37">
        <v>10</v>
      </c>
      <c r="BH5" s="37">
        <v>1</v>
      </c>
      <c r="BI5" s="38">
        <f t="shared" ref="BI5:BI68" si="18">IF(BG5&gt;0,BH5/BG5,"")</f>
        <v>0.1</v>
      </c>
    </row>
    <row r="6" spans="1:61" ht="30">
      <c r="A6" s="8">
        <v>46220</v>
      </c>
      <c r="B6" s="6" t="s">
        <v>108</v>
      </c>
      <c r="C6" s="6" t="s">
        <v>117</v>
      </c>
      <c r="D6" s="6" t="s">
        <v>118</v>
      </c>
      <c r="E6" s="6" t="s">
        <v>119</v>
      </c>
      <c r="F6" s="12">
        <v>336</v>
      </c>
      <c r="G6" s="12">
        <v>330</v>
      </c>
      <c r="H6" s="12">
        <v>18</v>
      </c>
      <c r="I6" s="12">
        <v>4</v>
      </c>
      <c r="J6" s="12">
        <v>12</v>
      </c>
      <c r="K6" s="12">
        <v>336</v>
      </c>
      <c r="L6" s="13">
        <v>8900</v>
      </c>
      <c r="M6" s="13">
        <v>14300</v>
      </c>
      <c r="N6" s="14">
        <v>0.94799999999999995</v>
      </c>
      <c r="O6" s="12">
        <v>2</v>
      </c>
      <c r="P6" s="12">
        <v>5</v>
      </c>
      <c r="Q6" s="12">
        <v>2</v>
      </c>
      <c r="R6" s="12">
        <v>1</v>
      </c>
      <c r="S6" s="30">
        <f t="shared" si="0"/>
        <v>10</v>
      </c>
      <c r="T6" s="12">
        <v>56</v>
      </c>
      <c r="U6" s="12">
        <v>51</v>
      </c>
      <c r="V6" s="12">
        <v>28</v>
      </c>
      <c r="W6" s="12">
        <v>27</v>
      </c>
      <c r="X6" s="14">
        <v>0.88</v>
      </c>
      <c r="Y6" s="12">
        <v>1</v>
      </c>
      <c r="Z6" s="12">
        <v>3</v>
      </c>
      <c r="AA6" s="12">
        <v>8</v>
      </c>
      <c r="AB6" s="6" t="s">
        <v>112</v>
      </c>
      <c r="AC6" s="15">
        <f t="shared" si="1"/>
        <v>348</v>
      </c>
      <c r="AD6" s="16">
        <f t="shared" si="2"/>
        <v>1</v>
      </c>
      <c r="AE6" s="15">
        <f t="shared" si="3"/>
        <v>0</v>
      </c>
      <c r="AF6" s="15">
        <f t="shared" si="4"/>
        <v>0</v>
      </c>
      <c r="AG6" s="15">
        <f t="shared" si="5"/>
        <v>14</v>
      </c>
      <c r="AH6" s="16">
        <f t="shared" si="6"/>
        <v>5.1724137931034482E-2</v>
      </c>
      <c r="AI6" s="16">
        <f t="shared" si="7"/>
        <v>4.0229885057471264E-2</v>
      </c>
      <c r="AJ6" s="16">
        <f t="shared" si="8"/>
        <v>0.6223776223776224</v>
      </c>
      <c r="AK6" s="16">
        <f t="shared" si="9"/>
        <v>0.9107142857142857</v>
      </c>
      <c r="AL6" s="16">
        <f t="shared" si="10"/>
        <v>0.9642857142857143</v>
      </c>
      <c r="AM6" s="41">
        <f t="shared" si="11"/>
        <v>329.904</v>
      </c>
      <c r="AN6" s="41">
        <f t="shared" si="12"/>
        <v>23.76</v>
      </c>
      <c r="AO6" s="17">
        <f>IF(A6="","",(AD6&lt;Settings!$B$4)+(AE6&gt;Settings!$B$5)+(AH6&gt;Settings!$B$6)+(AI6&gt;Settings!$B$7)+(N6&lt;Settings!$B$8)+(AJ6&gt;Settings!$B$9)+(O6&gt;Settings!$B$10)+(IFERROR(R6/S6,0)&gt;Settings!$B$11)+(AK6&lt;Settings!$B$12)+(AL6&lt;Settings!$B$13)+(X6&lt;Settings!$B$14)+(Y6&gt;Settings!$B$15))</f>
        <v>9</v>
      </c>
      <c r="AP6" s="11" t="str">
        <f t="shared" si="13"/>
        <v>Red</v>
      </c>
      <c r="AQ6" s="25">
        <v>28</v>
      </c>
      <c r="AR6" s="25">
        <v>27</v>
      </c>
      <c r="AS6" s="25">
        <v>3</v>
      </c>
      <c r="AT6" s="25">
        <v>3</v>
      </c>
      <c r="AU6" s="25">
        <v>1</v>
      </c>
      <c r="AV6" s="25">
        <v>0</v>
      </c>
      <c r="AW6" s="25">
        <v>2</v>
      </c>
      <c r="AX6" s="25">
        <v>1</v>
      </c>
      <c r="AY6" s="25" t="s">
        <v>120</v>
      </c>
      <c r="AZ6" s="25" t="s">
        <v>121</v>
      </c>
      <c r="BA6" s="25" t="s">
        <v>122</v>
      </c>
      <c r="BB6" s="26">
        <f t="shared" si="14"/>
        <v>0.9642857142857143</v>
      </c>
      <c r="BC6" s="26">
        <f t="shared" si="15"/>
        <v>1</v>
      </c>
      <c r="BD6" s="26">
        <f t="shared" si="16"/>
        <v>0.33333333333333331</v>
      </c>
      <c r="BE6" s="26">
        <f t="shared" si="17"/>
        <v>0.66666666666666663</v>
      </c>
      <c r="BF6" s="29" t="s">
        <v>123</v>
      </c>
      <c r="BG6" s="37">
        <v>10</v>
      </c>
      <c r="BH6" s="37">
        <v>2</v>
      </c>
      <c r="BI6" s="38">
        <f t="shared" si="18"/>
        <v>0.2</v>
      </c>
    </row>
    <row r="7" spans="1:61" ht="30">
      <c r="A7" s="8">
        <v>46220</v>
      </c>
      <c r="B7" s="6" t="s">
        <v>124</v>
      </c>
      <c r="C7" s="6" t="s">
        <v>125</v>
      </c>
      <c r="D7" s="6" t="s">
        <v>126</v>
      </c>
      <c r="E7" s="6" t="s">
        <v>111</v>
      </c>
      <c r="F7" s="12">
        <v>420</v>
      </c>
      <c r="G7" s="12">
        <v>405</v>
      </c>
      <c r="H7" s="12">
        <v>30</v>
      </c>
      <c r="I7" s="12">
        <v>6</v>
      </c>
      <c r="J7" s="12">
        <v>16</v>
      </c>
      <c r="K7" s="12">
        <v>419</v>
      </c>
      <c r="L7" s="13">
        <v>10900</v>
      </c>
      <c r="M7" s="13">
        <v>17100</v>
      </c>
      <c r="N7" s="14">
        <v>0.92500000000000004</v>
      </c>
      <c r="O7" s="12">
        <v>3</v>
      </c>
      <c r="P7" s="12">
        <v>7</v>
      </c>
      <c r="Q7" s="12">
        <v>1</v>
      </c>
      <c r="R7" s="12">
        <v>2</v>
      </c>
      <c r="S7" s="30">
        <f t="shared" si="0"/>
        <v>12</v>
      </c>
      <c r="T7" s="12">
        <v>70</v>
      </c>
      <c r="U7" s="12">
        <v>62</v>
      </c>
      <c r="V7" s="12">
        <v>42</v>
      </c>
      <c r="W7" s="12">
        <v>39</v>
      </c>
      <c r="X7" s="14">
        <v>0.86</v>
      </c>
      <c r="Y7" s="12">
        <v>2</v>
      </c>
      <c r="Z7" s="12">
        <v>4</v>
      </c>
      <c r="AA7" s="12">
        <v>6</v>
      </c>
      <c r="AB7" s="6" t="s">
        <v>112</v>
      </c>
      <c r="AC7" s="15">
        <f t="shared" si="1"/>
        <v>435</v>
      </c>
      <c r="AD7" s="16">
        <f t="shared" si="2"/>
        <v>0.99761904761904763</v>
      </c>
      <c r="AE7" s="15">
        <f t="shared" si="3"/>
        <v>1</v>
      </c>
      <c r="AF7" s="15">
        <f t="shared" si="4"/>
        <v>0</v>
      </c>
      <c r="AG7" s="15">
        <f t="shared" si="5"/>
        <v>24</v>
      </c>
      <c r="AH7" s="16">
        <f t="shared" si="6"/>
        <v>6.8965517241379309E-2</v>
      </c>
      <c r="AI7" s="16">
        <f t="shared" si="7"/>
        <v>5.5172413793103448E-2</v>
      </c>
      <c r="AJ7" s="16">
        <f t="shared" si="8"/>
        <v>0.63742690058479534</v>
      </c>
      <c r="AK7" s="16">
        <f t="shared" si="9"/>
        <v>0.88571428571428568</v>
      </c>
      <c r="AL7" s="16">
        <f t="shared" si="10"/>
        <v>0.9285714285714286</v>
      </c>
      <c r="AM7" s="41">
        <f t="shared" si="11"/>
        <v>402.375</v>
      </c>
      <c r="AN7" s="41">
        <f t="shared" si="12"/>
        <v>33.54</v>
      </c>
      <c r="AO7" s="17">
        <f>IF(A7="","",(AD7&lt;Settings!$B$4)+(AE7&gt;Settings!$B$5)+(AH7&gt;Settings!$B$6)+(AI7&gt;Settings!$B$7)+(N7&lt;Settings!$B$8)+(AJ7&gt;Settings!$B$9)+(O7&gt;Settings!$B$10)+(IFERROR(R7/S7,0)&gt;Settings!$B$11)+(AK7&lt;Settings!$B$12)+(AL7&lt;Settings!$B$13)+(X7&lt;Settings!$B$14)+(Y7&gt;Settings!$B$15))</f>
        <v>10</v>
      </c>
      <c r="AP7" s="11" t="str">
        <f t="shared" si="13"/>
        <v>Red</v>
      </c>
      <c r="AQ7" s="25">
        <v>42</v>
      </c>
      <c r="AR7" s="25">
        <v>39</v>
      </c>
      <c r="AS7" s="25">
        <v>4</v>
      </c>
      <c r="AT7" s="25">
        <v>4</v>
      </c>
      <c r="AU7" s="25">
        <v>2</v>
      </c>
      <c r="AV7" s="25">
        <v>1</v>
      </c>
      <c r="AW7" s="25">
        <v>2</v>
      </c>
      <c r="AX7" s="25">
        <v>2</v>
      </c>
      <c r="AY7" s="25" t="s">
        <v>127</v>
      </c>
      <c r="AZ7" s="25" t="s">
        <v>128</v>
      </c>
      <c r="BA7" s="25" t="s">
        <v>129</v>
      </c>
      <c r="BB7" s="26">
        <f t="shared" si="14"/>
        <v>0.9285714285714286</v>
      </c>
      <c r="BC7" s="26">
        <f t="shared" si="15"/>
        <v>1</v>
      </c>
      <c r="BD7" s="26">
        <f t="shared" si="16"/>
        <v>0.5</v>
      </c>
      <c r="BE7" s="26">
        <f t="shared" si="17"/>
        <v>0.5</v>
      </c>
      <c r="BF7" s="29" t="s">
        <v>130</v>
      </c>
      <c r="BG7" s="37">
        <v>10</v>
      </c>
      <c r="BH7" s="37">
        <v>2</v>
      </c>
      <c r="BI7" s="38">
        <f t="shared" si="18"/>
        <v>0.2</v>
      </c>
    </row>
    <row r="8" spans="1:61" ht="15">
      <c r="A8" s="8">
        <v>46220</v>
      </c>
      <c r="B8" s="6" t="s">
        <v>124</v>
      </c>
      <c r="C8" s="6" t="s">
        <v>131</v>
      </c>
      <c r="D8" s="6" t="s">
        <v>132</v>
      </c>
      <c r="E8" s="6" t="s">
        <v>133</v>
      </c>
      <c r="F8" s="12">
        <v>280</v>
      </c>
      <c r="G8" s="12">
        <v>278</v>
      </c>
      <c r="H8" s="12">
        <v>8</v>
      </c>
      <c r="I8" s="12">
        <v>8</v>
      </c>
      <c r="J8" s="12">
        <v>0</v>
      </c>
      <c r="K8" s="12">
        <v>286</v>
      </c>
      <c r="L8" s="13">
        <v>7200</v>
      </c>
      <c r="M8" s="13">
        <v>11800</v>
      </c>
      <c r="N8" s="14">
        <v>0.98599999999999999</v>
      </c>
      <c r="O8" s="12">
        <v>0</v>
      </c>
      <c r="P8" s="12">
        <v>1</v>
      </c>
      <c r="Q8" s="12">
        <v>0</v>
      </c>
      <c r="R8" s="12">
        <v>0</v>
      </c>
      <c r="S8" s="30">
        <f t="shared" si="0"/>
        <v>8</v>
      </c>
      <c r="T8" s="12">
        <v>40</v>
      </c>
      <c r="U8" s="12">
        <v>40</v>
      </c>
      <c r="V8" s="12">
        <v>20</v>
      </c>
      <c r="W8" s="12">
        <v>20</v>
      </c>
      <c r="X8" s="14">
        <v>0.96</v>
      </c>
      <c r="Y8" s="12">
        <v>0</v>
      </c>
      <c r="Z8" s="12">
        <v>1</v>
      </c>
      <c r="AA8" s="12">
        <v>10</v>
      </c>
      <c r="AB8" s="6" t="s">
        <v>112</v>
      </c>
      <c r="AC8" s="15">
        <f t="shared" si="1"/>
        <v>286</v>
      </c>
      <c r="AD8" s="16">
        <f t="shared" si="2"/>
        <v>1</v>
      </c>
      <c r="AE8" s="15">
        <f t="shared" si="3"/>
        <v>0</v>
      </c>
      <c r="AF8" s="15">
        <f t="shared" si="4"/>
        <v>6</v>
      </c>
      <c r="AG8" s="15">
        <f t="shared" si="5"/>
        <v>0</v>
      </c>
      <c r="AH8" s="16">
        <f t="shared" si="6"/>
        <v>2.7972027972027972E-2</v>
      </c>
      <c r="AI8" s="16">
        <f t="shared" si="7"/>
        <v>0</v>
      </c>
      <c r="AJ8" s="16">
        <f t="shared" si="8"/>
        <v>0.61016949152542377</v>
      </c>
      <c r="AK8" s="16">
        <f t="shared" si="9"/>
        <v>1</v>
      </c>
      <c r="AL8" s="16">
        <f t="shared" si="10"/>
        <v>1</v>
      </c>
      <c r="AM8" s="41">
        <f t="shared" si="11"/>
        <v>281.99599999999998</v>
      </c>
      <c r="AN8" s="41">
        <f t="shared" si="12"/>
        <v>19.2</v>
      </c>
      <c r="AO8" s="17">
        <f>IF(A8="","",(AD8&lt;Settings!$B$4)+(AE8&gt;Settings!$B$5)+(AH8&gt;Settings!$B$6)+(AI8&gt;Settings!$B$7)+(N8&lt;Settings!$B$8)+(AJ8&gt;Settings!$B$9)+(O8&gt;Settings!$B$10)+(IFERROR(R8/S8,0)&gt;Settings!$B$11)+(AK8&lt;Settings!$B$12)+(AL8&lt;Settings!$B$13)+(X8&lt;Settings!$B$14)+(Y8&gt;Settings!$B$15))</f>
        <v>0</v>
      </c>
      <c r="AP8" s="11" t="str">
        <f t="shared" si="13"/>
        <v>Green</v>
      </c>
      <c r="AQ8" s="25">
        <v>20</v>
      </c>
      <c r="AR8" s="25">
        <v>20</v>
      </c>
      <c r="AS8" s="25">
        <v>1</v>
      </c>
      <c r="AT8" s="25">
        <v>1</v>
      </c>
      <c r="AU8" s="25">
        <v>0</v>
      </c>
      <c r="AV8" s="25">
        <v>0</v>
      </c>
      <c r="AW8" s="25">
        <v>1</v>
      </c>
      <c r="AX8" s="25">
        <v>0</v>
      </c>
      <c r="AY8" s="25" t="s">
        <v>134</v>
      </c>
      <c r="AZ8" s="25" t="s">
        <v>135</v>
      </c>
      <c r="BA8" s="25" t="s">
        <v>136</v>
      </c>
      <c r="BB8" s="26">
        <f t="shared" si="14"/>
        <v>1</v>
      </c>
      <c r="BC8" s="26">
        <f t="shared" si="15"/>
        <v>1</v>
      </c>
      <c r="BD8" s="26">
        <f t="shared" si="16"/>
        <v>0</v>
      </c>
      <c r="BE8" s="26">
        <f t="shared" si="17"/>
        <v>1</v>
      </c>
      <c r="BF8" s="29" t="s">
        <v>137</v>
      </c>
      <c r="BG8" s="37">
        <v>8</v>
      </c>
      <c r="BH8" s="37">
        <v>0</v>
      </c>
      <c r="BI8" s="38">
        <f t="shared" si="18"/>
        <v>0</v>
      </c>
    </row>
    <row r="9" spans="1:61" ht="30">
      <c r="A9" s="8">
        <v>46220</v>
      </c>
      <c r="B9" s="6" t="s">
        <v>138</v>
      </c>
      <c r="C9" s="6" t="s">
        <v>139</v>
      </c>
      <c r="D9" s="6" t="s">
        <v>140</v>
      </c>
      <c r="E9" s="6" t="s">
        <v>119</v>
      </c>
      <c r="F9" s="12">
        <v>168</v>
      </c>
      <c r="G9" s="12">
        <v>160</v>
      </c>
      <c r="H9" s="12">
        <v>12</v>
      </c>
      <c r="I9" s="12">
        <v>0</v>
      </c>
      <c r="J9" s="12">
        <v>8</v>
      </c>
      <c r="K9" s="12">
        <v>164</v>
      </c>
      <c r="L9" s="13">
        <v>4300</v>
      </c>
      <c r="M9" s="13">
        <v>6900</v>
      </c>
      <c r="N9" s="14">
        <v>0.95199999999999996</v>
      </c>
      <c r="O9" s="12">
        <v>1</v>
      </c>
      <c r="P9" s="12">
        <v>4</v>
      </c>
      <c r="Q9" s="12">
        <v>1</v>
      </c>
      <c r="R9" s="12">
        <v>1</v>
      </c>
      <c r="S9" s="30">
        <f t="shared" si="0"/>
        <v>6</v>
      </c>
      <c r="T9" s="12">
        <v>28</v>
      </c>
      <c r="U9" s="12">
        <v>26</v>
      </c>
      <c r="V9" s="12">
        <v>14</v>
      </c>
      <c r="W9" s="12">
        <v>13</v>
      </c>
      <c r="X9" s="14">
        <v>0.91</v>
      </c>
      <c r="Y9" s="12">
        <v>1</v>
      </c>
      <c r="Z9" s="12">
        <v>2</v>
      </c>
      <c r="AA9" s="12">
        <v>4</v>
      </c>
      <c r="AB9" s="6" t="s">
        <v>112</v>
      </c>
      <c r="AC9" s="15">
        <f t="shared" si="1"/>
        <v>172</v>
      </c>
      <c r="AD9" s="16">
        <f t="shared" si="2"/>
        <v>0.97619047619047616</v>
      </c>
      <c r="AE9" s="15">
        <f t="shared" si="3"/>
        <v>4</v>
      </c>
      <c r="AF9" s="15">
        <f t="shared" si="4"/>
        <v>0</v>
      </c>
      <c r="AG9" s="15">
        <f t="shared" si="5"/>
        <v>12</v>
      </c>
      <c r="AH9" s="16">
        <f t="shared" si="6"/>
        <v>6.9767441860465115E-2</v>
      </c>
      <c r="AI9" s="16">
        <f t="shared" si="7"/>
        <v>6.9767441860465115E-2</v>
      </c>
      <c r="AJ9" s="16">
        <f t="shared" si="8"/>
        <v>0.62318840579710144</v>
      </c>
      <c r="AK9" s="16">
        <f t="shared" si="9"/>
        <v>0.9285714285714286</v>
      </c>
      <c r="AL9" s="16">
        <f t="shared" si="10"/>
        <v>0.9285714285714286</v>
      </c>
      <c r="AM9" s="41">
        <f t="shared" si="11"/>
        <v>163.744</v>
      </c>
      <c r="AN9" s="41">
        <f t="shared" si="12"/>
        <v>11.83</v>
      </c>
      <c r="AO9" s="17">
        <f>IF(A9="","",(AD9&lt;Settings!$B$4)+(AE9&gt;Settings!$B$5)+(AH9&gt;Settings!$B$6)+(AI9&gt;Settings!$B$7)+(N9&lt;Settings!$B$8)+(AJ9&gt;Settings!$B$9)+(O9&gt;Settings!$B$10)+(IFERROR(R9/S9,0)&gt;Settings!$B$11)+(AK9&lt;Settings!$B$12)+(AL9&lt;Settings!$B$13)+(X9&lt;Settings!$B$14)+(Y9&gt;Settings!$B$15))</f>
        <v>9</v>
      </c>
      <c r="AP9" s="11" t="str">
        <f t="shared" si="13"/>
        <v>Red</v>
      </c>
      <c r="AQ9" s="25">
        <v>14</v>
      </c>
      <c r="AR9" s="25">
        <v>13</v>
      </c>
      <c r="AS9" s="25">
        <v>2</v>
      </c>
      <c r="AT9" s="25">
        <v>2</v>
      </c>
      <c r="AU9" s="25">
        <v>1</v>
      </c>
      <c r="AV9" s="25">
        <v>0</v>
      </c>
      <c r="AW9" s="25">
        <v>1</v>
      </c>
      <c r="AX9" s="25">
        <v>1</v>
      </c>
      <c r="AY9" s="25" t="s">
        <v>141</v>
      </c>
      <c r="AZ9" s="25" t="s">
        <v>142</v>
      </c>
      <c r="BA9" s="25" t="s">
        <v>143</v>
      </c>
      <c r="BB9" s="26">
        <f t="shared" si="14"/>
        <v>0.9285714285714286</v>
      </c>
      <c r="BC9" s="26">
        <f t="shared" si="15"/>
        <v>1</v>
      </c>
      <c r="BD9" s="26">
        <f t="shared" si="16"/>
        <v>0.5</v>
      </c>
      <c r="BE9" s="26">
        <f t="shared" si="17"/>
        <v>0.5</v>
      </c>
      <c r="BF9" s="29" t="s">
        <v>144</v>
      </c>
      <c r="BG9" s="37">
        <v>8</v>
      </c>
      <c r="BH9" s="37">
        <v>1</v>
      </c>
      <c r="BI9" s="38">
        <f t="shared" si="18"/>
        <v>0.125</v>
      </c>
    </row>
    <row r="10" spans="1:61" ht="15">
      <c r="A10" s="8">
        <v>46220</v>
      </c>
      <c r="B10" s="6" t="s">
        <v>138</v>
      </c>
      <c r="C10" s="6" t="s">
        <v>145</v>
      </c>
      <c r="D10" s="6" t="s">
        <v>146</v>
      </c>
      <c r="E10" s="6" t="s">
        <v>133</v>
      </c>
      <c r="F10" s="12">
        <v>112</v>
      </c>
      <c r="G10" s="12">
        <v>112</v>
      </c>
      <c r="H10" s="12">
        <v>0</v>
      </c>
      <c r="I10" s="12">
        <v>0</v>
      </c>
      <c r="J10" s="12">
        <v>0</v>
      </c>
      <c r="K10" s="12">
        <v>112</v>
      </c>
      <c r="L10" s="13">
        <v>2800</v>
      </c>
      <c r="M10" s="13">
        <v>4600</v>
      </c>
      <c r="N10" s="14">
        <v>1</v>
      </c>
      <c r="O10" s="12">
        <v>0</v>
      </c>
      <c r="P10" s="12">
        <v>0</v>
      </c>
      <c r="Q10" s="12">
        <v>0</v>
      </c>
      <c r="R10" s="12">
        <v>0</v>
      </c>
      <c r="S10" s="30">
        <f t="shared" si="0"/>
        <v>4</v>
      </c>
      <c r="T10" s="12">
        <v>14</v>
      </c>
      <c r="U10" s="12">
        <v>14</v>
      </c>
      <c r="V10" s="12">
        <v>7</v>
      </c>
      <c r="W10" s="12">
        <v>7</v>
      </c>
      <c r="X10" s="14">
        <v>0.98</v>
      </c>
      <c r="Y10" s="12">
        <v>0</v>
      </c>
      <c r="Z10" s="12">
        <v>0</v>
      </c>
      <c r="AA10" s="12">
        <v>2</v>
      </c>
      <c r="AB10" s="6" t="s">
        <v>112</v>
      </c>
      <c r="AC10" s="15">
        <f t="shared" si="1"/>
        <v>112</v>
      </c>
      <c r="AD10" s="16">
        <f t="shared" si="2"/>
        <v>1</v>
      </c>
      <c r="AE10" s="15">
        <f t="shared" si="3"/>
        <v>0</v>
      </c>
      <c r="AF10" s="15">
        <f t="shared" si="4"/>
        <v>0</v>
      </c>
      <c r="AG10" s="15">
        <f t="shared" si="5"/>
        <v>0</v>
      </c>
      <c r="AH10" s="16">
        <f t="shared" si="6"/>
        <v>0</v>
      </c>
      <c r="AI10" s="16">
        <f t="shared" si="7"/>
        <v>0</v>
      </c>
      <c r="AJ10" s="16">
        <f t="shared" si="8"/>
        <v>0.60869565217391308</v>
      </c>
      <c r="AK10" s="16">
        <f t="shared" si="9"/>
        <v>1</v>
      </c>
      <c r="AL10" s="16">
        <f t="shared" si="10"/>
        <v>1</v>
      </c>
      <c r="AM10" s="41">
        <f t="shared" si="11"/>
        <v>112</v>
      </c>
      <c r="AN10" s="41">
        <f t="shared" si="12"/>
        <v>6.8599999999999994</v>
      </c>
      <c r="AO10" s="17">
        <f>IF(A10="","",(AD10&lt;Settings!$B$4)+(AE10&gt;Settings!$B$5)+(AH10&gt;Settings!$B$6)+(AI10&gt;Settings!$B$7)+(N10&lt;Settings!$B$8)+(AJ10&gt;Settings!$B$9)+(O10&gt;Settings!$B$10)+(IFERROR(R10/S10,0)&gt;Settings!$B$11)+(AK10&lt;Settings!$B$12)+(AL10&lt;Settings!$B$13)+(X10&lt;Settings!$B$14)+(Y10&gt;Settings!$B$15))</f>
        <v>0</v>
      </c>
      <c r="AP10" s="11" t="str">
        <f t="shared" si="13"/>
        <v>Green</v>
      </c>
      <c r="AQ10" s="25">
        <v>7</v>
      </c>
      <c r="AR10" s="25">
        <v>7</v>
      </c>
      <c r="AS10" s="25">
        <v>0</v>
      </c>
      <c r="AT10" s="25">
        <v>0</v>
      </c>
      <c r="AU10" s="25">
        <v>0</v>
      </c>
      <c r="AV10" s="25">
        <v>0</v>
      </c>
      <c r="AW10" s="25">
        <v>0</v>
      </c>
      <c r="AX10" s="25">
        <v>0</v>
      </c>
      <c r="AY10" s="25" t="s">
        <v>134</v>
      </c>
      <c r="AZ10" s="25" t="s">
        <v>135</v>
      </c>
      <c r="BA10" s="25" t="s">
        <v>147</v>
      </c>
      <c r="BB10" s="26">
        <f t="shared" si="14"/>
        <v>1</v>
      </c>
      <c r="BC10" s="26" t="str">
        <f t="shared" si="15"/>
        <v/>
      </c>
      <c r="BD10" s="26" t="str">
        <f t="shared" si="16"/>
        <v/>
      </c>
      <c r="BE10" s="26" t="str">
        <f t="shared" si="17"/>
        <v/>
      </c>
      <c r="BF10" s="29" t="s">
        <v>148</v>
      </c>
      <c r="BG10" s="37">
        <v>7</v>
      </c>
      <c r="BH10" s="37">
        <v>0</v>
      </c>
      <c r="BI10" s="38">
        <f t="shared" si="18"/>
        <v>0</v>
      </c>
    </row>
    <row r="11" spans="1:61" ht="15">
      <c r="A11" s="8">
        <v>46213</v>
      </c>
      <c r="B11" s="6" t="s">
        <v>108</v>
      </c>
      <c r="C11" s="6" t="s">
        <v>109</v>
      </c>
      <c r="D11" s="6" t="s">
        <v>110</v>
      </c>
      <c r="E11" s="6" t="s">
        <v>111</v>
      </c>
      <c r="F11" s="12">
        <v>560</v>
      </c>
      <c r="G11" s="12">
        <v>548</v>
      </c>
      <c r="H11" s="12">
        <v>20</v>
      </c>
      <c r="I11" s="12">
        <v>10</v>
      </c>
      <c r="J11" s="12">
        <v>8</v>
      </c>
      <c r="K11" s="12">
        <v>560</v>
      </c>
      <c r="L11" s="13">
        <v>14200</v>
      </c>
      <c r="M11" s="13">
        <v>22500</v>
      </c>
      <c r="N11" s="14">
        <v>0.96799999999999997</v>
      </c>
      <c r="O11" s="12">
        <v>1</v>
      </c>
      <c r="P11" s="12">
        <v>4</v>
      </c>
      <c r="Q11" s="12">
        <v>1</v>
      </c>
      <c r="R11" s="12">
        <v>0</v>
      </c>
      <c r="S11" s="30">
        <f t="shared" si="0"/>
        <v>15</v>
      </c>
      <c r="T11" s="12">
        <v>80</v>
      </c>
      <c r="U11" s="12">
        <v>78</v>
      </c>
      <c r="V11" s="12">
        <v>35</v>
      </c>
      <c r="W11" s="12">
        <v>35</v>
      </c>
      <c r="X11" s="14">
        <v>0.94</v>
      </c>
      <c r="Y11" s="12">
        <v>0</v>
      </c>
      <c r="Z11" s="12">
        <v>2</v>
      </c>
      <c r="AA11" s="12">
        <v>12</v>
      </c>
      <c r="AB11" s="6" t="s">
        <v>112</v>
      </c>
      <c r="AC11" s="15">
        <f t="shared" si="1"/>
        <v>568</v>
      </c>
      <c r="AD11" s="16">
        <f t="shared" si="2"/>
        <v>1</v>
      </c>
      <c r="AE11" s="15">
        <f t="shared" si="3"/>
        <v>0</v>
      </c>
      <c r="AF11" s="15">
        <f t="shared" si="4"/>
        <v>0</v>
      </c>
      <c r="AG11" s="15">
        <f t="shared" si="5"/>
        <v>10</v>
      </c>
      <c r="AH11" s="16">
        <f t="shared" si="6"/>
        <v>3.5211267605633804E-2</v>
      </c>
      <c r="AI11" s="16">
        <f t="shared" si="7"/>
        <v>1.7605633802816902E-2</v>
      </c>
      <c r="AJ11" s="16">
        <f t="shared" si="8"/>
        <v>0.63111111111111107</v>
      </c>
      <c r="AK11" s="16">
        <f t="shared" si="9"/>
        <v>0.97499999999999998</v>
      </c>
      <c r="AL11" s="16">
        <f t="shared" si="10"/>
        <v>1</v>
      </c>
      <c r="AM11" s="41">
        <f t="shared" si="11"/>
        <v>549.82399999999996</v>
      </c>
      <c r="AN11" s="41">
        <f t="shared" si="12"/>
        <v>32.9</v>
      </c>
      <c r="AO11" s="17">
        <f>IF(A11="","",(AD11&lt;Settings!$B$4)+(AE11&gt;Settings!$B$5)+(AH11&gt;Settings!$B$6)+(AI11&gt;Settings!$B$7)+(N11&lt;Settings!$B$8)+(AJ11&gt;Settings!$B$9)+(O11&gt;Settings!$B$10)+(IFERROR(R11/S11,0)&gt;Settings!$B$11)+(AK11&lt;Settings!$B$12)+(AL11&lt;Settings!$B$13)+(X11&lt;Settings!$B$14)+(Y11&gt;Settings!$B$15))</f>
        <v>2</v>
      </c>
      <c r="AP11" s="11" t="str">
        <f t="shared" si="13"/>
        <v>Yellow</v>
      </c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6" t="str">
        <f t="shared" si="14"/>
        <v/>
      </c>
      <c r="BC11" s="26" t="str">
        <f t="shared" si="15"/>
        <v/>
      </c>
      <c r="BD11" s="26">
        <f t="shared" si="16"/>
        <v>0</v>
      </c>
      <c r="BE11" s="26">
        <f t="shared" si="17"/>
        <v>0</v>
      </c>
      <c r="BF11" s="29" t="s">
        <v>116</v>
      </c>
      <c r="BG11" s="37"/>
      <c r="BH11" s="37"/>
      <c r="BI11" s="38" t="str">
        <f t="shared" si="18"/>
        <v/>
      </c>
    </row>
    <row r="12" spans="1:61" ht="15">
      <c r="A12" s="8">
        <v>46213</v>
      </c>
      <c r="B12" s="6" t="s">
        <v>108</v>
      </c>
      <c r="C12" s="6" t="s">
        <v>117</v>
      </c>
      <c r="D12" s="6" t="s">
        <v>118</v>
      </c>
      <c r="E12" s="6" t="s">
        <v>119</v>
      </c>
      <c r="F12" s="12">
        <v>336</v>
      </c>
      <c r="G12" s="12">
        <v>328</v>
      </c>
      <c r="H12" s="12">
        <v>16</v>
      </c>
      <c r="I12" s="12">
        <v>4</v>
      </c>
      <c r="J12" s="12">
        <v>12</v>
      </c>
      <c r="K12" s="12">
        <v>332</v>
      </c>
      <c r="L12" s="13">
        <v>8900</v>
      </c>
      <c r="M12" s="13">
        <v>14300</v>
      </c>
      <c r="N12" s="14">
        <v>0.94399999999999995</v>
      </c>
      <c r="O12" s="12">
        <v>2</v>
      </c>
      <c r="P12" s="12">
        <v>6</v>
      </c>
      <c r="Q12" s="12">
        <v>2</v>
      </c>
      <c r="R12" s="12">
        <v>1</v>
      </c>
      <c r="S12" s="30">
        <f t="shared" si="0"/>
        <v>10</v>
      </c>
      <c r="T12" s="12">
        <v>56</v>
      </c>
      <c r="U12" s="12">
        <v>51</v>
      </c>
      <c r="V12" s="12">
        <v>28</v>
      </c>
      <c r="W12" s="12">
        <v>27</v>
      </c>
      <c r="X12" s="14">
        <v>0.88</v>
      </c>
      <c r="Y12" s="12">
        <v>1</v>
      </c>
      <c r="Z12" s="12">
        <v>3</v>
      </c>
      <c r="AA12" s="12">
        <v>8</v>
      </c>
      <c r="AB12" s="6" t="s">
        <v>112</v>
      </c>
      <c r="AC12" s="15">
        <f t="shared" si="1"/>
        <v>344</v>
      </c>
      <c r="AD12" s="16">
        <f t="shared" si="2"/>
        <v>0.98809523809523814</v>
      </c>
      <c r="AE12" s="15">
        <f t="shared" si="3"/>
        <v>4</v>
      </c>
      <c r="AF12" s="15">
        <f t="shared" si="4"/>
        <v>0</v>
      </c>
      <c r="AG12" s="15">
        <f t="shared" si="5"/>
        <v>12</v>
      </c>
      <c r="AH12" s="16">
        <f t="shared" si="6"/>
        <v>4.6511627906976744E-2</v>
      </c>
      <c r="AI12" s="16">
        <f t="shared" si="7"/>
        <v>3.4883720930232558E-2</v>
      </c>
      <c r="AJ12" s="16">
        <f t="shared" si="8"/>
        <v>0.6223776223776224</v>
      </c>
      <c r="AK12" s="16">
        <f t="shared" si="9"/>
        <v>0.9107142857142857</v>
      </c>
      <c r="AL12" s="16">
        <f t="shared" si="10"/>
        <v>0.9642857142857143</v>
      </c>
      <c r="AM12" s="41">
        <f t="shared" si="11"/>
        <v>324.73599999999999</v>
      </c>
      <c r="AN12" s="41">
        <f t="shared" si="12"/>
        <v>23.76</v>
      </c>
      <c r="AO12" s="17">
        <f>IF(A12="","",(AD12&lt;Settings!$B$4)+(AE12&gt;Settings!$B$5)+(AH12&gt;Settings!$B$6)+(AI12&gt;Settings!$B$7)+(N12&lt;Settings!$B$8)+(AJ12&gt;Settings!$B$9)+(O12&gt;Settings!$B$10)+(IFERROR(R12/S12,0)&gt;Settings!$B$11)+(AK12&lt;Settings!$B$12)+(AL12&lt;Settings!$B$13)+(X12&lt;Settings!$B$14)+(Y12&gt;Settings!$B$15))</f>
        <v>11</v>
      </c>
      <c r="AP12" s="11" t="str">
        <f t="shared" si="13"/>
        <v>Red</v>
      </c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6" t="str">
        <f t="shared" si="14"/>
        <v/>
      </c>
      <c r="BC12" s="26" t="str">
        <f t="shared" si="15"/>
        <v/>
      </c>
      <c r="BD12" s="26">
        <f t="shared" si="16"/>
        <v>0</v>
      </c>
      <c r="BE12" s="26">
        <f t="shared" si="17"/>
        <v>0</v>
      </c>
      <c r="BF12" s="29" t="s">
        <v>123</v>
      </c>
      <c r="BG12" s="37"/>
      <c r="BH12" s="37"/>
      <c r="BI12" s="38" t="str">
        <f t="shared" si="18"/>
        <v/>
      </c>
    </row>
    <row r="13" spans="1:61" ht="15">
      <c r="A13" s="8">
        <v>46213</v>
      </c>
      <c r="B13" s="6" t="s">
        <v>124</v>
      </c>
      <c r="C13" s="6" t="s">
        <v>125</v>
      </c>
      <c r="D13" s="6" t="s">
        <v>126</v>
      </c>
      <c r="E13" s="6" t="s">
        <v>111</v>
      </c>
      <c r="F13" s="12">
        <v>420</v>
      </c>
      <c r="G13" s="12">
        <v>403</v>
      </c>
      <c r="H13" s="12">
        <v>28</v>
      </c>
      <c r="I13" s="12">
        <v>6</v>
      </c>
      <c r="J13" s="12">
        <v>16</v>
      </c>
      <c r="K13" s="12">
        <v>415</v>
      </c>
      <c r="L13" s="13">
        <v>10900</v>
      </c>
      <c r="M13" s="13">
        <v>17100</v>
      </c>
      <c r="N13" s="14">
        <v>0.92100000000000004</v>
      </c>
      <c r="O13" s="12">
        <v>3</v>
      </c>
      <c r="P13" s="12">
        <v>8</v>
      </c>
      <c r="Q13" s="12">
        <v>1</v>
      </c>
      <c r="R13" s="12">
        <v>2</v>
      </c>
      <c r="S13" s="30">
        <f t="shared" si="0"/>
        <v>12</v>
      </c>
      <c r="T13" s="12">
        <v>70</v>
      </c>
      <c r="U13" s="12">
        <v>62</v>
      </c>
      <c r="V13" s="12">
        <v>42</v>
      </c>
      <c r="W13" s="12">
        <v>39</v>
      </c>
      <c r="X13" s="14">
        <v>0.86</v>
      </c>
      <c r="Y13" s="12">
        <v>2</v>
      </c>
      <c r="Z13" s="12">
        <v>4</v>
      </c>
      <c r="AA13" s="12">
        <v>6</v>
      </c>
      <c r="AB13" s="6" t="s">
        <v>112</v>
      </c>
      <c r="AC13" s="15">
        <f t="shared" si="1"/>
        <v>431</v>
      </c>
      <c r="AD13" s="16">
        <f t="shared" si="2"/>
        <v>0.98809523809523814</v>
      </c>
      <c r="AE13" s="15">
        <f t="shared" si="3"/>
        <v>5</v>
      </c>
      <c r="AF13" s="15">
        <f t="shared" si="4"/>
        <v>0</v>
      </c>
      <c r="AG13" s="15">
        <f t="shared" si="5"/>
        <v>22</v>
      </c>
      <c r="AH13" s="16">
        <f t="shared" si="6"/>
        <v>6.4965197215777259E-2</v>
      </c>
      <c r="AI13" s="16">
        <f t="shared" si="7"/>
        <v>5.1044083526682132E-2</v>
      </c>
      <c r="AJ13" s="16">
        <f t="shared" si="8"/>
        <v>0.63742690058479534</v>
      </c>
      <c r="AK13" s="16">
        <f t="shared" si="9"/>
        <v>0.88571428571428568</v>
      </c>
      <c r="AL13" s="16">
        <f t="shared" si="10"/>
        <v>0.9285714285714286</v>
      </c>
      <c r="AM13" s="41">
        <f t="shared" si="11"/>
        <v>396.95100000000002</v>
      </c>
      <c r="AN13" s="41">
        <f t="shared" si="12"/>
        <v>33.54</v>
      </c>
      <c r="AO13" s="17">
        <f>IF(A13="","",(AD13&lt;Settings!$B$4)+(AE13&gt;Settings!$B$5)+(AH13&gt;Settings!$B$6)+(AI13&gt;Settings!$B$7)+(N13&lt;Settings!$B$8)+(AJ13&gt;Settings!$B$9)+(O13&gt;Settings!$B$10)+(IFERROR(R13/S13,0)&gt;Settings!$B$11)+(AK13&lt;Settings!$B$12)+(AL13&lt;Settings!$B$13)+(X13&lt;Settings!$B$14)+(Y13&gt;Settings!$B$15))</f>
        <v>11</v>
      </c>
      <c r="AP13" s="11" t="str">
        <f t="shared" si="13"/>
        <v>Red</v>
      </c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6" t="str">
        <f t="shared" si="14"/>
        <v/>
      </c>
      <c r="BC13" s="26" t="str">
        <f t="shared" si="15"/>
        <v/>
      </c>
      <c r="BD13" s="26">
        <f t="shared" si="16"/>
        <v>0</v>
      </c>
      <c r="BE13" s="26">
        <f t="shared" si="17"/>
        <v>0</v>
      </c>
      <c r="BF13" s="29" t="s">
        <v>130</v>
      </c>
      <c r="BG13" s="37"/>
      <c r="BH13" s="37"/>
      <c r="BI13" s="38" t="str">
        <f t="shared" si="18"/>
        <v/>
      </c>
    </row>
    <row r="14" spans="1:61" ht="15">
      <c r="A14" s="8">
        <v>46213</v>
      </c>
      <c r="B14" s="6" t="s">
        <v>124</v>
      </c>
      <c r="C14" s="6" t="s">
        <v>131</v>
      </c>
      <c r="D14" s="6" t="s">
        <v>132</v>
      </c>
      <c r="E14" s="6" t="s">
        <v>133</v>
      </c>
      <c r="F14" s="12">
        <v>280</v>
      </c>
      <c r="G14" s="12">
        <v>276</v>
      </c>
      <c r="H14" s="12">
        <v>6</v>
      </c>
      <c r="I14" s="12">
        <v>8</v>
      </c>
      <c r="J14" s="12">
        <v>0</v>
      </c>
      <c r="K14" s="12">
        <v>282</v>
      </c>
      <c r="L14" s="13">
        <v>7200</v>
      </c>
      <c r="M14" s="13">
        <v>11800</v>
      </c>
      <c r="N14" s="14">
        <v>0.98199999999999998</v>
      </c>
      <c r="O14" s="12">
        <v>0</v>
      </c>
      <c r="P14" s="12">
        <v>2</v>
      </c>
      <c r="Q14" s="12">
        <v>0</v>
      </c>
      <c r="R14" s="12">
        <v>0</v>
      </c>
      <c r="S14" s="30">
        <f t="shared" si="0"/>
        <v>8</v>
      </c>
      <c r="T14" s="12">
        <v>40</v>
      </c>
      <c r="U14" s="12">
        <v>40</v>
      </c>
      <c r="V14" s="12">
        <v>20</v>
      </c>
      <c r="W14" s="12">
        <v>20</v>
      </c>
      <c r="X14" s="14">
        <v>0.96</v>
      </c>
      <c r="Y14" s="12">
        <v>0</v>
      </c>
      <c r="Z14" s="12">
        <v>1</v>
      </c>
      <c r="AA14" s="12">
        <v>10</v>
      </c>
      <c r="AB14" s="6" t="s">
        <v>112</v>
      </c>
      <c r="AC14" s="15">
        <f t="shared" si="1"/>
        <v>282</v>
      </c>
      <c r="AD14" s="16">
        <f t="shared" si="2"/>
        <v>1</v>
      </c>
      <c r="AE14" s="15">
        <f t="shared" si="3"/>
        <v>0</v>
      </c>
      <c r="AF14" s="15">
        <f t="shared" si="4"/>
        <v>2</v>
      </c>
      <c r="AG14" s="15">
        <f t="shared" si="5"/>
        <v>0</v>
      </c>
      <c r="AH14" s="16">
        <f t="shared" si="6"/>
        <v>2.1276595744680851E-2</v>
      </c>
      <c r="AI14" s="16">
        <f t="shared" si="7"/>
        <v>0</v>
      </c>
      <c r="AJ14" s="16">
        <f t="shared" si="8"/>
        <v>0.61016949152542377</v>
      </c>
      <c r="AK14" s="16">
        <f t="shared" si="9"/>
        <v>1</v>
      </c>
      <c r="AL14" s="16">
        <f t="shared" si="10"/>
        <v>1</v>
      </c>
      <c r="AM14" s="41">
        <f t="shared" si="11"/>
        <v>276.92399999999998</v>
      </c>
      <c r="AN14" s="41">
        <f t="shared" si="12"/>
        <v>19.2</v>
      </c>
      <c r="AO14" s="17">
        <f>IF(A14="","",(AD14&lt;Settings!$B$4)+(AE14&gt;Settings!$B$5)+(AH14&gt;Settings!$B$6)+(AI14&gt;Settings!$B$7)+(N14&lt;Settings!$B$8)+(AJ14&gt;Settings!$B$9)+(O14&gt;Settings!$B$10)+(IFERROR(R14/S14,0)&gt;Settings!$B$11)+(AK14&lt;Settings!$B$12)+(AL14&lt;Settings!$B$13)+(X14&lt;Settings!$B$14)+(Y14&gt;Settings!$B$15))</f>
        <v>0</v>
      </c>
      <c r="AP14" s="11" t="str">
        <f t="shared" si="13"/>
        <v>Green</v>
      </c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6" t="str">
        <f t="shared" si="14"/>
        <v/>
      </c>
      <c r="BC14" s="26" t="str">
        <f t="shared" si="15"/>
        <v/>
      </c>
      <c r="BD14" s="26">
        <f t="shared" si="16"/>
        <v>0</v>
      </c>
      <c r="BE14" s="26">
        <f t="shared" si="17"/>
        <v>0</v>
      </c>
      <c r="BF14" s="29" t="s">
        <v>137</v>
      </c>
      <c r="BG14" s="37"/>
      <c r="BH14" s="37"/>
      <c r="BI14" s="38" t="str">
        <f t="shared" si="18"/>
        <v/>
      </c>
    </row>
    <row r="15" spans="1:61" ht="15">
      <c r="A15" s="8">
        <v>46213</v>
      </c>
      <c r="B15" s="6" t="s">
        <v>138</v>
      </c>
      <c r="C15" s="6" t="s">
        <v>139</v>
      </c>
      <c r="D15" s="6" t="s">
        <v>140</v>
      </c>
      <c r="E15" s="6" t="s">
        <v>119</v>
      </c>
      <c r="F15" s="12">
        <v>168</v>
      </c>
      <c r="G15" s="12">
        <v>158</v>
      </c>
      <c r="H15" s="12">
        <v>10</v>
      </c>
      <c r="I15" s="12">
        <v>0</v>
      </c>
      <c r="J15" s="12">
        <v>8</v>
      </c>
      <c r="K15" s="12">
        <v>160</v>
      </c>
      <c r="L15" s="13">
        <v>4300</v>
      </c>
      <c r="M15" s="13">
        <v>6900</v>
      </c>
      <c r="N15" s="14">
        <v>0.94799999999999995</v>
      </c>
      <c r="O15" s="12">
        <v>1</v>
      </c>
      <c r="P15" s="12">
        <v>5</v>
      </c>
      <c r="Q15" s="12">
        <v>1</v>
      </c>
      <c r="R15" s="12">
        <v>1</v>
      </c>
      <c r="S15" s="30">
        <f t="shared" si="0"/>
        <v>6</v>
      </c>
      <c r="T15" s="12">
        <v>28</v>
      </c>
      <c r="U15" s="12">
        <v>26</v>
      </c>
      <c r="V15" s="12">
        <v>14</v>
      </c>
      <c r="W15" s="12">
        <v>13</v>
      </c>
      <c r="X15" s="14">
        <v>0.91</v>
      </c>
      <c r="Y15" s="12">
        <v>1</v>
      </c>
      <c r="Z15" s="12">
        <v>2</v>
      </c>
      <c r="AA15" s="12">
        <v>4</v>
      </c>
      <c r="AB15" s="6" t="s">
        <v>112</v>
      </c>
      <c r="AC15" s="15">
        <f t="shared" si="1"/>
        <v>168</v>
      </c>
      <c r="AD15" s="16">
        <f t="shared" si="2"/>
        <v>0.95238095238095233</v>
      </c>
      <c r="AE15" s="15">
        <f t="shared" si="3"/>
        <v>8</v>
      </c>
      <c r="AF15" s="15">
        <f t="shared" si="4"/>
        <v>0</v>
      </c>
      <c r="AG15" s="15">
        <f t="shared" si="5"/>
        <v>10</v>
      </c>
      <c r="AH15" s="16">
        <f t="shared" si="6"/>
        <v>5.9523809523809521E-2</v>
      </c>
      <c r="AI15" s="16">
        <f t="shared" si="7"/>
        <v>5.9523809523809521E-2</v>
      </c>
      <c r="AJ15" s="16">
        <f t="shared" si="8"/>
        <v>0.62318840579710144</v>
      </c>
      <c r="AK15" s="16">
        <f t="shared" si="9"/>
        <v>0.9285714285714286</v>
      </c>
      <c r="AL15" s="16">
        <f t="shared" si="10"/>
        <v>0.9285714285714286</v>
      </c>
      <c r="AM15" s="41">
        <f t="shared" si="11"/>
        <v>159.26399999999998</v>
      </c>
      <c r="AN15" s="41">
        <f t="shared" si="12"/>
        <v>11.83</v>
      </c>
      <c r="AO15" s="17">
        <f>IF(A15="","",(AD15&lt;Settings!$B$4)+(AE15&gt;Settings!$B$5)+(AH15&gt;Settings!$B$6)+(AI15&gt;Settings!$B$7)+(N15&lt;Settings!$B$8)+(AJ15&gt;Settings!$B$9)+(O15&gt;Settings!$B$10)+(IFERROR(R15/S15,0)&gt;Settings!$B$11)+(AK15&lt;Settings!$B$12)+(AL15&lt;Settings!$B$13)+(X15&lt;Settings!$B$14)+(Y15&gt;Settings!$B$15))</f>
        <v>10</v>
      </c>
      <c r="AP15" s="11" t="str">
        <f t="shared" si="13"/>
        <v>Red</v>
      </c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6" t="str">
        <f t="shared" si="14"/>
        <v/>
      </c>
      <c r="BC15" s="26" t="str">
        <f t="shared" si="15"/>
        <v/>
      </c>
      <c r="BD15" s="26">
        <f t="shared" si="16"/>
        <v>0</v>
      </c>
      <c r="BE15" s="26">
        <f t="shared" si="17"/>
        <v>0</v>
      </c>
      <c r="BF15" s="29" t="s">
        <v>144</v>
      </c>
      <c r="BG15" s="37"/>
      <c r="BH15" s="37"/>
      <c r="BI15" s="38" t="str">
        <f t="shared" si="18"/>
        <v/>
      </c>
    </row>
    <row r="16" spans="1:61" ht="15">
      <c r="A16" s="8">
        <v>46213</v>
      </c>
      <c r="B16" s="6" t="s">
        <v>138</v>
      </c>
      <c r="C16" s="6" t="s">
        <v>145</v>
      </c>
      <c r="D16" s="6" t="s">
        <v>146</v>
      </c>
      <c r="E16" s="6" t="s">
        <v>133</v>
      </c>
      <c r="F16" s="12">
        <v>112</v>
      </c>
      <c r="G16" s="12">
        <v>110</v>
      </c>
      <c r="H16" s="12">
        <v>0</v>
      </c>
      <c r="I16" s="12">
        <v>0</v>
      </c>
      <c r="J16" s="12">
        <v>0</v>
      </c>
      <c r="K16" s="12">
        <v>110</v>
      </c>
      <c r="L16" s="13">
        <v>2800</v>
      </c>
      <c r="M16" s="13">
        <v>4600</v>
      </c>
      <c r="N16" s="14">
        <v>0.996</v>
      </c>
      <c r="O16" s="12">
        <v>0</v>
      </c>
      <c r="P16" s="12">
        <v>1</v>
      </c>
      <c r="Q16" s="12">
        <v>0</v>
      </c>
      <c r="R16" s="12">
        <v>0</v>
      </c>
      <c r="S16" s="30">
        <f t="shared" si="0"/>
        <v>4</v>
      </c>
      <c r="T16" s="12">
        <v>14</v>
      </c>
      <c r="U16" s="12">
        <v>14</v>
      </c>
      <c r="V16" s="12">
        <v>7</v>
      </c>
      <c r="W16" s="12">
        <v>7</v>
      </c>
      <c r="X16" s="14">
        <v>0.98</v>
      </c>
      <c r="Y16" s="12">
        <v>0</v>
      </c>
      <c r="Z16" s="12">
        <v>0</v>
      </c>
      <c r="AA16" s="12">
        <v>2</v>
      </c>
      <c r="AB16" s="6" t="s">
        <v>112</v>
      </c>
      <c r="AC16" s="15">
        <f t="shared" si="1"/>
        <v>110</v>
      </c>
      <c r="AD16" s="16">
        <f t="shared" si="2"/>
        <v>0.9821428571428571</v>
      </c>
      <c r="AE16" s="15">
        <f t="shared" si="3"/>
        <v>2</v>
      </c>
      <c r="AF16" s="15">
        <f t="shared" si="4"/>
        <v>0</v>
      </c>
      <c r="AG16" s="15">
        <f t="shared" si="5"/>
        <v>0</v>
      </c>
      <c r="AH16" s="16">
        <f t="shared" si="6"/>
        <v>0</v>
      </c>
      <c r="AI16" s="16">
        <f t="shared" si="7"/>
        <v>0</v>
      </c>
      <c r="AJ16" s="16">
        <f t="shared" si="8"/>
        <v>0.60869565217391308</v>
      </c>
      <c r="AK16" s="16">
        <f t="shared" si="9"/>
        <v>1</v>
      </c>
      <c r="AL16" s="16">
        <f t="shared" si="10"/>
        <v>1</v>
      </c>
      <c r="AM16" s="41">
        <f t="shared" si="11"/>
        <v>109.56</v>
      </c>
      <c r="AN16" s="41">
        <f t="shared" si="12"/>
        <v>6.8599999999999994</v>
      </c>
      <c r="AO16" s="17">
        <f>IF(A16="","",(AD16&lt;Settings!$B$4)+(AE16&gt;Settings!$B$5)+(AH16&gt;Settings!$B$6)+(AI16&gt;Settings!$B$7)+(N16&lt;Settings!$B$8)+(AJ16&gt;Settings!$B$9)+(O16&gt;Settings!$B$10)+(IFERROR(R16/S16,0)&gt;Settings!$B$11)+(AK16&lt;Settings!$B$12)+(AL16&lt;Settings!$B$13)+(X16&lt;Settings!$B$14)+(Y16&gt;Settings!$B$15))</f>
        <v>2</v>
      </c>
      <c r="AP16" s="11" t="str">
        <f t="shared" si="13"/>
        <v>Yellow</v>
      </c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6" t="str">
        <f t="shared" si="14"/>
        <v/>
      </c>
      <c r="BC16" s="26" t="str">
        <f t="shared" si="15"/>
        <v/>
      </c>
      <c r="BD16" s="26" t="str">
        <f t="shared" si="16"/>
        <v/>
      </c>
      <c r="BE16" s="26" t="str">
        <f t="shared" si="17"/>
        <v/>
      </c>
      <c r="BF16" s="29" t="s">
        <v>148</v>
      </c>
      <c r="BG16" s="37"/>
      <c r="BH16" s="37"/>
      <c r="BI16" s="38" t="str">
        <f t="shared" si="18"/>
        <v/>
      </c>
    </row>
    <row r="17" spans="1:61" ht="15">
      <c r="A17" s="8">
        <v>46206</v>
      </c>
      <c r="B17" s="6" t="s">
        <v>108</v>
      </c>
      <c r="C17" s="6" t="s">
        <v>109</v>
      </c>
      <c r="D17" s="6" t="s">
        <v>110</v>
      </c>
      <c r="E17" s="6" t="s">
        <v>111</v>
      </c>
      <c r="F17" s="12">
        <v>560</v>
      </c>
      <c r="G17" s="12">
        <v>546</v>
      </c>
      <c r="H17" s="12">
        <v>22</v>
      </c>
      <c r="I17" s="12">
        <v>10</v>
      </c>
      <c r="J17" s="12">
        <v>8</v>
      </c>
      <c r="K17" s="12">
        <v>560</v>
      </c>
      <c r="L17" s="13">
        <v>14200</v>
      </c>
      <c r="M17" s="13">
        <v>22500</v>
      </c>
      <c r="N17" s="14">
        <v>0.96399999999999997</v>
      </c>
      <c r="O17" s="12">
        <v>1</v>
      </c>
      <c r="P17" s="12">
        <v>3</v>
      </c>
      <c r="Q17" s="12">
        <v>1</v>
      </c>
      <c r="R17" s="12">
        <v>0</v>
      </c>
      <c r="S17" s="30">
        <f t="shared" si="0"/>
        <v>15</v>
      </c>
      <c r="T17" s="12">
        <v>80</v>
      </c>
      <c r="U17" s="12">
        <v>78</v>
      </c>
      <c r="V17" s="12">
        <v>35</v>
      </c>
      <c r="W17" s="12">
        <v>35</v>
      </c>
      <c r="X17" s="14">
        <v>0.94</v>
      </c>
      <c r="Y17" s="12">
        <v>0</v>
      </c>
      <c r="Z17" s="12">
        <v>2</v>
      </c>
      <c r="AA17" s="12">
        <v>12</v>
      </c>
      <c r="AB17" s="6" t="s">
        <v>112</v>
      </c>
      <c r="AC17" s="15">
        <f t="shared" si="1"/>
        <v>568</v>
      </c>
      <c r="AD17" s="16">
        <f t="shared" si="2"/>
        <v>1</v>
      </c>
      <c r="AE17" s="15">
        <f t="shared" si="3"/>
        <v>0</v>
      </c>
      <c r="AF17" s="15">
        <f t="shared" si="4"/>
        <v>0</v>
      </c>
      <c r="AG17" s="15">
        <f t="shared" si="5"/>
        <v>12</v>
      </c>
      <c r="AH17" s="16">
        <f t="shared" si="6"/>
        <v>3.873239436619718E-2</v>
      </c>
      <c r="AI17" s="16">
        <f t="shared" si="7"/>
        <v>2.1126760563380281E-2</v>
      </c>
      <c r="AJ17" s="16">
        <f t="shared" si="8"/>
        <v>0.63111111111111107</v>
      </c>
      <c r="AK17" s="16">
        <f t="shared" si="9"/>
        <v>0.97499999999999998</v>
      </c>
      <c r="AL17" s="16">
        <f t="shared" si="10"/>
        <v>1</v>
      </c>
      <c r="AM17" s="41">
        <f t="shared" si="11"/>
        <v>547.55200000000002</v>
      </c>
      <c r="AN17" s="41">
        <f t="shared" si="12"/>
        <v>32.9</v>
      </c>
      <c r="AO17" s="17">
        <f>IF(A17="","",(AD17&lt;Settings!$B$4)+(AE17&gt;Settings!$B$5)+(AH17&gt;Settings!$B$6)+(AI17&gt;Settings!$B$7)+(N17&lt;Settings!$B$8)+(AJ17&gt;Settings!$B$9)+(O17&gt;Settings!$B$10)+(IFERROR(R17/S17,0)&gt;Settings!$B$11)+(AK17&lt;Settings!$B$12)+(AL17&lt;Settings!$B$13)+(X17&lt;Settings!$B$14)+(Y17&gt;Settings!$B$15))</f>
        <v>3</v>
      </c>
      <c r="AP17" s="11" t="str">
        <f t="shared" si="13"/>
        <v>Red</v>
      </c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6" t="str">
        <f t="shared" si="14"/>
        <v/>
      </c>
      <c r="BC17" s="26" t="str">
        <f t="shared" si="15"/>
        <v/>
      </c>
      <c r="BD17" s="26">
        <f t="shared" si="16"/>
        <v>0</v>
      </c>
      <c r="BE17" s="26">
        <f t="shared" si="17"/>
        <v>0</v>
      </c>
      <c r="BF17" s="29" t="s">
        <v>116</v>
      </c>
      <c r="BG17" s="37"/>
      <c r="BH17" s="37"/>
      <c r="BI17" s="38" t="str">
        <f t="shared" si="18"/>
        <v/>
      </c>
    </row>
    <row r="18" spans="1:61" ht="15">
      <c r="A18" s="8">
        <v>46206</v>
      </c>
      <c r="B18" s="6" t="s">
        <v>108</v>
      </c>
      <c r="C18" s="6" t="s">
        <v>117</v>
      </c>
      <c r="D18" s="6" t="s">
        <v>118</v>
      </c>
      <c r="E18" s="6" t="s">
        <v>119</v>
      </c>
      <c r="F18" s="12">
        <v>336</v>
      </c>
      <c r="G18" s="12">
        <v>326</v>
      </c>
      <c r="H18" s="12">
        <v>18</v>
      </c>
      <c r="I18" s="12">
        <v>4</v>
      </c>
      <c r="J18" s="12">
        <v>12</v>
      </c>
      <c r="K18" s="12">
        <v>332</v>
      </c>
      <c r="L18" s="13">
        <v>8900</v>
      </c>
      <c r="M18" s="13">
        <v>14300</v>
      </c>
      <c r="N18" s="14">
        <v>0.94</v>
      </c>
      <c r="O18" s="12">
        <v>2</v>
      </c>
      <c r="P18" s="12">
        <v>5</v>
      </c>
      <c r="Q18" s="12">
        <v>2</v>
      </c>
      <c r="R18" s="12">
        <v>1</v>
      </c>
      <c r="S18" s="30">
        <f t="shared" si="0"/>
        <v>10</v>
      </c>
      <c r="T18" s="12">
        <v>56</v>
      </c>
      <c r="U18" s="12">
        <v>51</v>
      </c>
      <c r="V18" s="12">
        <v>28</v>
      </c>
      <c r="W18" s="12">
        <v>27</v>
      </c>
      <c r="X18" s="14">
        <v>0.88</v>
      </c>
      <c r="Y18" s="12">
        <v>1</v>
      </c>
      <c r="Z18" s="12">
        <v>3</v>
      </c>
      <c r="AA18" s="12">
        <v>8</v>
      </c>
      <c r="AB18" s="6" t="s">
        <v>112</v>
      </c>
      <c r="AC18" s="15">
        <f t="shared" si="1"/>
        <v>344</v>
      </c>
      <c r="AD18" s="16">
        <f t="shared" si="2"/>
        <v>0.98809523809523814</v>
      </c>
      <c r="AE18" s="15">
        <f t="shared" si="3"/>
        <v>4</v>
      </c>
      <c r="AF18" s="15">
        <f t="shared" si="4"/>
        <v>0</v>
      </c>
      <c r="AG18" s="15">
        <f t="shared" si="5"/>
        <v>14</v>
      </c>
      <c r="AH18" s="16">
        <f t="shared" si="6"/>
        <v>5.232558139534884E-2</v>
      </c>
      <c r="AI18" s="16">
        <f t="shared" si="7"/>
        <v>4.0697674418604654E-2</v>
      </c>
      <c r="AJ18" s="16">
        <f t="shared" si="8"/>
        <v>0.6223776223776224</v>
      </c>
      <c r="AK18" s="16">
        <f t="shared" si="9"/>
        <v>0.9107142857142857</v>
      </c>
      <c r="AL18" s="16">
        <f t="shared" si="10"/>
        <v>0.9642857142857143</v>
      </c>
      <c r="AM18" s="41">
        <f t="shared" si="11"/>
        <v>323.35999999999996</v>
      </c>
      <c r="AN18" s="41">
        <f t="shared" si="12"/>
        <v>23.76</v>
      </c>
      <c r="AO18" s="17">
        <f>IF(A18="","",(AD18&lt;Settings!$B$4)+(AE18&gt;Settings!$B$5)+(AH18&gt;Settings!$B$6)+(AI18&gt;Settings!$B$7)+(N18&lt;Settings!$B$8)+(AJ18&gt;Settings!$B$9)+(O18&gt;Settings!$B$10)+(IFERROR(R18/S18,0)&gt;Settings!$B$11)+(AK18&lt;Settings!$B$12)+(AL18&lt;Settings!$B$13)+(X18&lt;Settings!$B$14)+(Y18&gt;Settings!$B$15))</f>
        <v>11</v>
      </c>
      <c r="AP18" s="11" t="str">
        <f t="shared" si="13"/>
        <v>Red</v>
      </c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6" t="str">
        <f t="shared" si="14"/>
        <v/>
      </c>
      <c r="BC18" s="26" t="str">
        <f t="shared" si="15"/>
        <v/>
      </c>
      <c r="BD18" s="26">
        <f t="shared" si="16"/>
        <v>0</v>
      </c>
      <c r="BE18" s="26">
        <f t="shared" si="17"/>
        <v>0</v>
      </c>
      <c r="BF18" s="29" t="s">
        <v>123</v>
      </c>
      <c r="BG18" s="37"/>
      <c r="BH18" s="37"/>
      <c r="BI18" s="38" t="str">
        <f t="shared" si="18"/>
        <v/>
      </c>
    </row>
    <row r="19" spans="1:61" ht="15">
      <c r="A19" s="8">
        <v>46206</v>
      </c>
      <c r="B19" s="6" t="s">
        <v>124</v>
      </c>
      <c r="C19" s="6" t="s">
        <v>125</v>
      </c>
      <c r="D19" s="6" t="s">
        <v>126</v>
      </c>
      <c r="E19" s="6" t="s">
        <v>111</v>
      </c>
      <c r="F19" s="12">
        <v>420</v>
      </c>
      <c r="G19" s="12">
        <v>401</v>
      </c>
      <c r="H19" s="12">
        <v>30</v>
      </c>
      <c r="I19" s="12">
        <v>6</v>
      </c>
      <c r="J19" s="12">
        <v>16</v>
      </c>
      <c r="K19" s="12">
        <v>415</v>
      </c>
      <c r="L19" s="13">
        <v>10900</v>
      </c>
      <c r="M19" s="13">
        <v>17100</v>
      </c>
      <c r="N19" s="14">
        <v>0.91700000000000004</v>
      </c>
      <c r="O19" s="12">
        <v>3</v>
      </c>
      <c r="P19" s="12">
        <v>7</v>
      </c>
      <c r="Q19" s="12">
        <v>1</v>
      </c>
      <c r="R19" s="12">
        <v>2</v>
      </c>
      <c r="S19" s="30">
        <f t="shared" si="0"/>
        <v>12</v>
      </c>
      <c r="T19" s="12">
        <v>70</v>
      </c>
      <c r="U19" s="12">
        <v>62</v>
      </c>
      <c r="V19" s="12">
        <v>42</v>
      </c>
      <c r="W19" s="12">
        <v>39</v>
      </c>
      <c r="X19" s="14">
        <v>0.86</v>
      </c>
      <c r="Y19" s="12">
        <v>2</v>
      </c>
      <c r="Z19" s="12">
        <v>4</v>
      </c>
      <c r="AA19" s="12">
        <v>6</v>
      </c>
      <c r="AB19" s="6" t="s">
        <v>112</v>
      </c>
      <c r="AC19" s="15">
        <f t="shared" si="1"/>
        <v>431</v>
      </c>
      <c r="AD19" s="16">
        <f t="shared" si="2"/>
        <v>0.98809523809523814</v>
      </c>
      <c r="AE19" s="15">
        <f t="shared" si="3"/>
        <v>5</v>
      </c>
      <c r="AF19" s="15">
        <f t="shared" si="4"/>
        <v>0</v>
      </c>
      <c r="AG19" s="15">
        <f t="shared" si="5"/>
        <v>24</v>
      </c>
      <c r="AH19" s="16">
        <f t="shared" si="6"/>
        <v>6.9605568445475635E-2</v>
      </c>
      <c r="AI19" s="16">
        <f t="shared" si="7"/>
        <v>5.5684454756380508E-2</v>
      </c>
      <c r="AJ19" s="16">
        <f t="shared" si="8"/>
        <v>0.63742690058479534</v>
      </c>
      <c r="AK19" s="16">
        <f t="shared" si="9"/>
        <v>0.88571428571428568</v>
      </c>
      <c r="AL19" s="16">
        <f t="shared" si="10"/>
        <v>0.9285714285714286</v>
      </c>
      <c r="AM19" s="41">
        <f t="shared" si="11"/>
        <v>395.22700000000003</v>
      </c>
      <c r="AN19" s="41">
        <f t="shared" si="12"/>
        <v>33.54</v>
      </c>
      <c r="AO19" s="17">
        <f>IF(A19="","",(AD19&lt;Settings!$B$4)+(AE19&gt;Settings!$B$5)+(AH19&gt;Settings!$B$6)+(AI19&gt;Settings!$B$7)+(N19&lt;Settings!$B$8)+(AJ19&gt;Settings!$B$9)+(O19&gt;Settings!$B$10)+(IFERROR(R19/S19,0)&gt;Settings!$B$11)+(AK19&lt;Settings!$B$12)+(AL19&lt;Settings!$B$13)+(X19&lt;Settings!$B$14)+(Y19&gt;Settings!$B$15))</f>
        <v>11</v>
      </c>
      <c r="AP19" s="11" t="str">
        <f t="shared" si="13"/>
        <v>Red</v>
      </c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6" t="str">
        <f t="shared" si="14"/>
        <v/>
      </c>
      <c r="BC19" s="26" t="str">
        <f t="shared" si="15"/>
        <v/>
      </c>
      <c r="BD19" s="26">
        <f t="shared" si="16"/>
        <v>0</v>
      </c>
      <c r="BE19" s="26">
        <f t="shared" si="17"/>
        <v>0</v>
      </c>
      <c r="BF19" s="29" t="s">
        <v>130</v>
      </c>
      <c r="BG19" s="37"/>
      <c r="BH19" s="37"/>
      <c r="BI19" s="38" t="str">
        <f t="shared" si="18"/>
        <v/>
      </c>
    </row>
    <row r="20" spans="1:61" ht="15">
      <c r="A20" s="8">
        <v>46206</v>
      </c>
      <c r="B20" s="6" t="s">
        <v>124</v>
      </c>
      <c r="C20" s="6" t="s">
        <v>131</v>
      </c>
      <c r="D20" s="6" t="s">
        <v>132</v>
      </c>
      <c r="E20" s="6" t="s">
        <v>133</v>
      </c>
      <c r="F20" s="12">
        <v>280</v>
      </c>
      <c r="G20" s="12">
        <v>274</v>
      </c>
      <c r="H20" s="12">
        <v>8</v>
      </c>
      <c r="I20" s="12">
        <v>8</v>
      </c>
      <c r="J20" s="12">
        <v>0</v>
      </c>
      <c r="K20" s="12">
        <v>282</v>
      </c>
      <c r="L20" s="13">
        <v>7200</v>
      </c>
      <c r="M20" s="13">
        <v>11800</v>
      </c>
      <c r="N20" s="14">
        <v>0.97799999999999998</v>
      </c>
      <c r="O20" s="12">
        <v>0</v>
      </c>
      <c r="P20" s="12">
        <v>1</v>
      </c>
      <c r="Q20" s="12">
        <v>0</v>
      </c>
      <c r="R20" s="12">
        <v>0</v>
      </c>
      <c r="S20" s="30">
        <f t="shared" si="0"/>
        <v>8</v>
      </c>
      <c r="T20" s="12">
        <v>40</v>
      </c>
      <c r="U20" s="12">
        <v>40</v>
      </c>
      <c r="V20" s="12">
        <v>20</v>
      </c>
      <c r="W20" s="12">
        <v>20</v>
      </c>
      <c r="X20" s="14">
        <v>0.96</v>
      </c>
      <c r="Y20" s="12">
        <v>0</v>
      </c>
      <c r="Z20" s="12">
        <v>1</v>
      </c>
      <c r="AA20" s="12">
        <v>10</v>
      </c>
      <c r="AB20" s="6" t="s">
        <v>112</v>
      </c>
      <c r="AC20" s="15">
        <f t="shared" si="1"/>
        <v>282</v>
      </c>
      <c r="AD20" s="16">
        <f t="shared" si="2"/>
        <v>1</v>
      </c>
      <c r="AE20" s="15">
        <f t="shared" si="3"/>
        <v>0</v>
      </c>
      <c r="AF20" s="15">
        <f t="shared" si="4"/>
        <v>2</v>
      </c>
      <c r="AG20" s="15">
        <f t="shared" si="5"/>
        <v>0</v>
      </c>
      <c r="AH20" s="16">
        <f t="shared" si="6"/>
        <v>2.8368794326241134E-2</v>
      </c>
      <c r="AI20" s="16">
        <f t="shared" si="7"/>
        <v>0</v>
      </c>
      <c r="AJ20" s="16">
        <f t="shared" si="8"/>
        <v>0.61016949152542377</v>
      </c>
      <c r="AK20" s="16">
        <f t="shared" si="9"/>
        <v>1</v>
      </c>
      <c r="AL20" s="16">
        <f t="shared" si="10"/>
        <v>1</v>
      </c>
      <c r="AM20" s="41">
        <f t="shared" si="11"/>
        <v>275.79599999999999</v>
      </c>
      <c r="AN20" s="41">
        <f t="shared" si="12"/>
        <v>19.2</v>
      </c>
      <c r="AO20" s="17">
        <f>IF(A20="","",(AD20&lt;Settings!$B$4)+(AE20&gt;Settings!$B$5)+(AH20&gt;Settings!$B$6)+(AI20&gt;Settings!$B$7)+(N20&lt;Settings!$B$8)+(AJ20&gt;Settings!$B$9)+(O20&gt;Settings!$B$10)+(IFERROR(R20/S20,0)&gt;Settings!$B$11)+(AK20&lt;Settings!$B$12)+(AL20&lt;Settings!$B$13)+(X20&lt;Settings!$B$14)+(Y20&gt;Settings!$B$15))</f>
        <v>0</v>
      </c>
      <c r="AP20" s="11" t="str">
        <f t="shared" si="13"/>
        <v>Green</v>
      </c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6" t="str">
        <f t="shared" si="14"/>
        <v/>
      </c>
      <c r="BC20" s="26" t="str">
        <f t="shared" si="15"/>
        <v/>
      </c>
      <c r="BD20" s="26">
        <f t="shared" si="16"/>
        <v>0</v>
      </c>
      <c r="BE20" s="26">
        <f t="shared" si="17"/>
        <v>0</v>
      </c>
      <c r="BF20" s="29" t="s">
        <v>137</v>
      </c>
      <c r="BG20" s="37"/>
      <c r="BH20" s="37"/>
      <c r="BI20" s="38" t="str">
        <f t="shared" si="18"/>
        <v/>
      </c>
    </row>
    <row r="21" spans="1:61" ht="15">
      <c r="A21" s="8">
        <v>46206</v>
      </c>
      <c r="B21" s="6" t="s">
        <v>138</v>
      </c>
      <c r="C21" s="6" t="s">
        <v>139</v>
      </c>
      <c r="D21" s="6" t="s">
        <v>140</v>
      </c>
      <c r="E21" s="6" t="s">
        <v>119</v>
      </c>
      <c r="F21" s="12">
        <v>168</v>
      </c>
      <c r="G21" s="12">
        <v>156</v>
      </c>
      <c r="H21" s="12">
        <v>12</v>
      </c>
      <c r="I21" s="12">
        <v>0</v>
      </c>
      <c r="J21" s="12">
        <v>8</v>
      </c>
      <c r="K21" s="12">
        <v>160</v>
      </c>
      <c r="L21" s="13">
        <v>4300</v>
      </c>
      <c r="M21" s="13">
        <v>6900</v>
      </c>
      <c r="N21" s="14">
        <v>0.94399999999999995</v>
      </c>
      <c r="O21" s="12">
        <v>1</v>
      </c>
      <c r="P21" s="12">
        <v>4</v>
      </c>
      <c r="Q21" s="12">
        <v>1</v>
      </c>
      <c r="R21" s="12">
        <v>1</v>
      </c>
      <c r="S21" s="30">
        <f t="shared" si="0"/>
        <v>6</v>
      </c>
      <c r="T21" s="12">
        <v>28</v>
      </c>
      <c r="U21" s="12">
        <v>26</v>
      </c>
      <c r="V21" s="12">
        <v>14</v>
      </c>
      <c r="W21" s="12">
        <v>13</v>
      </c>
      <c r="X21" s="14">
        <v>0.91</v>
      </c>
      <c r="Y21" s="12">
        <v>1</v>
      </c>
      <c r="Z21" s="12">
        <v>2</v>
      </c>
      <c r="AA21" s="12">
        <v>4</v>
      </c>
      <c r="AB21" s="6" t="s">
        <v>112</v>
      </c>
      <c r="AC21" s="15">
        <f t="shared" si="1"/>
        <v>168</v>
      </c>
      <c r="AD21" s="16">
        <f t="shared" si="2"/>
        <v>0.95238095238095233</v>
      </c>
      <c r="AE21" s="15">
        <f t="shared" si="3"/>
        <v>8</v>
      </c>
      <c r="AF21" s="15">
        <f t="shared" si="4"/>
        <v>0</v>
      </c>
      <c r="AG21" s="15">
        <f t="shared" si="5"/>
        <v>12</v>
      </c>
      <c r="AH21" s="16">
        <f t="shared" si="6"/>
        <v>7.1428571428571425E-2</v>
      </c>
      <c r="AI21" s="16">
        <f t="shared" si="7"/>
        <v>7.1428571428571425E-2</v>
      </c>
      <c r="AJ21" s="16">
        <f t="shared" si="8"/>
        <v>0.62318840579710144</v>
      </c>
      <c r="AK21" s="16">
        <f t="shared" si="9"/>
        <v>0.9285714285714286</v>
      </c>
      <c r="AL21" s="16">
        <f t="shared" si="10"/>
        <v>0.9285714285714286</v>
      </c>
      <c r="AM21" s="41">
        <f t="shared" si="11"/>
        <v>158.59199999999998</v>
      </c>
      <c r="AN21" s="41">
        <f t="shared" si="12"/>
        <v>11.83</v>
      </c>
      <c r="AO21" s="17">
        <f>IF(A21="","",(AD21&lt;Settings!$B$4)+(AE21&gt;Settings!$B$5)+(AH21&gt;Settings!$B$6)+(AI21&gt;Settings!$B$7)+(N21&lt;Settings!$B$8)+(AJ21&gt;Settings!$B$9)+(O21&gt;Settings!$B$10)+(IFERROR(R21/S21,0)&gt;Settings!$B$11)+(AK21&lt;Settings!$B$12)+(AL21&lt;Settings!$B$13)+(X21&lt;Settings!$B$14)+(Y21&gt;Settings!$B$15))</f>
        <v>10</v>
      </c>
      <c r="AP21" s="11" t="str">
        <f t="shared" si="13"/>
        <v>Red</v>
      </c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6" t="str">
        <f t="shared" si="14"/>
        <v/>
      </c>
      <c r="BC21" s="26" t="str">
        <f t="shared" si="15"/>
        <v/>
      </c>
      <c r="BD21" s="26">
        <f t="shared" si="16"/>
        <v>0</v>
      </c>
      <c r="BE21" s="26">
        <f t="shared" si="17"/>
        <v>0</v>
      </c>
      <c r="BF21" s="29" t="s">
        <v>144</v>
      </c>
      <c r="BG21" s="37"/>
      <c r="BH21" s="37"/>
      <c r="BI21" s="38" t="str">
        <f t="shared" si="18"/>
        <v/>
      </c>
    </row>
    <row r="22" spans="1:61" ht="15">
      <c r="A22" s="8">
        <v>46206</v>
      </c>
      <c r="B22" s="6" t="s">
        <v>138</v>
      </c>
      <c r="C22" s="6" t="s">
        <v>145</v>
      </c>
      <c r="D22" s="6" t="s">
        <v>146</v>
      </c>
      <c r="E22" s="6" t="s">
        <v>133</v>
      </c>
      <c r="F22" s="12">
        <v>112</v>
      </c>
      <c r="G22" s="12">
        <v>108</v>
      </c>
      <c r="H22" s="12">
        <v>0</v>
      </c>
      <c r="I22" s="12">
        <v>0</v>
      </c>
      <c r="J22" s="12">
        <v>0</v>
      </c>
      <c r="K22" s="12">
        <v>108</v>
      </c>
      <c r="L22" s="13">
        <v>2800</v>
      </c>
      <c r="M22" s="13">
        <v>4600</v>
      </c>
      <c r="N22" s="14">
        <v>0.99199999999999999</v>
      </c>
      <c r="O22" s="12">
        <v>0</v>
      </c>
      <c r="P22" s="12">
        <v>0</v>
      </c>
      <c r="Q22" s="12">
        <v>0</v>
      </c>
      <c r="R22" s="12">
        <v>0</v>
      </c>
      <c r="S22" s="30">
        <f t="shared" si="0"/>
        <v>4</v>
      </c>
      <c r="T22" s="12">
        <v>14</v>
      </c>
      <c r="U22" s="12">
        <v>14</v>
      </c>
      <c r="V22" s="12">
        <v>7</v>
      </c>
      <c r="W22" s="12">
        <v>7</v>
      </c>
      <c r="X22" s="14">
        <v>0.98</v>
      </c>
      <c r="Y22" s="12">
        <v>0</v>
      </c>
      <c r="Z22" s="12">
        <v>0</v>
      </c>
      <c r="AA22" s="12">
        <v>2</v>
      </c>
      <c r="AB22" s="6" t="s">
        <v>112</v>
      </c>
      <c r="AC22" s="15">
        <f t="shared" si="1"/>
        <v>108</v>
      </c>
      <c r="AD22" s="16">
        <f t="shared" si="2"/>
        <v>0.9642857142857143</v>
      </c>
      <c r="AE22" s="15">
        <f t="shared" si="3"/>
        <v>4</v>
      </c>
      <c r="AF22" s="15">
        <f t="shared" si="4"/>
        <v>0</v>
      </c>
      <c r="AG22" s="15">
        <f t="shared" si="5"/>
        <v>0</v>
      </c>
      <c r="AH22" s="16">
        <f t="shared" si="6"/>
        <v>0</v>
      </c>
      <c r="AI22" s="16">
        <f t="shared" si="7"/>
        <v>0</v>
      </c>
      <c r="AJ22" s="16">
        <f t="shared" si="8"/>
        <v>0.60869565217391308</v>
      </c>
      <c r="AK22" s="16">
        <f t="shared" si="9"/>
        <v>1</v>
      </c>
      <c r="AL22" s="16">
        <f t="shared" si="10"/>
        <v>1</v>
      </c>
      <c r="AM22" s="41">
        <f t="shared" si="11"/>
        <v>107.136</v>
      </c>
      <c r="AN22" s="41">
        <f t="shared" si="12"/>
        <v>6.8599999999999994</v>
      </c>
      <c r="AO22" s="17">
        <f>IF(A22="","",(AD22&lt;Settings!$B$4)+(AE22&gt;Settings!$B$5)+(AH22&gt;Settings!$B$6)+(AI22&gt;Settings!$B$7)+(N22&lt;Settings!$B$8)+(AJ22&gt;Settings!$B$9)+(O22&gt;Settings!$B$10)+(IFERROR(R22/S22,0)&gt;Settings!$B$11)+(AK22&lt;Settings!$B$12)+(AL22&lt;Settings!$B$13)+(X22&lt;Settings!$B$14)+(Y22&gt;Settings!$B$15))</f>
        <v>2</v>
      </c>
      <c r="AP22" s="11" t="str">
        <f t="shared" si="13"/>
        <v>Yellow</v>
      </c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6" t="str">
        <f t="shared" si="14"/>
        <v/>
      </c>
      <c r="BC22" s="26" t="str">
        <f t="shared" si="15"/>
        <v/>
      </c>
      <c r="BD22" s="26" t="str">
        <f t="shared" si="16"/>
        <v/>
      </c>
      <c r="BE22" s="26" t="str">
        <f t="shared" si="17"/>
        <v/>
      </c>
      <c r="BF22" s="29" t="s">
        <v>148</v>
      </c>
      <c r="BG22" s="37"/>
      <c r="BH22" s="37"/>
      <c r="BI22" s="38" t="str">
        <f t="shared" si="18"/>
        <v/>
      </c>
    </row>
    <row r="23" spans="1:61" ht="15">
      <c r="A23" s="8">
        <v>46199</v>
      </c>
      <c r="B23" s="6" t="s">
        <v>108</v>
      </c>
      <c r="C23" s="6" t="s">
        <v>109</v>
      </c>
      <c r="D23" s="6" t="s">
        <v>110</v>
      </c>
      <c r="E23" s="6" t="s">
        <v>111</v>
      </c>
      <c r="F23" s="12">
        <v>560</v>
      </c>
      <c r="G23" s="12">
        <v>544</v>
      </c>
      <c r="H23" s="12">
        <v>24</v>
      </c>
      <c r="I23" s="12">
        <v>10</v>
      </c>
      <c r="J23" s="12">
        <v>8</v>
      </c>
      <c r="K23" s="12">
        <v>560</v>
      </c>
      <c r="L23" s="13">
        <v>14200</v>
      </c>
      <c r="M23" s="13">
        <v>22500</v>
      </c>
      <c r="N23" s="14">
        <v>0.96</v>
      </c>
      <c r="O23" s="12">
        <v>1</v>
      </c>
      <c r="P23" s="12">
        <v>4</v>
      </c>
      <c r="Q23" s="12">
        <v>1</v>
      </c>
      <c r="R23" s="12">
        <v>1</v>
      </c>
      <c r="S23" s="30">
        <f t="shared" si="0"/>
        <v>15</v>
      </c>
      <c r="T23" s="12">
        <v>80</v>
      </c>
      <c r="U23" s="12">
        <v>78</v>
      </c>
      <c r="V23" s="12">
        <v>35</v>
      </c>
      <c r="W23" s="12">
        <v>35</v>
      </c>
      <c r="X23" s="14">
        <v>0.94</v>
      </c>
      <c r="Y23" s="12">
        <v>0</v>
      </c>
      <c r="Z23" s="12">
        <v>2</v>
      </c>
      <c r="AA23" s="12">
        <v>12</v>
      </c>
      <c r="AB23" s="6" t="s">
        <v>112</v>
      </c>
      <c r="AC23" s="15">
        <f t="shared" si="1"/>
        <v>568</v>
      </c>
      <c r="AD23" s="16">
        <f t="shared" si="2"/>
        <v>1</v>
      </c>
      <c r="AE23" s="15">
        <f t="shared" si="3"/>
        <v>0</v>
      </c>
      <c r="AF23" s="15">
        <f t="shared" si="4"/>
        <v>0</v>
      </c>
      <c r="AG23" s="15">
        <f t="shared" si="5"/>
        <v>14</v>
      </c>
      <c r="AH23" s="16">
        <f t="shared" si="6"/>
        <v>4.2253521126760563E-2</v>
      </c>
      <c r="AI23" s="16">
        <f t="shared" si="7"/>
        <v>2.464788732394366E-2</v>
      </c>
      <c r="AJ23" s="16">
        <f t="shared" si="8"/>
        <v>0.63111111111111107</v>
      </c>
      <c r="AK23" s="16">
        <f t="shared" si="9"/>
        <v>0.97499999999999998</v>
      </c>
      <c r="AL23" s="16">
        <f t="shared" si="10"/>
        <v>1</v>
      </c>
      <c r="AM23" s="41">
        <f t="shared" si="11"/>
        <v>545.28</v>
      </c>
      <c r="AN23" s="41">
        <f t="shared" si="12"/>
        <v>32.9</v>
      </c>
      <c r="AO23" s="17">
        <f>IF(A23="","",(AD23&lt;Settings!$B$4)+(AE23&gt;Settings!$B$5)+(AH23&gt;Settings!$B$6)+(AI23&gt;Settings!$B$7)+(N23&lt;Settings!$B$8)+(AJ23&gt;Settings!$B$9)+(O23&gt;Settings!$B$10)+(IFERROR(R23/S23,0)&gt;Settings!$B$11)+(AK23&lt;Settings!$B$12)+(AL23&lt;Settings!$B$13)+(X23&lt;Settings!$B$14)+(Y23&gt;Settings!$B$15))</f>
        <v>4</v>
      </c>
      <c r="AP23" s="11" t="str">
        <f t="shared" si="13"/>
        <v>Red</v>
      </c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6" t="str">
        <f t="shared" si="14"/>
        <v/>
      </c>
      <c r="BC23" s="26" t="str">
        <f t="shared" si="15"/>
        <v/>
      </c>
      <c r="BD23" s="26">
        <f t="shared" si="16"/>
        <v>0</v>
      </c>
      <c r="BE23" s="26">
        <f t="shared" si="17"/>
        <v>0</v>
      </c>
      <c r="BF23" s="29" t="s">
        <v>116</v>
      </c>
      <c r="BG23" s="37"/>
      <c r="BH23" s="37"/>
      <c r="BI23" s="38" t="str">
        <f t="shared" si="18"/>
        <v/>
      </c>
    </row>
    <row r="24" spans="1:61" ht="15">
      <c r="A24" s="8">
        <v>46199</v>
      </c>
      <c r="B24" s="6" t="s">
        <v>108</v>
      </c>
      <c r="C24" s="6" t="s">
        <v>117</v>
      </c>
      <c r="D24" s="6" t="s">
        <v>118</v>
      </c>
      <c r="E24" s="6" t="s">
        <v>119</v>
      </c>
      <c r="F24" s="12">
        <v>336</v>
      </c>
      <c r="G24" s="12">
        <v>324</v>
      </c>
      <c r="H24" s="12">
        <v>20</v>
      </c>
      <c r="I24" s="12">
        <v>4</v>
      </c>
      <c r="J24" s="12">
        <v>12</v>
      </c>
      <c r="K24" s="12">
        <v>332</v>
      </c>
      <c r="L24" s="13">
        <v>8900</v>
      </c>
      <c r="M24" s="13">
        <v>14300</v>
      </c>
      <c r="N24" s="14">
        <v>0.93599999999999994</v>
      </c>
      <c r="O24" s="12">
        <v>2</v>
      </c>
      <c r="P24" s="12">
        <v>6</v>
      </c>
      <c r="Q24" s="12">
        <v>2</v>
      </c>
      <c r="R24" s="12">
        <v>2</v>
      </c>
      <c r="S24" s="30">
        <f t="shared" si="0"/>
        <v>10</v>
      </c>
      <c r="T24" s="12">
        <v>56</v>
      </c>
      <c r="U24" s="12">
        <v>51</v>
      </c>
      <c r="V24" s="12">
        <v>28</v>
      </c>
      <c r="W24" s="12">
        <v>27</v>
      </c>
      <c r="X24" s="14">
        <v>0.88</v>
      </c>
      <c r="Y24" s="12">
        <v>1</v>
      </c>
      <c r="Z24" s="12">
        <v>3</v>
      </c>
      <c r="AA24" s="12">
        <v>8</v>
      </c>
      <c r="AB24" s="6" t="s">
        <v>112</v>
      </c>
      <c r="AC24" s="15">
        <f t="shared" si="1"/>
        <v>344</v>
      </c>
      <c r="AD24" s="16">
        <f t="shared" si="2"/>
        <v>0.98809523809523814</v>
      </c>
      <c r="AE24" s="15">
        <f t="shared" si="3"/>
        <v>4</v>
      </c>
      <c r="AF24" s="15">
        <f t="shared" si="4"/>
        <v>0</v>
      </c>
      <c r="AG24" s="15">
        <f t="shared" si="5"/>
        <v>16</v>
      </c>
      <c r="AH24" s="16">
        <f t="shared" si="6"/>
        <v>5.8139534883720929E-2</v>
      </c>
      <c r="AI24" s="16">
        <f t="shared" si="7"/>
        <v>4.6511627906976744E-2</v>
      </c>
      <c r="AJ24" s="16">
        <f t="shared" si="8"/>
        <v>0.6223776223776224</v>
      </c>
      <c r="AK24" s="16">
        <f t="shared" si="9"/>
        <v>0.9107142857142857</v>
      </c>
      <c r="AL24" s="16">
        <f t="shared" si="10"/>
        <v>0.9642857142857143</v>
      </c>
      <c r="AM24" s="41">
        <f t="shared" si="11"/>
        <v>321.98399999999998</v>
      </c>
      <c r="AN24" s="41">
        <f t="shared" si="12"/>
        <v>23.76</v>
      </c>
      <c r="AO24" s="17">
        <f>IF(A24="","",(AD24&lt;Settings!$B$4)+(AE24&gt;Settings!$B$5)+(AH24&gt;Settings!$B$6)+(AI24&gt;Settings!$B$7)+(N24&lt;Settings!$B$8)+(AJ24&gt;Settings!$B$9)+(O24&gt;Settings!$B$10)+(IFERROR(R24/S24,0)&gt;Settings!$B$11)+(AK24&lt;Settings!$B$12)+(AL24&lt;Settings!$B$13)+(X24&lt;Settings!$B$14)+(Y24&gt;Settings!$B$15))</f>
        <v>11</v>
      </c>
      <c r="AP24" s="11" t="str">
        <f t="shared" si="13"/>
        <v>Red</v>
      </c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6" t="str">
        <f t="shared" si="14"/>
        <v/>
      </c>
      <c r="BC24" s="26" t="str">
        <f t="shared" si="15"/>
        <v/>
      </c>
      <c r="BD24" s="26">
        <f t="shared" si="16"/>
        <v>0</v>
      </c>
      <c r="BE24" s="26">
        <f t="shared" si="17"/>
        <v>0</v>
      </c>
      <c r="BF24" s="29" t="s">
        <v>123</v>
      </c>
      <c r="BG24" s="37"/>
      <c r="BH24" s="37"/>
      <c r="BI24" s="38" t="str">
        <f t="shared" si="18"/>
        <v/>
      </c>
    </row>
    <row r="25" spans="1:61" ht="15">
      <c r="A25" s="8">
        <v>46199</v>
      </c>
      <c r="B25" s="6" t="s">
        <v>124</v>
      </c>
      <c r="C25" s="6" t="s">
        <v>125</v>
      </c>
      <c r="D25" s="6" t="s">
        <v>126</v>
      </c>
      <c r="E25" s="6" t="s">
        <v>111</v>
      </c>
      <c r="F25" s="12">
        <v>420</v>
      </c>
      <c r="G25" s="12">
        <v>399</v>
      </c>
      <c r="H25" s="12">
        <v>32</v>
      </c>
      <c r="I25" s="12">
        <v>6</v>
      </c>
      <c r="J25" s="12">
        <v>16</v>
      </c>
      <c r="K25" s="12">
        <v>415</v>
      </c>
      <c r="L25" s="13">
        <v>10900</v>
      </c>
      <c r="M25" s="13">
        <v>17100</v>
      </c>
      <c r="N25" s="14">
        <v>0.91300000000000003</v>
      </c>
      <c r="O25" s="12">
        <v>3</v>
      </c>
      <c r="P25" s="12">
        <v>8</v>
      </c>
      <c r="Q25" s="12">
        <v>1</v>
      </c>
      <c r="R25" s="12">
        <v>3</v>
      </c>
      <c r="S25" s="30">
        <f t="shared" si="0"/>
        <v>12</v>
      </c>
      <c r="T25" s="12">
        <v>70</v>
      </c>
      <c r="U25" s="12">
        <v>62</v>
      </c>
      <c r="V25" s="12">
        <v>42</v>
      </c>
      <c r="W25" s="12">
        <v>39</v>
      </c>
      <c r="X25" s="14">
        <v>0.86</v>
      </c>
      <c r="Y25" s="12">
        <v>2</v>
      </c>
      <c r="Z25" s="12">
        <v>4</v>
      </c>
      <c r="AA25" s="12">
        <v>6</v>
      </c>
      <c r="AB25" s="6" t="s">
        <v>112</v>
      </c>
      <c r="AC25" s="15">
        <f t="shared" si="1"/>
        <v>431</v>
      </c>
      <c r="AD25" s="16">
        <f t="shared" si="2"/>
        <v>0.98809523809523814</v>
      </c>
      <c r="AE25" s="15">
        <f t="shared" si="3"/>
        <v>5</v>
      </c>
      <c r="AF25" s="15">
        <f t="shared" si="4"/>
        <v>0</v>
      </c>
      <c r="AG25" s="15">
        <f t="shared" si="5"/>
        <v>26</v>
      </c>
      <c r="AH25" s="16">
        <f t="shared" si="6"/>
        <v>7.4245939675174011E-2</v>
      </c>
      <c r="AI25" s="16">
        <f t="shared" si="7"/>
        <v>6.0324825986078884E-2</v>
      </c>
      <c r="AJ25" s="16">
        <f t="shared" si="8"/>
        <v>0.63742690058479534</v>
      </c>
      <c r="AK25" s="16">
        <f t="shared" si="9"/>
        <v>0.88571428571428568</v>
      </c>
      <c r="AL25" s="16">
        <f t="shared" si="10"/>
        <v>0.9285714285714286</v>
      </c>
      <c r="AM25" s="41">
        <f t="shared" si="11"/>
        <v>393.50300000000004</v>
      </c>
      <c r="AN25" s="41">
        <f t="shared" si="12"/>
        <v>33.54</v>
      </c>
      <c r="AO25" s="17">
        <f>IF(A25="","",(AD25&lt;Settings!$B$4)+(AE25&gt;Settings!$B$5)+(AH25&gt;Settings!$B$6)+(AI25&gt;Settings!$B$7)+(N25&lt;Settings!$B$8)+(AJ25&gt;Settings!$B$9)+(O25&gt;Settings!$B$10)+(IFERROR(R25/S25,0)&gt;Settings!$B$11)+(AK25&lt;Settings!$B$12)+(AL25&lt;Settings!$B$13)+(X25&lt;Settings!$B$14)+(Y25&gt;Settings!$B$15))</f>
        <v>11</v>
      </c>
      <c r="AP25" s="11" t="str">
        <f t="shared" si="13"/>
        <v>Red</v>
      </c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6" t="str">
        <f t="shared" si="14"/>
        <v/>
      </c>
      <c r="BC25" s="26" t="str">
        <f t="shared" si="15"/>
        <v/>
      </c>
      <c r="BD25" s="26">
        <f t="shared" si="16"/>
        <v>0</v>
      </c>
      <c r="BE25" s="26">
        <f t="shared" si="17"/>
        <v>0</v>
      </c>
      <c r="BF25" s="29" t="s">
        <v>130</v>
      </c>
      <c r="BG25" s="37"/>
      <c r="BH25" s="37"/>
      <c r="BI25" s="38" t="str">
        <f t="shared" si="18"/>
        <v/>
      </c>
    </row>
    <row r="26" spans="1:61" ht="15">
      <c r="A26" s="8">
        <v>46199</v>
      </c>
      <c r="B26" s="6" t="s">
        <v>124</v>
      </c>
      <c r="C26" s="6" t="s">
        <v>131</v>
      </c>
      <c r="D26" s="6" t="s">
        <v>132</v>
      </c>
      <c r="E26" s="6" t="s">
        <v>133</v>
      </c>
      <c r="F26" s="12">
        <v>280</v>
      </c>
      <c r="G26" s="12">
        <v>272</v>
      </c>
      <c r="H26" s="12">
        <v>10</v>
      </c>
      <c r="I26" s="12">
        <v>8</v>
      </c>
      <c r="J26" s="12">
        <v>0</v>
      </c>
      <c r="K26" s="12">
        <v>282</v>
      </c>
      <c r="L26" s="13">
        <v>7200</v>
      </c>
      <c r="M26" s="13">
        <v>11800</v>
      </c>
      <c r="N26" s="14">
        <v>0.97399999999999998</v>
      </c>
      <c r="O26" s="12">
        <v>0</v>
      </c>
      <c r="P26" s="12">
        <v>2</v>
      </c>
      <c r="Q26" s="12">
        <v>0</v>
      </c>
      <c r="R26" s="12">
        <v>1</v>
      </c>
      <c r="S26" s="30">
        <f t="shared" si="0"/>
        <v>8</v>
      </c>
      <c r="T26" s="12">
        <v>40</v>
      </c>
      <c r="U26" s="12">
        <v>40</v>
      </c>
      <c r="V26" s="12">
        <v>20</v>
      </c>
      <c r="W26" s="12">
        <v>20</v>
      </c>
      <c r="X26" s="14">
        <v>0.96</v>
      </c>
      <c r="Y26" s="12">
        <v>0</v>
      </c>
      <c r="Z26" s="12">
        <v>1</v>
      </c>
      <c r="AA26" s="12">
        <v>10</v>
      </c>
      <c r="AB26" s="6" t="s">
        <v>112</v>
      </c>
      <c r="AC26" s="15">
        <f t="shared" si="1"/>
        <v>282</v>
      </c>
      <c r="AD26" s="16">
        <f t="shared" si="2"/>
        <v>1</v>
      </c>
      <c r="AE26" s="15">
        <f t="shared" si="3"/>
        <v>0</v>
      </c>
      <c r="AF26" s="15">
        <f t="shared" si="4"/>
        <v>2</v>
      </c>
      <c r="AG26" s="15">
        <f t="shared" si="5"/>
        <v>2</v>
      </c>
      <c r="AH26" s="16">
        <f t="shared" si="6"/>
        <v>3.5460992907801421E-2</v>
      </c>
      <c r="AI26" s="16">
        <f t="shared" si="7"/>
        <v>7.0921985815602835E-3</v>
      </c>
      <c r="AJ26" s="16">
        <f t="shared" si="8"/>
        <v>0.61016949152542377</v>
      </c>
      <c r="AK26" s="16">
        <f t="shared" si="9"/>
        <v>1</v>
      </c>
      <c r="AL26" s="16">
        <f t="shared" si="10"/>
        <v>1</v>
      </c>
      <c r="AM26" s="41">
        <f t="shared" si="11"/>
        <v>274.66800000000001</v>
      </c>
      <c r="AN26" s="41">
        <f t="shared" si="12"/>
        <v>19.2</v>
      </c>
      <c r="AO26" s="17">
        <f>IF(A26="","",(AD26&lt;Settings!$B$4)+(AE26&gt;Settings!$B$5)+(AH26&gt;Settings!$B$6)+(AI26&gt;Settings!$B$7)+(N26&lt;Settings!$B$8)+(AJ26&gt;Settings!$B$9)+(O26&gt;Settings!$B$10)+(IFERROR(R26/S26,0)&gt;Settings!$B$11)+(AK26&lt;Settings!$B$12)+(AL26&lt;Settings!$B$13)+(X26&lt;Settings!$B$14)+(Y26&gt;Settings!$B$15))</f>
        <v>2</v>
      </c>
      <c r="AP26" s="11" t="str">
        <f t="shared" si="13"/>
        <v>Yellow</v>
      </c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6" t="str">
        <f t="shared" si="14"/>
        <v/>
      </c>
      <c r="BC26" s="26" t="str">
        <f t="shared" si="15"/>
        <v/>
      </c>
      <c r="BD26" s="26">
        <f t="shared" si="16"/>
        <v>0</v>
      </c>
      <c r="BE26" s="26">
        <f t="shared" si="17"/>
        <v>0</v>
      </c>
      <c r="BF26" s="29" t="s">
        <v>137</v>
      </c>
      <c r="BG26" s="37"/>
      <c r="BH26" s="37"/>
      <c r="BI26" s="38" t="str">
        <f t="shared" si="18"/>
        <v/>
      </c>
    </row>
    <row r="27" spans="1:61" ht="15">
      <c r="A27" s="8">
        <v>46199</v>
      </c>
      <c r="B27" s="6" t="s">
        <v>138</v>
      </c>
      <c r="C27" s="6" t="s">
        <v>139</v>
      </c>
      <c r="D27" s="6" t="s">
        <v>140</v>
      </c>
      <c r="E27" s="6" t="s">
        <v>119</v>
      </c>
      <c r="F27" s="12">
        <v>168</v>
      </c>
      <c r="G27" s="12">
        <v>154</v>
      </c>
      <c r="H27" s="12">
        <v>14</v>
      </c>
      <c r="I27" s="12">
        <v>0</v>
      </c>
      <c r="J27" s="12">
        <v>8</v>
      </c>
      <c r="K27" s="12">
        <v>160</v>
      </c>
      <c r="L27" s="13">
        <v>4300</v>
      </c>
      <c r="M27" s="13">
        <v>6900</v>
      </c>
      <c r="N27" s="14">
        <v>0.94</v>
      </c>
      <c r="O27" s="12">
        <v>1</v>
      </c>
      <c r="P27" s="12">
        <v>5</v>
      </c>
      <c r="Q27" s="12">
        <v>1</v>
      </c>
      <c r="R27" s="12">
        <v>2</v>
      </c>
      <c r="S27" s="30">
        <f t="shared" si="0"/>
        <v>6</v>
      </c>
      <c r="T27" s="12">
        <v>28</v>
      </c>
      <c r="U27" s="12">
        <v>26</v>
      </c>
      <c r="V27" s="12">
        <v>14</v>
      </c>
      <c r="W27" s="12">
        <v>13</v>
      </c>
      <c r="X27" s="14">
        <v>0.91</v>
      </c>
      <c r="Y27" s="12">
        <v>1</v>
      </c>
      <c r="Z27" s="12">
        <v>2</v>
      </c>
      <c r="AA27" s="12">
        <v>4</v>
      </c>
      <c r="AB27" s="6" t="s">
        <v>112</v>
      </c>
      <c r="AC27" s="15">
        <f t="shared" si="1"/>
        <v>168</v>
      </c>
      <c r="AD27" s="16">
        <f t="shared" si="2"/>
        <v>0.95238095238095233</v>
      </c>
      <c r="AE27" s="15">
        <f t="shared" si="3"/>
        <v>8</v>
      </c>
      <c r="AF27" s="15">
        <f t="shared" si="4"/>
        <v>0</v>
      </c>
      <c r="AG27" s="15">
        <f t="shared" si="5"/>
        <v>14</v>
      </c>
      <c r="AH27" s="16">
        <f t="shared" si="6"/>
        <v>8.3333333333333329E-2</v>
      </c>
      <c r="AI27" s="16">
        <f t="shared" si="7"/>
        <v>8.3333333333333329E-2</v>
      </c>
      <c r="AJ27" s="16">
        <f t="shared" si="8"/>
        <v>0.62318840579710144</v>
      </c>
      <c r="AK27" s="16">
        <f t="shared" si="9"/>
        <v>0.9285714285714286</v>
      </c>
      <c r="AL27" s="16">
        <f t="shared" si="10"/>
        <v>0.9285714285714286</v>
      </c>
      <c r="AM27" s="41">
        <f t="shared" si="11"/>
        <v>157.91999999999999</v>
      </c>
      <c r="AN27" s="41">
        <f t="shared" si="12"/>
        <v>11.83</v>
      </c>
      <c r="AO27" s="17">
        <f>IF(A27="","",(AD27&lt;Settings!$B$4)+(AE27&gt;Settings!$B$5)+(AH27&gt;Settings!$B$6)+(AI27&gt;Settings!$B$7)+(N27&lt;Settings!$B$8)+(AJ27&gt;Settings!$B$9)+(O27&gt;Settings!$B$10)+(IFERROR(R27/S27,0)&gt;Settings!$B$11)+(AK27&lt;Settings!$B$12)+(AL27&lt;Settings!$B$13)+(X27&lt;Settings!$B$14)+(Y27&gt;Settings!$B$15))</f>
        <v>10</v>
      </c>
      <c r="AP27" s="11" t="str">
        <f t="shared" si="13"/>
        <v>Red</v>
      </c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6" t="str">
        <f t="shared" si="14"/>
        <v/>
      </c>
      <c r="BC27" s="26" t="str">
        <f t="shared" si="15"/>
        <v/>
      </c>
      <c r="BD27" s="26">
        <f t="shared" si="16"/>
        <v>0</v>
      </c>
      <c r="BE27" s="26">
        <f t="shared" si="17"/>
        <v>0</v>
      </c>
      <c r="BF27" s="29" t="s">
        <v>144</v>
      </c>
      <c r="BG27" s="37"/>
      <c r="BH27" s="37"/>
      <c r="BI27" s="38" t="str">
        <f t="shared" si="18"/>
        <v/>
      </c>
    </row>
    <row r="28" spans="1:61" ht="15">
      <c r="A28" s="8">
        <v>46199</v>
      </c>
      <c r="B28" s="6" t="s">
        <v>138</v>
      </c>
      <c r="C28" s="6" t="s">
        <v>145</v>
      </c>
      <c r="D28" s="6" t="s">
        <v>146</v>
      </c>
      <c r="E28" s="6" t="s">
        <v>133</v>
      </c>
      <c r="F28" s="12">
        <v>112</v>
      </c>
      <c r="G28" s="12">
        <v>106</v>
      </c>
      <c r="H28" s="12">
        <v>2</v>
      </c>
      <c r="I28" s="12">
        <v>0</v>
      </c>
      <c r="J28" s="12">
        <v>0</v>
      </c>
      <c r="K28" s="12">
        <v>108</v>
      </c>
      <c r="L28" s="13">
        <v>2800</v>
      </c>
      <c r="M28" s="13">
        <v>4600</v>
      </c>
      <c r="N28" s="14">
        <v>0.98799999999999999</v>
      </c>
      <c r="O28" s="12">
        <v>0</v>
      </c>
      <c r="P28" s="12">
        <v>1</v>
      </c>
      <c r="Q28" s="12">
        <v>0</v>
      </c>
      <c r="R28" s="12">
        <v>1</v>
      </c>
      <c r="S28" s="30">
        <f t="shared" si="0"/>
        <v>4</v>
      </c>
      <c r="T28" s="12">
        <v>14</v>
      </c>
      <c r="U28" s="12">
        <v>14</v>
      </c>
      <c r="V28" s="12">
        <v>7</v>
      </c>
      <c r="W28" s="12">
        <v>7</v>
      </c>
      <c r="X28" s="14">
        <v>0.98</v>
      </c>
      <c r="Y28" s="12">
        <v>0</v>
      </c>
      <c r="Z28" s="12">
        <v>0</v>
      </c>
      <c r="AA28" s="12">
        <v>2</v>
      </c>
      <c r="AB28" s="6" t="s">
        <v>112</v>
      </c>
      <c r="AC28" s="15">
        <f t="shared" si="1"/>
        <v>108</v>
      </c>
      <c r="AD28" s="16">
        <f t="shared" si="2"/>
        <v>0.9642857142857143</v>
      </c>
      <c r="AE28" s="15">
        <f t="shared" si="3"/>
        <v>4</v>
      </c>
      <c r="AF28" s="15">
        <f t="shared" si="4"/>
        <v>0</v>
      </c>
      <c r="AG28" s="15">
        <f t="shared" si="5"/>
        <v>2</v>
      </c>
      <c r="AH28" s="16">
        <f t="shared" si="6"/>
        <v>1.8518518518518517E-2</v>
      </c>
      <c r="AI28" s="16">
        <f t="shared" si="7"/>
        <v>1.8518518518518517E-2</v>
      </c>
      <c r="AJ28" s="16">
        <f t="shared" si="8"/>
        <v>0.60869565217391308</v>
      </c>
      <c r="AK28" s="16">
        <f t="shared" si="9"/>
        <v>1</v>
      </c>
      <c r="AL28" s="16">
        <f t="shared" si="10"/>
        <v>1</v>
      </c>
      <c r="AM28" s="41">
        <f t="shared" si="11"/>
        <v>106.70399999999999</v>
      </c>
      <c r="AN28" s="41">
        <f t="shared" si="12"/>
        <v>6.8599999999999994</v>
      </c>
      <c r="AO28" s="17">
        <f>IF(A28="","",(AD28&lt;Settings!$B$4)+(AE28&gt;Settings!$B$5)+(AH28&gt;Settings!$B$6)+(AI28&gt;Settings!$B$7)+(N28&lt;Settings!$B$8)+(AJ28&gt;Settings!$B$9)+(O28&gt;Settings!$B$10)+(IFERROR(R28/S28,0)&gt;Settings!$B$11)+(AK28&lt;Settings!$B$12)+(AL28&lt;Settings!$B$13)+(X28&lt;Settings!$B$14)+(Y28&gt;Settings!$B$15))</f>
        <v>3</v>
      </c>
      <c r="AP28" s="11" t="str">
        <f t="shared" si="13"/>
        <v>Red</v>
      </c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6" t="str">
        <f t="shared" si="14"/>
        <v/>
      </c>
      <c r="BC28" s="26" t="str">
        <f t="shared" si="15"/>
        <v/>
      </c>
      <c r="BD28" s="26" t="str">
        <f t="shared" si="16"/>
        <v/>
      </c>
      <c r="BE28" s="26" t="str">
        <f t="shared" si="17"/>
        <v/>
      </c>
      <c r="BF28" s="29" t="s">
        <v>148</v>
      </c>
      <c r="BG28" s="37"/>
      <c r="BH28" s="37"/>
      <c r="BI28" s="38" t="str">
        <f t="shared" si="18"/>
        <v/>
      </c>
    </row>
    <row r="29" spans="1:61">
      <c r="A29" s="8">
        <v>46220</v>
      </c>
      <c r="B29" s="6" t="s">
        <v>149</v>
      </c>
      <c r="C29" s="6" t="s">
        <v>150</v>
      </c>
      <c r="D29" s="6" t="s">
        <v>151</v>
      </c>
      <c r="E29" s="6" t="s">
        <v>111</v>
      </c>
      <c r="F29" s="12">
        <v>448</v>
      </c>
      <c r="G29" s="12">
        <v>438</v>
      </c>
      <c r="H29" s="12">
        <v>18</v>
      </c>
      <c r="I29" s="12">
        <v>8</v>
      </c>
      <c r="J29" s="12">
        <v>6</v>
      </c>
      <c r="K29" s="12">
        <v>450</v>
      </c>
      <c r="L29" s="13">
        <v>11750</v>
      </c>
      <c r="M29" s="13">
        <v>18950</v>
      </c>
      <c r="N29" s="14">
        <v>0.96399999999999997</v>
      </c>
      <c r="O29" s="12">
        <v>1</v>
      </c>
      <c r="P29" s="12">
        <v>2</v>
      </c>
      <c r="Q29" s="12">
        <v>1</v>
      </c>
      <c r="R29" s="12">
        <v>0</v>
      </c>
      <c r="S29" s="30">
        <v>13</v>
      </c>
      <c r="T29" s="12">
        <v>64</v>
      </c>
      <c r="U29" s="12">
        <v>63</v>
      </c>
      <c r="V29" s="12">
        <v>32</v>
      </c>
      <c r="W29" s="12">
        <v>32</v>
      </c>
      <c r="X29" s="14">
        <v>0.95</v>
      </c>
      <c r="Y29" s="12">
        <v>0</v>
      </c>
      <c r="Z29" s="12">
        <v>3</v>
      </c>
      <c r="AA29" s="12">
        <v>8</v>
      </c>
      <c r="AB29" s="6" t="s">
        <v>112</v>
      </c>
      <c r="AC29" s="15">
        <f t="shared" si="1"/>
        <v>456</v>
      </c>
      <c r="AD29" s="16">
        <f t="shared" si="2"/>
        <v>1</v>
      </c>
      <c r="AE29" s="15">
        <f t="shared" si="3"/>
        <v>0</v>
      </c>
      <c r="AF29" s="15">
        <f t="shared" si="4"/>
        <v>2</v>
      </c>
      <c r="AG29" s="15">
        <f t="shared" si="5"/>
        <v>10</v>
      </c>
      <c r="AH29" s="16">
        <f t="shared" si="6"/>
        <v>3.9473684210526314E-2</v>
      </c>
      <c r="AI29" s="16">
        <f t="shared" si="7"/>
        <v>2.1929824561403508E-2</v>
      </c>
      <c r="AJ29" s="16">
        <f t="shared" si="8"/>
        <v>0.62005277044854878</v>
      </c>
      <c r="AK29" s="16">
        <f t="shared" si="9"/>
        <v>0.984375</v>
      </c>
      <c r="AL29" s="16">
        <f t="shared" si="10"/>
        <v>1</v>
      </c>
      <c r="AM29" s="41">
        <f t="shared" si="11"/>
        <v>439.584</v>
      </c>
      <c r="AN29" s="41">
        <f t="shared" si="12"/>
        <v>30.4</v>
      </c>
      <c r="AO29" s="17">
        <f>IF(A29="","",(AD29&lt;Settings!$B$4)+(AE29&gt;Settings!$B$5)+(AH29&gt;Settings!$B$6)+(AI29&gt;Settings!$B$7)+(N29&lt;Settings!$B$8)+(AJ29&gt;Settings!$B$9)+(O29&gt;Settings!$B$10)+(IFERROR(R29/S29,0)&gt;Settings!$B$11)+(AK29&lt;Settings!$B$12)+(AL29&lt;Settings!$B$13)+(X29&lt;Settings!$B$14)+(Y29&gt;Settings!$B$15))</f>
        <v>3</v>
      </c>
      <c r="AP29" s="11" t="str">
        <f t="shared" si="13"/>
        <v>Red</v>
      </c>
      <c r="AQ29">
        <v>32</v>
      </c>
      <c r="AR29">
        <v>32</v>
      </c>
      <c r="AS29">
        <v>3</v>
      </c>
      <c r="AT29">
        <v>3</v>
      </c>
      <c r="AU29">
        <v>1</v>
      </c>
      <c r="AV29">
        <v>1</v>
      </c>
      <c r="AW29">
        <v>2</v>
      </c>
      <c r="AX29">
        <v>0</v>
      </c>
      <c r="AY29" t="s">
        <v>152</v>
      </c>
      <c r="AZ29" t="s">
        <v>153</v>
      </c>
      <c r="BA29" t="s">
        <v>154</v>
      </c>
      <c r="BB29" s="3">
        <f t="shared" si="14"/>
        <v>1</v>
      </c>
      <c r="BC29" s="3">
        <f t="shared" si="15"/>
        <v>1</v>
      </c>
      <c r="BD29" s="3">
        <f t="shared" si="16"/>
        <v>0.33333333333333331</v>
      </c>
      <c r="BE29" s="3">
        <f t="shared" si="17"/>
        <v>0.66666666666666663</v>
      </c>
      <c r="BF29" t="s">
        <v>155</v>
      </c>
      <c r="BG29" s="37">
        <v>10</v>
      </c>
      <c r="BH29" s="37">
        <v>0</v>
      </c>
      <c r="BI29" s="38">
        <f t="shared" si="18"/>
        <v>0</v>
      </c>
    </row>
    <row r="30" spans="1:61">
      <c r="A30" s="8">
        <v>46220</v>
      </c>
      <c r="B30" s="6" t="s">
        <v>149</v>
      </c>
      <c r="C30" s="6" t="s">
        <v>156</v>
      </c>
      <c r="D30" s="6" t="s">
        <v>157</v>
      </c>
      <c r="E30" s="6" t="s">
        <v>111</v>
      </c>
      <c r="F30" s="12">
        <v>336</v>
      </c>
      <c r="G30" s="12">
        <v>330</v>
      </c>
      <c r="H30" s="12">
        <v>10</v>
      </c>
      <c r="I30" s="12">
        <v>6</v>
      </c>
      <c r="J30" s="12">
        <v>4</v>
      </c>
      <c r="K30" s="12">
        <v>336</v>
      </c>
      <c r="L30" s="13">
        <v>8750</v>
      </c>
      <c r="M30" s="13">
        <v>14600</v>
      </c>
      <c r="N30" s="14">
        <v>0.97599999999999998</v>
      </c>
      <c r="O30" s="12">
        <v>0</v>
      </c>
      <c r="P30" s="12">
        <v>1</v>
      </c>
      <c r="Q30" s="12">
        <v>0</v>
      </c>
      <c r="R30" s="12">
        <v>0</v>
      </c>
      <c r="S30" s="30">
        <v>10</v>
      </c>
      <c r="T30" s="12">
        <v>48</v>
      </c>
      <c r="U30" s="12">
        <v>48</v>
      </c>
      <c r="V30" s="12">
        <v>24</v>
      </c>
      <c r="W30" s="12">
        <v>24</v>
      </c>
      <c r="X30" s="14">
        <v>0.97</v>
      </c>
      <c r="Y30" s="12">
        <v>0</v>
      </c>
      <c r="Z30" s="12">
        <v>1</v>
      </c>
      <c r="AA30" s="12">
        <v>6</v>
      </c>
      <c r="AB30" s="6" t="s">
        <v>112</v>
      </c>
      <c r="AC30" s="15">
        <f t="shared" si="1"/>
        <v>340</v>
      </c>
      <c r="AD30" s="16">
        <f t="shared" si="2"/>
        <v>1</v>
      </c>
      <c r="AE30" s="15">
        <f t="shared" si="3"/>
        <v>0</v>
      </c>
      <c r="AF30" s="15">
        <f t="shared" si="4"/>
        <v>0</v>
      </c>
      <c r="AG30" s="15">
        <f t="shared" si="5"/>
        <v>4</v>
      </c>
      <c r="AH30" s="16">
        <f t="shared" si="6"/>
        <v>2.9411764705882353E-2</v>
      </c>
      <c r="AI30" s="16">
        <f t="shared" si="7"/>
        <v>1.1764705882352941E-2</v>
      </c>
      <c r="AJ30" s="16">
        <f t="shared" si="8"/>
        <v>0.59931506849315064</v>
      </c>
      <c r="AK30" s="16">
        <f t="shared" si="9"/>
        <v>1</v>
      </c>
      <c r="AL30" s="16">
        <f t="shared" si="10"/>
        <v>1</v>
      </c>
      <c r="AM30" s="41">
        <f t="shared" si="11"/>
        <v>331.84</v>
      </c>
      <c r="AN30" s="41">
        <f t="shared" si="12"/>
        <v>23.28</v>
      </c>
      <c r="AO30" s="17">
        <f>IF(A30="","",(AD30&lt;Settings!$B$4)+(AE30&gt;Settings!$B$5)+(AH30&gt;Settings!$B$6)+(AI30&gt;Settings!$B$7)+(N30&lt;Settings!$B$8)+(AJ30&gt;Settings!$B$9)+(O30&gt;Settings!$B$10)+(IFERROR(R30/S30,0)&gt;Settings!$B$11)+(AK30&lt;Settings!$B$12)+(AL30&lt;Settings!$B$13)+(X30&lt;Settings!$B$14)+(Y30&gt;Settings!$B$15))</f>
        <v>0</v>
      </c>
      <c r="AP30" s="11" t="str">
        <f t="shared" si="13"/>
        <v>Green</v>
      </c>
      <c r="AQ30">
        <v>24</v>
      </c>
      <c r="AR30">
        <v>24</v>
      </c>
      <c r="AS30">
        <v>1</v>
      </c>
      <c r="AT30">
        <v>1</v>
      </c>
      <c r="AU30">
        <v>0</v>
      </c>
      <c r="AV30">
        <v>0</v>
      </c>
      <c r="AW30">
        <v>1</v>
      </c>
      <c r="AX30">
        <v>0</v>
      </c>
      <c r="AY30" t="s">
        <v>158</v>
      </c>
      <c r="AZ30" t="s">
        <v>135</v>
      </c>
      <c r="BA30" t="s">
        <v>159</v>
      </c>
      <c r="BB30" s="3">
        <f t="shared" si="14"/>
        <v>1</v>
      </c>
      <c r="BC30" s="3">
        <f t="shared" si="15"/>
        <v>1</v>
      </c>
      <c r="BD30" s="3">
        <f t="shared" si="16"/>
        <v>0</v>
      </c>
      <c r="BE30" s="3">
        <f t="shared" si="17"/>
        <v>1</v>
      </c>
      <c r="BF30" t="s">
        <v>160</v>
      </c>
      <c r="BG30" s="37">
        <v>10</v>
      </c>
      <c r="BH30" s="37">
        <v>0</v>
      </c>
      <c r="BI30" s="38">
        <f t="shared" si="18"/>
        <v>0</v>
      </c>
    </row>
    <row r="31" spans="1:61">
      <c r="A31" s="8">
        <v>46220</v>
      </c>
      <c r="B31" s="6" t="s">
        <v>161</v>
      </c>
      <c r="C31" s="6" t="s">
        <v>162</v>
      </c>
      <c r="D31" s="6" t="s">
        <v>163</v>
      </c>
      <c r="E31" s="6" t="s">
        <v>119</v>
      </c>
      <c r="F31" s="12">
        <v>280</v>
      </c>
      <c r="G31" s="12">
        <v>270</v>
      </c>
      <c r="H31" s="12">
        <v>16</v>
      </c>
      <c r="I31" s="12">
        <v>4</v>
      </c>
      <c r="J31" s="12">
        <v>8</v>
      </c>
      <c r="K31" s="12">
        <v>278</v>
      </c>
      <c r="L31" s="13">
        <v>7350</v>
      </c>
      <c r="M31" s="13">
        <v>11900</v>
      </c>
      <c r="N31" s="14">
        <v>0.95099999999999996</v>
      </c>
      <c r="O31" s="12">
        <v>1</v>
      </c>
      <c r="P31" s="12">
        <v>3</v>
      </c>
      <c r="Q31" s="12">
        <v>1</v>
      </c>
      <c r="R31" s="12">
        <v>1</v>
      </c>
      <c r="S31" s="30">
        <v>8</v>
      </c>
      <c r="T31" s="12">
        <v>42</v>
      </c>
      <c r="U31" s="12">
        <v>40</v>
      </c>
      <c r="V31" s="12">
        <v>21</v>
      </c>
      <c r="W31" s="12">
        <v>20</v>
      </c>
      <c r="X31" s="14">
        <v>0.89</v>
      </c>
      <c r="Y31" s="12">
        <v>1</v>
      </c>
      <c r="Z31" s="12">
        <v>4</v>
      </c>
      <c r="AA31" s="12">
        <v>4</v>
      </c>
      <c r="AB31" s="6" t="s">
        <v>112</v>
      </c>
      <c r="AC31" s="15">
        <f t="shared" si="1"/>
        <v>286</v>
      </c>
      <c r="AD31" s="16">
        <f t="shared" si="2"/>
        <v>0.99285714285714288</v>
      </c>
      <c r="AE31" s="15">
        <f t="shared" si="3"/>
        <v>2</v>
      </c>
      <c r="AF31" s="15">
        <f t="shared" si="4"/>
        <v>0</v>
      </c>
      <c r="AG31" s="15">
        <f t="shared" si="5"/>
        <v>12</v>
      </c>
      <c r="AH31" s="16">
        <f t="shared" si="6"/>
        <v>5.5944055944055944E-2</v>
      </c>
      <c r="AI31" s="16">
        <f t="shared" si="7"/>
        <v>4.195804195804196E-2</v>
      </c>
      <c r="AJ31" s="16">
        <f t="shared" si="8"/>
        <v>0.61764705882352944</v>
      </c>
      <c r="AK31" s="16">
        <f t="shared" si="9"/>
        <v>0.95238095238095233</v>
      </c>
      <c r="AL31" s="16">
        <f t="shared" si="10"/>
        <v>0.95238095238095233</v>
      </c>
      <c r="AM31" s="41">
        <f t="shared" si="11"/>
        <v>271.98599999999999</v>
      </c>
      <c r="AN31" s="41">
        <f t="shared" si="12"/>
        <v>17.8</v>
      </c>
      <c r="AO31" s="17">
        <f>IF(A31="","",(AD31&lt;Settings!$B$4)+(AE31&gt;Settings!$B$5)+(AH31&gt;Settings!$B$6)+(AI31&gt;Settings!$B$7)+(N31&lt;Settings!$B$8)+(AJ31&gt;Settings!$B$9)+(O31&gt;Settings!$B$10)+(IFERROR(R31/S31,0)&gt;Settings!$B$11)+(AK31&lt;Settings!$B$12)+(AL31&lt;Settings!$B$13)+(X31&lt;Settings!$B$14)+(Y31&gt;Settings!$B$15))</f>
        <v>9</v>
      </c>
      <c r="AP31" s="11" t="str">
        <f t="shared" si="13"/>
        <v>Red</v>
      </c>
      <c r="AQ31">
        <v>21</v>
      </c>
      <c r="AR31">
        <v>20</v>
      </c>
      <c r="AS31">
        <v>4</v>
      </c>
      <c r="AT31">
        <v>4</v>
      </c>
      <c r="AU31">
        <v>1</v>
      </c>
      <c r="AV31">
        <v>0</v>
      </c>
      <c r="AW31">
        <v>3</v>
      </c>
      <c r="AX31">
        <v>1</v>
      </c>
      <c r="AY31" t="s">
        <v>164</v>
      </c>
      <c r="AZ31" t="s">
        <v>165</v>
      </c>
      <c r="BA31" t="s">
        <v>166</v>
      </c>
      <c r="BB31" s="3">
        <f t="shared" si="14"/>
        <v>0.95238095238095233</v>
      </c>
      <c r="BC31" s="3">
        <f t="shared" si="15"/>
        <v>1</v>
      </c>
      <c r="BD31" s="3">
        <f t="shared" si="16"/>
        <v>0.25</v>
      </c>
      <c r="BE31" s="3">
        <f t="shared" si="17"/>
        <v>0.75</v>
      </c>
      <c r="BF31" t="s">
        <v>167</v>
      </c>
      <c r="BG31" s="37">
        <v>10</v>
      </c>
      <c r="BH31" s="37">
        <v>2</v>
      </c>
      <c r="BI31" s="38">
        <f t="shared" si="18"/>
        <v>0.2</v>
      </c>
    </row>
    <row r="32" spans="1:61">
      <c r="A32" s="8">
        <v>46220</v>
      </c>
      <c r="B32" s="6" t="s">
        <v>161</v>
      </c>
      <c r="C32" s="6" t="s">
        <v>168</v>
      </c>
      <c r="D32" s="6" t="s">
        <v>169</v>
      </c>
      <c r="E32" s="6" t="s">
        <v>119</v>
      </c>
      <c r="F32" s="12">
        <v>392</v>
      </c>
      <c r="G32" s="12">
        <v>386</v>
      </c>
      <c r="H32" s="12">
        <v>12</v>
      </c>
      <c r="I32" s="12">
        <v>6</v>
      </c>
      <c r="J32" s="12">
        <v>4</v>
      </c>
      <c r="K32" s="12">
        <v>394</v>
      </c>
      <c r="L32" s="13">
        <v>10100</v>
      </c>
      <c r="M32" s="13">
        <v>16500</v>
      </c>
      <c r="N32" s="14">
        <v>0.96799999999999997</v>
      </c>
      <c r="O32" s="12">
        <v>0</v>
      </c>
      <c r="P32" s="12">
        <v>2</v>
      </c>
      <c r="Q32" s="12">
        <v>0</v>
      </c>
      <c r="R32" s="12">
        <v>0</v>
      </c>
      <c r="S32" s="30">
        <v>11</v>
      </c>
      <c r="T32" s="12">
        <v>56</v>
      </c>
      <c r="U32" s="12">
        <v>55</v>
      </c>
      <c r="V32" s="12">
        <v>28</v>
      </c>
      <c r="W32" s="12">
        <v>28</v>
      </c>
      <c r="X32" s="14">
        <v>0.94</v>
      </c>
      <c r="Y32" s="12">
        <v>0</v>
      </c>
      <c r="Z32" s="12">
        <v>2</v>
      </c>
      <c r="AA32" s="12">
        <v>6</v>
      </c>
      <c r="AB32" s="6" t="s">
        <v>112</v>
      </c>
      <c r="AC32" s="15">
        <f t="shared" si="1"/>
        <v>398</v>
      </c>
      <c r="AD32" s="16">
        <f t="shared" si="2"/>
        <v>1</v>
      </c>
      <c r="AE32" s="15">
        <f t="shared" si="3"/>
        <v>0</v>
      </c>
      <c r="AF32" s="15">
        <f t="shared" si="4"/>
        <v>2</v>
      </c>
      <c r="AG32" s="15">
        <f t="shared" si="5"/>
        <v>6</v>
      </c>
      <c r="AH32" s="16">
        <f t="shared" si="6"/>
        <v>3.015075376884422E-2</v>
      </c>
      <c r="AI32" s="16">
        <f t="shared" si="7"/>
        <v>1.507537688442211E-2</v>
      </c>
      <c r="AJ32" s="16">
        <f t="shared" si="8"/>
        <v>0.61212121212121207</v>
      </c>
      <c r="AK32" s="16">
        <f t="shared" si="9"/>
        <v>0.9821428571428571</v>
      </c>
      <c r="AL32" s="16">
        <f t="shared" si="10"/>
        <v>1</v>
      </c>
      <c r="AM32" s="41">
        <f t="shared" si="11"/>
        <v>385.26400000000001</v>
      </c>
      <c r="AN32" s="41">
        <f t="shared" si="12"/>
        <v>26.32</v>
      </c>
      <c r="AO32" s="17">
        <f>IF(A32="","",(AD32&lt;Settings!$B$4)+(AE32&gt;Settings!$B$5)+(AH32&gt;Settings!$B$6)+(AI32&gt;Settings!$B$7)+(N32&lt;Settings!$B$8)+(AJ32&gt;Settings!$B$9)+(O32&gt;Settings!$B$10)+(IFERROR(R32/S32,0)&gt;Settings!$B$11)+(AK32&lt;Settings!$B$12)+(AL32&lt;Settings!$B$13)+(X32&lt;Settings!$B$14)+(Y32&gt;Settings!$B$15))</f>
        <v>1</v>
      </c>
      <c r="AP32" s="11" t="str">
        <f t="shared" si="13"/>
        <v>Yellow</v>
      </c>
      <c r="AQ32">
        <v>28</v>
      </c>
      <c r="AR32">
        <v>28</v>
      </c>
      <c r="AS32">
        <v>2</v>
      </c>
      <c r="AT32">
        <v>2</v>
      </c>
      <c r="AU32">
        <v>0</v>
      </c>
      <c r="AV32">
        <v>0</v>
      </c>
      <c r="AW32">
        <v>2</v>
      </c>
      <c r="AX32">
        <v>0</v>
      </c>
      <c r="AY32" t="s">
        <v>170</v>
      </c>
      <c r="AZ32" t="s">
        <v>171</v>
      </c>
      <c r="BA32" t="s">
        <v>172</v>
      </c>
      <c r="BB32" s="3">
        <f t="shared" si="14"/>
        <v>1</v>
      </c>
      <c r="BC32" s="3">
        <f t="shared" si="15"/>
        <v>1</v>
      </c>
      <c r="BD32" s="3">
        <f t="shared" si="16"/>
        <v>0</v>
      </c>
      <c r="BE32" s="3">
        <f t="shared" si="17"/>
        <v>1</v>
      </c>
      <c r="BF32" t="s">
        <v>173</v>
      </c>
      <c r="BG32" s="37">
        <v>10</v>
      </c>
      <c r="BH32" s="37">
        <v>1</v>
      </c>
      <c r="BI32" s="38">
        <f t="shared" si="18"/>
        <v>0.1</v>
      </c>
    </row>
    <row r="33" spans="1:61">
      <c r="A33" s="8">
        <v>46220</v>
      </c>
      <c r="B33" s="6" t="s">
        <v>174</v>
      </c>
      <c r="C33" s="6" t="s">
        <v>175</v>
      </c>
      <c r="D33" s="6" t="s">
        <v>176</v>
      </c>
      <c r="E33" s="6" t="s">
        <v>111</v>
      </c>
      <c r="F33" s="12">
        <v>504</v>
      </c>
      <c r="G33" s="12">
        <v>498</v>
      </c>
      <c r="H33" s="12">
        <v>14</v>
      </c>
      <c r="I33" s="12">
        <v>10</v>
      </c>
      <c r="J33" s="12">
        <v>4</v>
      </c>
      <c r="K33" s="12">
        <v>508</v>
      </c>
      <c r="L33" s="13">
        <v>13200</v>
      </c>
      <c r="M33" s="13">
        <v>21600</v>
      </c>
      <c r="N33" s="14">
        <v>0.98199999999999998</v>
      </c>
      <c r="O33" s="12">
        <v>0</v>
      </c>
      <c r="P33" s="12">
        <v>1</v>
      </c>
      <c r="Q33" s="12">
        <v>0</v>
      </c>
      <c r="R33" s="12">
        <v>0</v>
      </c>
      <c r="S33" s="30">
        <v>14</v>
      </c>
      <c r="T33" s="12">
        <v>72</v>
      </c>
      <c r="U33" s="12">
        <v>72</v>
      </c>
      <c r="V33" s="12">
        <v>36</v>
      </c>
      <c r="W33" s="12">
        <v>36</v>
      </c>
      <c r="X33" s="14">
        <v>0.97</v>
      </c>
      <c r="Y33" s="12">
        <v>0</v>
      </c>
      <c r="Z33" s="12">
        <v>2</v>
      </c>
      <c r="AA33" s="12">
        <v>8</v>
      </c>
      <c r="AB33" s="6" t="s">
        <v>112</v>
      </c>
      <c r="AC33" s="15">
        <f t="shared" si="1"/>
        <v>512</v>
      </c>
      <c r="AD33" s="16">
        <f t="shared" si="2"/>
        <v>1</v>
      </c>
      <c r="AE33" s="15">
        <f t="shared" si="3"/>
        <v>0</v>
      </c>
      <c r="AF33" s="15">
        <f t="shared" si="4"/>
        <v>4</v>
      </c>
      <c r="AG33" s="15">
        <f t="shared" si="5"/>
        <v>4</v>
      </c>
      <c r="AH33" s="16">
        <f t="shared" si="6"/>
        <v>2.734375E-2</v>
      </c>
      <c r="AI33" s="16">
        <f t="shared" si="7"/>
        <v>7.8125E-3</v>
      </c>
      <c r="AJ33" s="16">
        <f t="shared" si="8"/>
        <v>0.61111111111111116</v>
      </c>
      <c r="AK33" s="16">
        <f t="shared" si="9"/>
        <v>1</v>
      </c>
      <c r="AL33" s="16">
        <f t="shared" si="10"/>
        <v>1</v>
      </c>
      <c r="AM33" s="41">
        <f t="shared" si="11"/>
        <v>502.78399999999999</v>
      </c>
      <c r="AN33" s="41">
        <f t="shared" si="12"/>
        <v>34.92</v>
      </c>
      <c r="AO33" s="17">
        <f>IF(A33="","",(AD33&lt;Settings!$B$4)+(AE33&gt;Settings!$B$5)+(AH33&gt;Settings!$B$6)+(AI33&gt;Settings!$B$7)+(N33&lt;Settings!$B$8)+(AJ33&gt;Settings!$B$9)+(O33&gt;Settings!$B$10)+(IFERROR(R33/S33,0)&gt;Settings!$B$11)+(AK33&lt;Settings!$B$12)+(AL33&lt;Settings!$B$13)+(X33&lt;Settings!$B$14)+(Y33&gt;Settings!$B$15))</f>
        <v>0</v>
      </c>
      <c r="AP33" s="11" t="str">
        <f t="shared" si="13"/>
        <v>Green</v>
      </c>
      <c r="AQ33">
        <v>36</v>
      </c>
      <c r="AR33">
        <v>36</v>
      </c>
      <c r="AS33">
        <v>2</v>
      </c>
      <c r="AT33">
        <v>2</v>
      </c>
      <c r="AU33">
        <v>0</v>
      </c>
      <c r="AV33">
        <v>0</v>
      </c>
      <c r="AW33">
        <v>2</v>
      </c>
      <c r="AX33">
        <v>0</v>
      </c>
      <c r="AY33" t="s">
        <v>177</v>
      </c>
      <c r="AZ33" t="s">
        <v>178</v>
      </c>
      <c r="BA33" t="s">
        <v>179</v>
      </c>
      <c r="BB33" s="3">
        <f t="shared" si="14"/>
        <v>1</v>
      </c>
      <c r="BC33" s="3">
        <f t="shared" si="15"/>
        <v>1</v>
      </c>
      <c r="BD33" s="3">
        <f t="shared" si="16"/>
        <v>0</v>
      </c>
      <c r="BE33" s="3">
        <f t="shared" si="17"/>
        <v>1</v>
      </c>
      <c r="BF33" t="s">
        <v>180</v>
      </c>
      <c r="BG33" s="37">
        <v>10</v>
      </c>
      <c r="BH33" s="37">
        <v>0</v>
      </c>
      <c r="BI33" s="38">
        <f t="shared" si="18"/>
        <v>0</v>
      </c>
    </row>
    <row r="34" spans="1:61">
      <c r="A34" s="8">
        <v>46220</v>
      </c>
      <c r="B34" s="6" t="s">
        <v>174</v>
      </c>
      <c r="C34" s="6" t="s">
        <v>181</v>
      </c>
      <c r="D34" s="6" t="s">
        <v>182</v>
      </c>
      <c r="E34" s="6" t="s">
        <v>119</v>
      </c>
      <c r="F34" s="12">
        <v>224</v>
      </c>
      <c r="G34" s="12">
        <v>214</v>
      </c>
      <c r="H34" s="12">
        <v>14</v>
      </c>
      <c r="I34" s="12">
        <v>2</v>
      </c>
      <c r="J34" s="12">
        <v>6</v>
      </c>
      <c r="K34" s="12">
        <v>222</v>
      </c>
      <c r="L34" s="13">
        <v>5850</v>
      </c>
      <c r="M34" s="13">
        <v>9400</v>
      </c>
      <c r="N34" s="14">
        <v>0.94299999999999995</v>
      </c>
      <c r="O34" s="12">
        <v>2</v>
      </c>
      <c r="P34" s="12">
        <v>4</v>
      </c>
      <c r="Q34" s="12">
        <v>1</v>
      </c>
      <c r="R34" s="12">
        <v>1</v>
      </c>
      <c r="S34" s="30">
        <v>7</v>
      </c>
      <c r="T34" s="12">
        <v>35</v>
      </c>
      <c r="U34" s="12">
        <v>32</v>
      </c>
      <c r="V34" s="12">
        <v>18</v>
      </c>
      <c r="W34" s="12">
        <v>17</v>
      </c>
      <c r="X34" s="14">
        <v>0.87</v>
      </c>
      <c r="Y34" s="12">
        <v>2</v>
      </c>
      <c r="Z34" s="12">
        <v>5</v>
      </c>
      <c r="AA34" s="12">
        <v>4</v>
      </c>
      <c r="AB34" s="6" t="s">
        <v>112</v>
      </c>
      <c r="AC34" s="15">
        <f t="shared" si="1"/>
        <v>228</v>
      </c>
      <c r="AD34" s="16">
        <f t="shared" si="2"/>
        <v>0.9910714285714286</v>
      </c>
      <c r="AE34" s="15">
        <f t="shared" si="3"/>
        <v>2</v>
      </c>
      <c r="AF34" s="15">
        <f t="shared" si="4"/>
        <v>0</v>
      </c>
      <c r="AG34" s="15">
        <f t="shared" si="5"/>
        <v>12</v>
      </c>
      <c r="AH34" s="16">
        <f t="shared" si="6"/>
        <v>6.1403508771929821E-2</v>
      </c>
      <c r="AI34" s="16">
        <f t="shared" si="7"/>
        <v>5.2631578947368418E-2</v>
      </c>
      <c r="AJ34" s="16">
        <f t="shared" si="8"/>
        <v>0.62234042553191493</v>
      </c>
      <c r="AK34" s="16">
        <f t="shared" si="9"/>
        <v>0.91428571428571426</v>
      </c>
      <c r="AL34" s="16">
        <f t="shared" si="10"/>
        <v>0.94444444444444442</v>
      </c>
      <c r="AM34" s="41">
        <f t="shared" si="11"/>
        <v>215.00399999999999</v>
      </c>
      <c r="AN34" s="41">
        <f t="shared" si="12"/>
        <v>14.79</v>
      </c>
      <c r="AO34" s="17">
        <f>IF(A34="","",(AD34&lt;Settings!$B$4)+(AE34&gt;Settings!$B$5)+(AH34&gt;Settings!$B$6)+(AI34&gt;Settings!$B$7)+(N34&lt;Settings!$B$8)+(AJ34&gt;Settings!$B$9)+(O34&gt;Settings!$B$10)+(IFERROR(R34/S34,0)&gt;Settings!$B$11)+(AK34&lt;Settings!$B$12)+(AL34&lt;Settings!$B$13)+(X34&lt;Settings!$B$14)+(Y34&gt;Settings!$B$15))</f>
        <v>11</v>
      </c>
      <c r="AP34" s="11" t="str">
        <f t="shared" si="13"/>
        <v>Red</v>
      </c>
      <c r="AQ34">
        <v>18</v>
      </c>
      <c r="AR34">
        <v>17</v>
      </c>
      <c r="AS34">
        <v>5</v>
      </c>
      <c r="AT34">
        <v>5</v>
      </c>
      <c r="AU34">
        <v>1</v>
      </c>
      <c r="AV34">
        <v>0</v>
      </c>
      <c r="AW34">
        <v>4</v>
      </c>
      <c r="AX34">
        <v>1</v>
      </c>
      <c r="AY34" t="s">
        <v>183</v>
      </c>
      <c r="AZ34" t="s">
        <v>184</v>
      </c>
      <c r="BA34" t="s">
        <v>185</v>
      </c>
      <c r="BB34" s="3">
        <f t="shared" si="14"/>
        <v>0.94444444444444442</v>
      </c>
      <c r="BC34" s="3">
        <f t="shared" si="15"/>
        <v>1</v>
      </c>
      <c r="BD34" s="3">
        <f t="shared" si="16"/>
        <v>0.2</v>
      </c>
      <c r="BE34" s="3">
        <f t="shared" si="17"/>
        <v>0.8</v>
      </c>
      <c r="BF34" t="s">
        <v>186</v>
      </c>
      <c r="BG34" s="37">
        <v>10</v>
      </c>
      <c r="BH34" s="37">
        <v>2</v>
      </c>
      <c r="BI34" s="38">
        <f t="shared" si="18"/>
        <v>0.2</v>
      </c>
    </row>
    <row r="35" spans="1:61" ht="15">
      <c r="A35" s="8">
        <v>46213</v>
      </c>
      <c r="B35" s="6" t="s">
        <v>149</v>
      </c>
      <c r="C35" s="6" t="s">
        <v>150</v>
      </c>
      <c r="D35" s="6" t="s">
        <v>151</v>
      </c>
      <c r="E35" s="6" t="s">
        <v>111</v>
      </c>
      <c r="F35" s="12">
        <v>448</v>
      </c>
      <c r="G35" s="12">
        <v>436</v>
      </c>
      <c r="H35" s="12">
        <v>20</v>
      </c>
      <c r="I35" s="12">
        <v>8</v>
      </c>
      <c r="J35" s="12">
        <v>6</v>
      </c>
      <c r="K35" s="12">
        <v>450</v>
      </c>
      <c r="L35" s="13">
        <v>11750</v>
      </c>
      <c r="M35" s="13">
        <v>18950</v>
      </c>
      <c r="N35" s="14">
        <v>0.96</v>
      </c>
      <c r="O35" s="12">
        <v>1</v>
      </c>
      <c r="P35" s="12">
        <v>3</v>
      </c>
      <c r="Q35" s="12">
        <v>1</v>
      </c>
      <c r="R35" s="12">
        <v>0</v>
      </c>
      <c r="S35" s="30">
        <v>13</v>
      </c>
      <c r="T35" s="12">
        <v>64</v>
      </c>
      <c r="U35" s="12">
        <v>62</v>
      </c>
      <c r="V35" s="12">
        <v>32</v>
      </c>
      <c r="W35" s="12">
        <v>31</v>
      </c>
      <c r="X35" s="14">
        <v>0.94</v>
      </c>
      <c r="Y35" s="12">
        <v>0</v>
      </c>
      <c r="Z35" s="12">
        <v>3</v>
      </c>
      <c r="AA35" s="12">
        <v>8</v>
      </c>
      <c r="AB35" s="6" t="s">
        <v>112</v>
      </c>
      <c r="AC35" s="15">
        <f t="shared" si="1"/>
        <v>456</v>
      </c>
      <c r="AD35" s="16">
        <f t="shared" si="2"/>
        <v>1</v>
      </c>
      <c r="AE35" s="15">
        <f t="shared" si="3"/>
        <v>0</v>
      </c>
      <c r="AF35" s="15">
        <f t="shared" si="4"/>
        <v>2</v>
      </c>
      <c r="AG35" s="15">
        <f t="shared" si="5"/>
        <v>12</v>
      </c>
      <c r="AH35" s="16">
        <f t="shared" si="6"/>
        <v>4.3859649122807015E-2</v>
      </c>
      <c r="AI35" s="16">
        <f t="shared" si="7"/>
        <v>2.6315789473684209E-2</v>
      </c>
      <c r="AJ35" s="16">
        <f t="shared" si="8"/>
        <v>0.62005277044854878</v>
      </c>
      <c r="AK35" s="16">
        <f t="shared" si="9"/>
        <v>0.96875</v>
      </c>
      <c r="AL35" s="16">
        <f t="shared" si="10"/>
        <v>0.96875</v>
      </c>
      <c r="AM35" s="41">
        <f t="shared" si="11"/>
        <v>437.76</v>
      </c>
      <c r="AN35" s="41">
        <f t="shared" si="12"/>
        <v>29.139999999999997</v>
      </c>
      <c r="AO35" s="17">
        <f>IF(A35="","",(AD35&lt;Settings!$B$4)+(AE35&gt;Settings!$B$5)+(AH35&gt;Settings!$B$6)+(AI35&gt;Settings!$B$7)+(N35&lt;Settings!$B$8)+(AJ35&gt;Settings!$B$9)+(O35&gt;Settings!$B$10)+(IFERROR(R35/S35,0)&gt;Settings!$B$11)+(AK35&lt;Settings!$B$12)+(AL35&lt;Settings!$B$13)+(X35&lt;Settings!$B$14)+(Y35&gt;Settings!$B$15))</f>
        <v>4</v>
      </c>
      <c r="AP35" s="11" t="str">
        <f t="shared" si="13"/>
        <v>Red</v>
      </c>
      <c r="BB35" s="3" t="str">
        <f t="shared" si="14"/>
        <v/>
      </c>
      <c r="BC35" s="3" t="str">
        <f t="shared" si="15"/>
        <v/>
      </c>
      <c r="BD35" s="3">
        <f t="shared" si="16"/>
        <v>0</v>
      </c>
      <c r="BE35" s="3">
        <f t="shared" si="17"/>
        <v>0</v>
      </c>
      <c r="BF35" t="s">
        <v>155</v>
      </c>
      <c r="BG35" s="37"/>
      <c r="BH35" s="37"/>
      <c r="BI35" s="38" t="str">
        <f t="shared" si="18"/>
        <v/>
      </c>
    </row>
    <row r="36" spans="1:61" ht="15">
      <c r="A36" s="8">
        <v>46213</v>
      </c>
      <c r="B36" s="6" t="s">
        <v>149</v>
      </c>
      <c r="C36" s="6" t="s">
        <v>156</v>
      </c>
      <c r="D36" s="6" t="s">
        <v>157</v>
      </c>
      <c r="E36" s="6" t="s">
        <v>111</v>
      </c>
      <c r="F36" s="12">
        <v>336</v>
      </c>
      <c r="G36" s="12">
        <v>328</v>
      </c>
      <c r="H36" s="12">
        <v>12</v>
      </c>
      <c r="I36" s="12">
        <v>6</v>
      </c>
      <c r="J36" s="12">
        <v>4</v>
      </c>
      <c r="K36" s="12">
        <v>336</v>
      </c>
      <c r="L36" s="13">
        <v>8750</v>
      </c>
      <c r="M36" s="13">
        <v>14600</v>
      </c>
      <c r="N36" s="14">
        <v>0.97199999999999998</v>
      </c>
      <c r="O36" s="12">
        <v>0</v>
      </c>
      <c r="P36" s="12">
        <v>2</v>
      </c>
      <c r="Q36" s="12">
        <v>0</v>
      </c>
      <c r="R36" s="12">
        <v>0</v>
      </c>
      <c r="S36" s="30">
        <v>10</v>
      </c>
      <c r="T36" s="12">
        <v>48</v>
      </c>
      <c r="U36" s="12">
        <v>47</v>
      </c>
      <c r="V36" s="12">
        <v>24</v>
      </c>
      <c r="W36" s="12">
        <v>24</v>
      </c>
      <c r="X36" s="14">
        <v>0.96</v>
      </c>
      <c r="Y36" s="12">
        <v>0</v>
      </c>
      <c r="Z36" s="12">
        <v>1</v>
      </c>
      <c r="AA36" s="12">
        <v>6</v>
      </c>
      <c r="AB36" s="6" t="s">
        <v>112</v>
      </c>
      <c r="AC36" s="15">
        <f t="shared" si="1"/>
        <v>340</v>
      </c>
      <c r="AD36" s="16">
        <f t="shared" si="2"/>
        <v>1</v>
      </c>
      <c r="AE36" s="15">
        <f t="shared" si="3"/>
        <v>0</v>
      </c>
      <c r="AF36" s="15">
        <f t="shared" si="4"/>
        <v>0</v>
      </c>
      <c r="AG36" s="15">
        <f t="shared" si="5"/>
        <v>6</v>
      </c>
      <c r="AH36" s="16">
        <f t="shared" si="6"/>
        <v>3.5294117647058823E-2</v>
      </c>
      <c r="AI36" s="16">
        <f t="shared" si="7"/>
        <v>1.7647058823529412E-2</v>
      </c>
      <c r="AJ36" s="16">
        <f t="shared" si="8"/>
        <v>0.59931506849315064</v>
      </c>
      <c r="AK36" s="16">
        <f t="shared" si="9"/>
        <v>0.97916666666666663</v>
      </c>
      <c r="AL36" s="16">
        <f t="shared" si="10"/>
        <v>1</v>
      </c>
      <c r="AM36" s="41">
        <f t="shared" si="11"/>
        <v>330.48</v>
      </c>
      <c r="AN36" s="41">
        <f t="shared" si="12"/>
        <v>23.04</v>
      </c>
      <c r="AO36" s="17">
        <f>IF(A36="","",(AD36&lt;Settings!$B$4)+(AE36&gt;Settings!$B$5)+(AH36&gt;Settings!$B$6)+(AI36&gt;Settings!$B$7)+(N36&lt;Settings!$B$8)+(AJ36&gt;Settings!$B$9)+(O36&gt;Settings!$B$10)+(IFERROR(R36/S36,0)&gt;Settings!$B$11)+(AK36&lt;Settings!$B$12)+(AL36&lt;Settings!$B$13)+(X36&lt;Settings!$B$14)+(Y36&gt;Settings!$B$15))</f>
        <v>1</v>
      </c>
      <c r="AP36" s="11" t="str">
        <f t="shared" si="13"/>
        <v>Yellow</v>
      </c>
      <c r="BB36" s="3" t="str">
        <f t="shared" si="14"/>
        <v/>
      </c>
      <c r="BC36" s="3" t="str">
        <f t="shared" si="15"/>
        <v/>
      </c>
      <c r="BD36" s="3">
        <f t="shared" si="16"/>
        <v>0</v>
      </c>
      <c r="BE36" s="3">
        <f t="shared" si="17"/>
        <v>0</v>
      </c>
      <c r="BF36" t="s">
        <v>160</v>
      </c>
      <c r="BG36" s="37"/>
      <c r="BH36" s="37"/>
      <c r="BI36" s="38" t="str">
        <f t="shared" si="18"/>
        <v/>
      </c>
    </row>
    <row r="37" spans="1:61" ht="15">
      <c r="A37" s="8">
        <v>46213</v>
      </c>
      <c r="B37" s="6" t="s">
        <v>161</v>
      </c>
      <c r="C37" s="6" t="s">
        <v>162</v>
      </c>
      <c r="D37" s="6" t="s">
        <v>163</v>
      </c>
      <c r="E37" s="6" t="s">
        <v>119</v>
      </c>
      <c r="F37" s="12">
        <v>280</v>
      </c>
      <c r="G37" s="12">
        <v>268</v>
      </c>
      <c r="H37" s="12">
        <v>18</v>
      </c>
      <c r="I37" s="12">
        <v>4</v>
      </c>
      <c r="J37" s="12">
        <v>8</v>
      </c>
      <c r="K37" s="12">
        <v>278</v>
      </c>
      <c r="L37" s="13">
        <v>7350</v>
      </c>
      <c r="M37" s="13">
        <v>11900</v>
      </c>
      <c r="N37" s="14">
        <v>0.94699999999999995</v>
      </c>
      <c r="O37" s="12">
        <v>1</v>
      </c>
      <c r="P37" s="12">
        <v>4</v>
      </c>
      <c r="Q37" s="12">
        <v>1</v>
      </c>
      <c r="R37" s="12">
        <v>1</v>
      </c>
      <c r="S37" s="30">
        <v>8</v>
      </c>
      <c r="T37" s="12">
        <v>42</v>
      </c>
      <c r="U37" s="12">
        <v>39</v>
      </c>
      <c r="V37" s="12">
        <v>21</v>
      </c>
      <c r="W37" s="12">
        <v>20</v>
      </c>
      <c r="X37" s="14">
        <v>0.88</v>
      </c>
      <c r="Y37" s="12">
        <v>1</v>
      </c>
      <c r="Z37" s="12">
        <v>4</v>
      </c>
      <c r="AA37" s="12">
        <v>4</v>
      </c>
      <c r="AB37" s="6" t="s">
        <v>112</v>
      </c>
      <c r="AC37" s="15">
        <f t="shared" si="1"/>
        <v>286</v>
      </c>
      <c r="AD37" s="16">
        <f t="shared" si="2"/>
        <v>0.99285714285714288</v>
      </c>
      <c r="AE37" s="15">
        <f t="shared" si="3"/>
        <v>2</v>
      </c>
      <c r="AF37" s="15">
        <f t="shared" si="4"/>
        <v>0</v>
      </c>
      <c r="AG37" s="15">
        <f t="shared" si="5"/>
        <v>14</v>
      </c>
      <c r="AH37" s="16">
        <f t="shared" si="6"/>
        <v>6.2937062937062943E-2</v>
      </c>
      <c r="AI37" s="16">
        <f t="shared" si="7"/>
        <v>4.8951048951048952E-2</v>
      </c>
      <c r="AJ37" s="16">
        <f t="shared" si="8"/>
        <v>0.61764705882352944</v>
      </c>
      <c r="AK37" s="16">
        <f t="shared" si="9"/>
        <v>0.9285714285714286</v>
      </c>
      <c r="AL37" s="16">
        <f t="shared" si="10"/>
        <v>0.95238095238095233</v>
      </c>
      <c r="AM37" s="41">
        <f t="shared" si="11"/>
        <v>270.84199999999998</v>
      </c>
      <c r="AN37" s="41">
        <f t="shared" si="12"/>
        <v>17.600000000000001</v>
      </c>
      <c r="AO37" s="17">
        <f>IF(A37="","",(AD37&lt;Settings!$B$4)+(AE37&gt;Settings!$B$5)+(AH37&gt;Settings!$B$6)+(AI37&gt;Settings!$B$7)+(N37&lt;Settings!$B$8)+(AJ37&gt;Settings!$B$9)+(O37&gt;Settings!$B$10)+(IFERROR(R37/S37,0)&gt;Settings!$B$11)+(AK37&lt;Settings!$B$12)+(AL37&lt;Settings!$B$13)+(X37&lt;Settings!$B$14)+(Y37&gt;Settings!$B$15))</f>
        <v>11</v>
      </c>
      <c r="AP37" s="11" t="str">
        <f t="shared" si="13"/>
        <v>Red</v>
      </c>
      <c r="BB37" s="3" t="str">
        <f t="shared" ref="BB37:BB68" si="19">IF(AQ37&gt;0,AR37/AQ37,"")</f>
        <v/>
      </c>
      <c r="BC37" s="3" t="str">
        <f t="shared" ref="BC37:BC68" si="20">IF(AS37&gt;0,AT37/AS37,"")</f>
        <v/>
      </c>
      <c r="BD37" s="3">
        <f t="shared" ref="BD37:BD68" si="21">IF(Z37&gt;0,AU37/Z37,"")</f>
        <v>0</v>
      </c>
      <c r="BE37" s="3">
        <f t="shared" ref="BE37:BE68" si="22">IF(Z37&gt;0,AW37/Z37,"")</f>
        <v>0</v>
      </c>
      <c r="BF37" t="s">
        <v>167</v>
      </c>
      <c r="BG37" s="37"/>
      <c r="BH37" s="37"/>
      <c r="BI37" s="38" t="str">
        <f t="shared" si="18"/>
        <v/>
      </c>
    </row>
    <row r="38" spans="1:61" ht="15">
      <c r="A38" s="8">
        <v>46213</v>
      </c>
      <c r="B38" s="6" t="s">
        <v>161</v>
      </c>
      <c r="C38" s="6" t="s">
        <v>168</v>
      </c>
      <c r="D38" s="6" t="s">
        <v>169</v>
      </c>
      <c r="E38" s="6" t="s">
        <v>119</v>
      </c>
      <c r="F38" s="12">
        <v>392</v>
      </c>
      <c r="G38" s="12">
        <v>384</v>
      </c>
      <c r="H38" s="12">
        <v>14</v>
      </c>
      <c r="I38" s="12">
        <v>6</v>
      </c>
      <c r="J38" s="12">
        <v>4</v>
      </c>
      <c r="K38" s="12">
        <v>394</v>
      </c>
      <c r="L38" s="13">
        <v>10100</v>
      </c>
      <c r="M38" s="13">
        <v>16500</v>
      </c>
      <c r="N38" s="14">
        <v>0.96399999999999997</v>
      </c>
      <c r="O38" s="12">
        <v>0</v>
      </c>
      <c r="P38" s="12">
        <v>2</v>
      </c>
      <c r="Q38" s="12">
        <v>0</v>
      </c>
      <c r="R38" s="12">
        <v>0</v>
      </c>
      <c r="S38" s="30">
        <v>11</v>
      </c>
      <c r="T38" s="12">
        <v>56</v>
      </c>
      <c r="U38" s="12">
        <v>54</v>
      </c>
      <c r="V38" s="12">
        <v>28</v>
      </c>
      <c r="W38" s="12">
        <v>27</v>
      </c>
      <c r="X38" s="14">
        <v>0.93</v>
      </c>
      <c r="Y38" s="12">
        <v>0</v>
      </c>
      <c r="Z38" s="12">
        <v>2</v>
      </c>
      <c r="AA38" s="12">
        <v>6</v>
      </c>
      <c r="AB38" s="6" t="s">
        <v>112</v>
      </c>
      <c r="AC38" s="15">
        <f t="shared" si="1"/>
        <v>398</v>
      </c>
      <c r="AD38" s="16">
        <f t="shared" si="2"/>
        <v>1</v>
      </c>
      <c r="AE38" s="15">
        <f t="shared" si="3"/>
        <v>0</v>
      </c>
      <c r="AF38" s="15">
        <f t="shared" si="4"/>
        <v>2</v>
      </c>
      <c r="AG38" s="15">
        <f t="shared" si="5"/>
        <v>8</v>
      </c>
      <c r="AH38" s="16">
        <f t="shared" si="6"/>
        <v>3.5175879396984924E-2</v>
      </c>
      <c r="AI38" s="16">
        <f t="shared" si="7"/>
        <v>2.0100502512562814E-2</v>
      </c>
      <c r="AJ38" s="16">
        <f t="shared" si="8"/>
        <v>0.61212121212121207</v>
      </c>
      <c r="AK38" s="16">
        <f t="shared" si="9"/>
        <v>0.9642857142857143</v>
      </c>
      <c r="AL38" s="16">
        <f t="shared" si="10"/>
        <v>0.9642857142857143</v>
      </c>
      <c r="AM38" s="41">
        <f t="shared" si="11"/>
        <v>383.67199999999997</v>
      </c>
      <c r="AN38" s="41">
        <f t="shared" si="12"/>
        <v>25.110000000000003</v>
      </c>
      <c r="AO38" s="17">
        <f>IF(A38="","",(AD38&lt;Settings!$B$4)+(AE38&gt;Settings!$B$5)+(AH38&gt;Settings!$B$6)+(AI38&gt;Settings!$B$7)+(N38&lt;Settings!$B$8)+(AJ38&gt;Settings!$B$9)+(O38&gt;Settings!$B$10)+(IFERROR(R38/S38,0)&gt;Settings!$B$11)+(AK38&lt;Settings!$B$12)+(AL38&lt;Settings!$B$13)+(X38&lt;Settings!$B$14)+(Y38&gt;Settings!$B$15))</f>
        <v>3</v>
      </c>
      <c r="AP38" s="11" t="str">
        <f t="shared" si="13"/>
        <v>Red</v>
      </c>
      <c r="BB38" s="3" t="str">
        <f t="shared" si="19"/>
        <v/>
      </c>
      <c r="BC38" s="3" t="str">
        <f t="shared" si="20"/>
        <v/>
      </c>
      <c r="BD38" s="3">
        <f t="shared" si="21"/>
        <v>0</v>
      </c>
      <c r="BE38" s="3">
        <f t="shared" si="22"/>
        <v>0</v>
      </c>
      <c r="BF38" t="s">
        <v>173</v>
      </c>
      <c r="BG38" s="37"/>
      <c r="BH38" s="37"/>
      <c r="BI38" s="38" t="str">
        <f t="shared" si="18"/>
        <v/>
      </c>
    </row>
    <row r="39" spans="1:61" ht="15">
      <c r="A39" s="8">
        <v>46213</v>
      </c>
      <c r="B39" s="6" t="s">
        <v>174</v>
      </c>
      <c r="C39" s="6" t="s">
        <v>175</v>
      </c>
      <c r="D39" s="6" t="s">
        <v>176</v>
      </c>
      <c r="E39" s="6" t="s">
        <v>111</v>
      </c>
      <c r="F39" s="12">
        <v>504</v>
      </c>
      <c r="G39" s="12">
        <v>496</v>
      </c>
      <c r="H39" s="12">
        <v>16</v>
      </c>
      <c r="I39" s="12">
        <v>10</v>
      </c>
      <c r="J39" s="12">
        <v>4</v>
      </c>
      <c r="K39" s="12">
        <v>508</v>
      </c>
      <c r="L39" s="13">
        <v>13200</v>
      </c>
      <c r="M39" s="13">
        <v>21600</v>
      </c>
      <c r="N39" s="14">
        <v>0.97799999999999998</v>
      </c>
      <c r="O39" s="12">
        <v>0</v>
      </c>
      <c r="P39" s="12">
        <v>2</v>
      </c>
      <c r="Q39" s="12">
        <v>0</v>
      </c>
      <c r="R39" s="12">
        <v>0</v>
      </c>
      <c r="S39" s="30">
        <v>14</v>
      </c>
      <c r="T39" s="12">
        <v>72</v>
      </c>
      <c r="U39" s="12">
        <v>71</v>
      </c>
      <c r="V39" s="12">
        <v>36</v>
      </c>
      <c r="W39" s="12">
        <v>36</v>
      </c>
      <c r="X39" s="14">
        <v>0.96</v>
      </c>
      <c r="Y39" s="12">
        <v>0</v>
      </c>
      <c r="Z39" s="12">
        <v>2</v>
      </c>
      <c r="AA39" s="12">
        <v>8</v>
      </c>
      <c r="AB39" s="6" t="s">
        <v>112</v>
      </c>
      <c r="AC39" s="15">
        <f t="shared" si="1"/>
        <v>512</v>
      </c>
      <c r="AD39" s="16">
        <f t="shared" si="2"/>
        <v>1</v>
      </c>
      <c r="AE39" s="15">
        <f t="shared" si="3"/>
        <v>0</v>
      </c>
      <c r="AF39" s="15">
        <f t="shared" si="4"/>
        <v>4</v>
      </c>
      <c r="AG39" s="15">
        <f t="shared" si="5"/>
        <v>6</v>
      </c>
      <c r="AH39" s="16">
        <f t="shared" si="6"/>
        <v>3.125E-2</v>
      </c>
      <c r="AI39" s="16">
        <f t="shared" si="7"/>
        <v>1.171875E-2</v>
      </c>
      <c r="AJ39" s="16">
        <f t="shared" si="8"/>
        <v>0.61111111111111116</v>
      </c>
      <c r="AK39" s="16">
        <f t="shared" si="9"/>
        <v>0.98611111111111116</v>
      </c>
      <c r="AL39" s="16">
        <f t="shared" si="10"/>
        <v>1</v>
      </c>
      <c r="AM39" s="41">
        <f t="shared" si="11"/>
        <v>500.73599999999999</v>
      </c>
      <c r="AN39" s="41">
        <f t="shared" si="12"/>
        <v>34.56</v>
      </c>
      <c r="AO39" s="17">
        <f>IF(A39="","",(AD39&lt;Settings!$B$4)+(AE39&gt;Settings!$B$5)+(AH39&gt;Settings!$B$6)+(AI39&gt;Settings!$B$7)+(N39&lt;Settings!$B$8)+(AJ39&gt;Settings!$B$9)+(O39&gt;Settings!$B$10)+(IFERROR(R39/S39,0)&gt;Settings!$B$11)+(AK39&lt;Settings!$B$12)+(AL39&lt;Settings!$B$13)+(X39&lt;Settings!$B$14)+(Y39&gt;Settings!$B$15))</f>
        <v>1</v>
      </c>
      <c r="AP39" s="11" t="str">
        <f t="shared" si="13"/>
        <v>Yellow</v>
      </c>
      <c r="BB39" s="3" t="str">
        <f t="shared" si="19"/>
        <v/>
      </c>
      <c r="BC39" s="3" t="str">
        <f t="shared" si="20"/>
        <v/>
      </c>
      <c r="BD39" s="3">
        <f t="shared" si="21"/>
        <v>0</v>
      </c>
      <c r="BE39" s="3">
        <f t="shared" si="22"/>
        <v>0</v>
      </c>
      <c r="BF39" t="s">
        <v>180</v>
      </c>
      <c r="BG39" s="37"/>
      <c r="BH39" s="37"/>
      <c r="BI39" s="38" t="str">
        <f t="shared" si="18"/>
        <v/>
      </c>
    </row>
    <row r="40" spans="1:61" ht="15">
      <c r="A40" s="8">
        <v>46213</v>
      </c>
      <c r="B40" s="6" t="s">
        <v>174</v>
      </c>
      <c r="C40" s="6" t="s">
        <v>181</v>
      </c>
      <c r="D40" s="6" t="s">
        <v>182</v>
      </c>
      <c r="E40" s="6" t="s">
        <v>119</v>
      </c>
      <c r="F40" s="12">
        <v>224</v>
      </c>
      <c r="G40" s="12">
        <v>212</v>
      </c>
      <c r="H40" s="12">
        <v>16</v>
      </c>
      <c r="I40" s="12">
        <v>2</v>
      </c>
      <c r="J40" s="12">
        <v>6</v>
      </c>
      <c r="K40" s="12">
        <v>222</v>
      </c>
      <c r="L40" s="13">
        <v>5850</v>
      </c>
      <c r="M40" s="13">
        <v>9400</v>
      </c>
      <c r="N40" s="14">
        <v>0.93899999999999995</v>
      </c>
      <c r="O40" s="12">
        <v>2</v>
      </c>
      <c r="P40" s="12">
        <v>5</v>
      </c>
      <c r="Q40" s="12">
        <v>1</v>
      </c>
      <c r="R40" s="12">
        <v>1</v>
      </c>
      <c r="S40" s="30">
        <v>7</v>
      </c>
      <c r="T40" s="12">
        <v>35</v>
      </c>
      <c r="U40" s="12">
        <v>31</v>
      </c>
      <c r="V40" s="12">
        <v>18</v>
      </c>
      <c r="W40" s="12">
        <v>17</v>
      </c>
      <c r="X40" s="14">
        <v>0.86</v>
      </c>
      <c r="Y40" s="12">
        <v>2</v>
      </c>
      <c r="Z40" s="12">
        <v>5</v>
      </c>
      <c r="AA40" s="12">
        <v>4</v>
      </c>
      <c r="AB40" s="6" t="s">
        <v>112</v>
      </c>
      <c r="AC40" s="15">
        <f t="shared" si="1"/>
        <v>228</v>
      </c>
      <c r="AD40" s="16">
        <f t="shared" si="2"/>
        <v>0.9910714285714286</v>
      </c>
      <c r="AE40" s="15">
        <f t="shared" si="3"/>
        <v>2</v>
      </c>
      <c r="AF40" s="15">
        <f t="shared" si="4"/>
        <v>0</v>
      </c>
      <c r="AG40" s="15">
        <f t="shared" si="5"/>
        <v>14</v>
      </c>
      <c r="AH40" s="16">
        <f t="shared" si="6"/>
        <v>7.0175438596491224E-2</v>
      </c>
      <c r="AI40" s="16">
        <f t="shared" si="7"/>
        <v>6.1403508771929821E-2</v>
      </c>
      <c r="AJ40" s="16">
        <f t="shared" si="8"/>
        <v>0.62234042553191493</v>
      </c>
      <c r="AK40" s="16">
        <f t="shared" si="9"/>
        <v>0.88571428571428568</v>
      </c>
      <c r="AL40" s="16">
        <f t="shared" si="10"/>
        <v>0.94444444444444442</v>
      </c>
      <c r="AM40" s="41">
        <f t="shared" si="11"/>
        <v>214.09199999999998</v>
      </c>
      <c r="AN40" s="41">
        <f t="shared" si="12"/>
        <v>14.62</v>
      </c>
      <c r="AO40" s="17">
        <f>IF(A40="","",(AD40&lt;Settings!$B$4)+(AE40&gt;Settings!$B$5)+(AH40&gt;Settings!$B$6)+(AI40&gt;Settings!$B$7)+(N40&lt;Settings!$B$8)+(AJ40&gt;Settings!$B$9)+(O40&gt;Settings!$B$10)+(IFERROR(R40/S40,0)&gt;Settings!$B$11)+(AK40&lt;Settings!$B$12)+(AL40&lt;Settings!$B$13)+(X40&lt;Settings!$B$14)+(Y40&gt;Settings!$B$15))</f>
        <v>11</v>
      </c>
      <c r="AP40" s="11" t="str">
        <f t="shared" si="13"/>
        <v>Red</v>
      </c>
      <c r="BB40" s="3" t="str">
        <f t="shared" si="19"/>
        <v/>
      </c>
      <c r="BC40" s="3" t="str">
        <f t="shared" si="20"/>
        <v/>
      </c>
      <c r="BD40" s="3">
        <f t="shared" si="21"/>
        <v>0</v>
      </c>
      <c r="BE40" s="3">
        <f t="shared" si="22"/>
        <v>0</v>
      </c>
      <c r="BF40" t="s">
        <v>186</v>
      </c>
      <c r="BG40" s="37"/>
      <c r="BH40" s="37"/>
      <c r="BI40" s="38" t="str">
        <f t="shared" si="18"/>
        <v/>
      </c>
    </row>
    <row r="41" spans="1:61" ht="15">
      <c r="A41" s="8">
        <v>46206</v>
      </c>
      <c r="B41" s="6" t="s">
        <v>149</v>
      </c>
      <c r="C41" s="6" t="s">
        <v>150</v>
      </c>
      <c r="D41" s="6" t="s">
        <v>151</v>
      </c>
      <c r="E41" s="6" t="s">
        <v>111</v>
      </c>
      <c r="F41" s="12">
        <v>448</v>
      </c>
      <c r="G41" s="12">
        <v>434</v>
      </c>
      <c r="H41" s="12">
        <v>22</v>
      </c>
      <c r="I41" s="12">
        <v>8</v>
      </c>
      <c r="J41" s="12">
        <v>6</v>
      </c>
      <c r="K41" s="12">
        <v>450</v>
      </c>
      <c r="L41" s="13">
        <v>11750</v>
      </c>
      <c r="M41" s="13">
        <v>18950</v>
      </c>
      <c r="N41" s="14">
        <v>0.95599999999999996</v>
      </c>
      <c r="O41" s="12">
        <v>1</v>
      </c>
      <c r="P41" s="12">
        <v>3</v>
      </c>
      <c r="Q41" s="12">
        <v>1</v>
      </c>
      <c r="R41" s="12">
        <v>0</v>
      </c>
      <c r="S41" s="30">
        <v>13</v>
      </c>
      <c r="T41" s="12">
        <v>64</v>
      </c>
      <c r="U41" s="12">
        <v>61</v>
      </c>
      <c r="V41" s="12">
        <v>32</v>
      </c>
      <c r="W41" s="12">
        <v>31</v>
      </c>
      <c r="X41" s="14">
        <v>0.93</v>
      </c>
      <c r="Y41" s="12">
        <v>0</v>
      </c>
      <c r="Z41" s="12">
        <v>3</v>
      </c>
      <c r="AA41" s="12">
        <v>8</v>
      </c>
      <c r="AB41" s="6" t="s">
        <v>112</v>
      </c>
      <c r="AC41" s="15">
        <f t="shared" si="1"/>
        <v>456</v>
      </c>
      <c r="AD41" s="16">
        <f t="shared" si="2"/>
        <v>1</v>
      </c>
      <c r="AE41" s="15">
        <f t="shared" si="3"/>
        <v>0</v>
      </c>
      <c r="AF41" s="15">
        <f t="shared" si="4"/>
        <v>2</v>
      </c>
      <c r="AG41" s="15">
        <f t="shared" si="5"/>
        <v>14</v>
      </c>
      <c r="AH41" s="16">
        <f t="shared" si="6"/>
        <v>4.8245614035087717E-2</v>
      </c>
      <c r="AI41" s="16">
        <f t="shared" si="7"/>
        <v>3.0701754385964911E-2</v>
      </c>
      <c r="AJ41" s="16">
        <f t="shared" si="8"/>
        <v>0.62005277044854878</v>
      </c>
      <c r="AK41" s="16">
        <f t="shared" si="9"/>
        <v>0.953125</v>
      </c>
      <c r="AL41" s="16">
        <f t="shared" si="10"/>
        <v>0.96875</v>
      </c>
      <c r="AM41" s="41">
        <f t="shared" si="11"/>
        <v>435.93599999999998</v>
      </c>
      <c r="AN41" s="41">
        <f t="shared" si="12"/>
        <v>28.830000000000002</v>
      </c>
      <c r="AO41" s="17">
        <f>IF(A41="","",(AD41&lt;Settings!$B$4)+(AE41&gt;Settings!$B$5)+(AH41&gt;Settings!$B$6)+(AI41&gt;Settings!$B$7)+(N41&lt;Settings!$B$8)+(AJ41&gt;Settings!$B$9)+(O41&gt;Settings!$B$10)+(IFERROR(R41/S41,0)&gt;Settings!$B$11)+(AK41&lt;Settings!$B$12)+(AL41&lt;Settings!$B$13)+(X41&lt;Settings!$B$14)+(Y41&gt;Settings!$B$15))</f>
        <v>4</v>
      </c>
      <c r="AP41" s="11" t="str">
        <f t="shared" si="13"/>
        <v>Red</v>
      </c>
      <c r="BB41" s="3" t="str">
        <f t="shared" si="19"/>
        <v/>
      </c>
      <c r="BC41" s="3" t="str">
        <f t="shared" si="20"/>
        <v/>
      </c>
      <c r="BD41" s="3">
        <f t="shared" si="21"/>
        <v>0</v>
      </c>
      <c r="BE41" s="3">
        <f t="shared" si="22"/>
        <v>0</v>
      </c>
      <c r="BF41" t="s">
        <v>155</v>
      </c>
      <c r="BG41" s="37"/>
      <c r="BH41" s="37"/>
      <c r="BI41" s="38" t="str">
        <f t="shared" si="18"/>
        <v/>
      </c>
    </row>
    <row r="42" spans="1:61" ht="15">
      <c r="A42" s="8">
        <v>46206</v>
      </c>
      <c r="B42" s="6" t="s">
        <v>149</v>
      </c>
      <c r="C42" s="6" t="s">
        <v>156</v>
      </c>
      <c r="D42" s="6" t="s">
        <v>157</v>
      </c>
      <c r="E42" s="6" t="s">
        <v>111</v>
      </c>
      <c r="F42" s="12">
        <v>336</v>
      </c>
      <c r="G42" s="12">
        <v>326</v>
      </c>
      <c r="H42" s="12">
        <v>14</v>
      </c>
      <c r="I42" s="12">
        <v>6</v>
      </c>
      <c r="J42" s="12">
        <v>4</v>
      </c>
      <c r="K42" s="12">
        <v>336</v>
      </c>
      <c r="L42" s="13">
        <v>8750</v>
      </c>
      <c r="M42" s="13">
        <v>14600</v>
      </c>
      <c r="N42" s="14">
        <v>0.96799999999999997</v>
      </c>
      <c r="O42" s="12">
        <v>0</v>
      </c>
      <c r="P42" s="12">
        <v>2</v>
      </c>
      <c r="Q42" s="12">
        <v>0</v>
      </c>
      <c r="R42" s="12">
        <v>0</v>
      </c>
      <c r="S42" s="30">
        <v>10</v>
      </c>
      <c r="T42" s="12">
        <v>48</v>
      </c>
      <c r="U42" s="12">
        <v>46</v>
      </c>
      <c r="V42" s="12">
        <v>24</v>
      </c>
      <c r="W42" s="12">
        <v>23</v>
      </c>
      <c r="X42" s="14">
        <v>0.95</v>
      </c>
      <c r="Y42" s="12">
        <v>0</v>
      </c>
      <c r="Z42" s="12">
        <v>1</v>
      </c>
      <c r="AA42" s="12">
        <v>6</v>
      </c>
      <c r="AB42" s="6" t="s">
        <v>112</v>
      </c>
      <c r="AC42" s="15">
        <f t="shared" si="1"/>
        <v>340</v>
      </c>
      <c r="AD42" s="16">
        <f t="shared" si="2"/>
        <v>1</v>
      </c>
      <c r="AE42" s="15">
        <f t="shared" si="3"/>
        <v>0</v>
      </c>
      <c r="AF42" s="15">
        <f t="shared" si="4"/>
        <v>0</v>
      </c>
      <c r="AG42" s="15">
        <f t="shared" si="5"/>
        <v>8</v>
      </c>
      <c r="AH42" s="16">
        <f t="shared" si="6"/>
        <v>4.1176470588235294E-2</v>
      </c>
      <c r="AI42" s="16">
        <f t="shared" si="7"/>
        <v>2.3529411764705882E-2</v>
      </c>
      <c r="AJ42" s="16">
        <f t="shared" si="8"/>
        <v>0.59931506849315064</v>
      </c>
      <c r="AK42" s="16">
        <f t="shared" si="9"/>
        <v>0.95833333333333337</v>
      </c>
      <c r="AL42" s="16">
        <f t="shared" si="10"/>
        <v>0.95833333333333337</v>
      </c>
      <c r="AM42" s="41">
        <f t="shared" si="11"/>
        <v>329.12</v>
      </c>
      <c r="AN42" s="41">
        <f t="shared" si="12"/>
        <v>21.849999999999998</v>
      </c>
      <c r="AO42" s="17">
        <f>IF(A42="","",(AD42&lt;Settings!$B$4)+(AE42&gt;Settings!$B$5)+(AH42&gt;Settings!$B$6)+(AI42&gt;Settings!$B$7)+(N42&lt;Settings!$B$8)+(AJ42&gt;Settings!$B$9)+(O42&gt;Settings!$B$10)+(IFERROR(R42/S42,0)&gt;Settings!$B$11)+(AK42&lt;Settings!$B$12)+(AL42&lt;Settings!$B$13)+(X42&lt;Settings!$B$14)+(Y42&gt;Settings!$B$15))</f>
        <v>3</v>
      </c>
      <c r="AP42" s="11" t="str">
        <f t="shared" si="13"/>
        <v>Red</v>
      </c>
      <c r="BB42" s="3" t="str">
        <f t="shared" si="19"/>
        <v/>
      </c>
      <c r="BC42" s="3" t="str">
        <f t="shared" si="20"/>
        <v/>
      </c>
      <c r="BD42" s="3">
        <f t="shared" si="21"/>
        <v>0</v>
      </c>
      <c r="BE42" s="3">
        <f t="shared" si="22"/>
        <v>0</v>
      </c>
      <c r="BF42" t="s">
        <v>160</v>
      </c>
      <c r="BG42" s="37"/>
      <c r="BH42" s="37"/>
      <c r="BI42" s="38" t="str">
        <f t="shared" si="18"/>
        <v/>
      </c>
    </row>
    <row r="43" spans="1:61" ht="15">
      <c r="A43" s="8">
        <v>46206</v>
      </c>
      <c r="B43" s="6" t="s">
        <v>161</v>
      </c>
      <c r="C43" s="6" t="s">
        <v>162</v>
      </c>
      <c r="D43" s="6" t="s">
        <v>163</v>
      </c>
      <c r="E43" s="6" t="s">
        <v>119</v>
      </c>
      <c r="F43" s="12">
        <v>280</v>
      </c>
      <c r="G43" s="12">
        <v>266</v>
      </c>
      <c r="H43" s="12">
        <v>20</v>
      </c>
      <c r="I43" s="12">
        <v>4</v>
      </c>
      <c r="J43" s="12">
        <v>8</v>
      </c>
      <c r="K43" s="12">
        <v>278</v>
      </c>
      <c r="L43" s="13">
        <v>7350</v>
      </c>
      <c r="M43" s="13">
        <v>11900</v>
      </c>
      <c r="N43" s="14">
        <v>0.94299999999999995</v>
      </c>
      <c r="O43" s="12">
        <v>1</v>
      </c>
      <c r="P43" s="12">
        <v>4</v>
      </c>
      <c r="Q43" s="12">
        <v>1</v>
      </c>
      <c r="R43" s="12">
        <v>1</v>
      </c>
      <c r="S43" s="30">
        <v>8</v>
      </c>
      <c r="T43" s="12">
        <v>42</v>
      </c>
      <c r="U43" s="12">
        <v>38</v>
      </c>
      <c r="V43" s="12">
        <v>21</v>
      </c>
      <c r="W43" s="12">
        <v>19</v>
      </c>
      <c r="X43" s="14">
        <v>0.87</v>
      </c>
      <c r="Y43" s="12">
        <v>1</v>
      </c>
      <c r="Z43" s="12">
        <v>4</v>
      </c>
      <c r="AA43" s="12">
        <v>4</v>
      </c>
      <c r="AB43" s="6" t="s">
        <v>112</v>
      </c>
      <c r="AC43" s="15">
        <f t="shared" si="1"/>
        <v>286</v>
      </c>
      <c r="AD43" s="16">
        <f t="shared" si="2"/>
        <v>0.99285714285714288</v>
      </c>
      <c r="AE43" s="15">
        <f t="shared" si="3"/>
        <v>2</v>
      </c>
      <c r="AF43" s="15">
        <f t="shared" si="4"/>
        <v>0</v>
      </c>
      <c r="AG43" s="15">
        <f t="shared" si="5"/>
        <v>16</v>
      </c>
      <c r="AH43" s="16">
        <f t="shared" si="6"/>
        <v>6.9930069930069935E-2</v>
      </c>
      <c r="AI43" s="16">
        <f t="shared" si="7"/>
        <v>5.5944055944055944E-2</v>
      </c>
      <c r="AJ43" s="16">
        <f t="shared" si="8"/>
        <v>0.61764705882352944</v>
      </c>
      <c r="AK43" s="16">
        <f t="shared" si="9"/>
        <v>0.90476190476190477</v>
      </c>
      <c r="AL43" s="16">
        <f t="shared" si="10"/>
        <v>0.90476190476190477</v>
      </c>
      <c r="AM43" s="41">
        <f t="shared" si="11"/>
        <v>269.69799999999998</v>
      </c>
      <c r="AN43" s="41">
        <f t="shared" si="12"/>
        <v>16.53</v>
      </c>
      <c r="AO43" s="17">
        <f>IF(A43="","",(AD43&lt;Settings!$B$4)+(AE43&gt;Settings!$B$5)+(AH43&gt;Settings!$B$6)+(AI43&gt;Settings!$B$7)+(N43&lt;Settings!$B$8)+(AJ43&gt;Settings!$B$9)+(O43&gt;Settings!$B$10)+(IFERROR(R43/S43,0)&gt;Settings!$B$11)+(AK43&lt;Settings!$B$12)+(AL43&lt;Settings!$B$13)+(X43&lt;Settings!$B$14)+(Y43&gt;Settings!$B$15))</f>
        <v>11</v>
      </c>
      <c r="AP43" s="11" t="str">
        <f t="shared" si="13"/>
        <v>Red</v>
      </c>
      <c r="BB43" s="3" t="str">
        <f t="shared" si="19"/>
        <v/>
      </c>
      <c r="BC43" s="3" t="str">
        <f t="shared" si="20"/>
        <v/>
      </c>
      <c r="BD43" s="3">
        <f t="shared" si="21"/>
        <v>0</v>
      </c>
      <c r="BE43" s="3">
        <f t="shared" si="22"/>
        <v>0</v>
      </c>
      <c r="BF43" t="s">
        <v>167</v>
      </c>
      <c r="BG43" s="37"/>
      <c r="BH43" s="37"/>
      <c r="BI43" s="38" t="str">
        <f t="shared" si="18"/>
        <v/>
      </c>
    </row>
    <row r="44" spans="1:61" ht="15">
      <c r="A44" s="8">
        <v>46206</v>
      </c>
      <c r="B44" s="6" t="s">
        <v>161</v>
      </c>
      <c r="C44" s="6" t="s">
        <v>168</v>
      </c>
      <c r="D44" s="6" t="s">
        <v>169</v>
      </c>
      <c r="E44" s="6" t="s">
        <v>119</v>
      </c>
      <c r="F44" s="12">
        <v>392</v>
      </c>
      <c r="G44" s="12">
        <v>382</v>
      </c>
      <c r="H44" s="12">
        <v>16</v>
      </c>
      <c r="I44" s="12">
        <v>6</v>
      </c>
      <c r="J44" s="12">
        <v>4</v>
      </c>
      <c r="K44" s="12">
        <v>394</v>
      </c>
      <c r="L44" s="13">
        <v>10100</v>
      </c>
      <c r="M44" s="13">
        <v>16500</v>
      </c>
      <c r="N44" s="14">
        <v>0.96</v>
      </c>
      <c r="O44" s="12">
        <v>0</v>
      </c>
      <c r="P44" s="12">
        <v>3</v>
      </c>
      <c r="Q44" s="12">
        <v>0</v>
      </c>
      <c r="R44" s="12">
        <v>0</v>
      </c>
      <c r="S44" s="30">
        <v>11</v>
      </c>
      <c r="T44" s="12">
        <v>56</v>
      </c>
      <c r="U44" s="12">
        <v>53</v>
      </c>
      <c r="V44" s="12">
        <v>28</v>
      </c>
      <c r="W44" s="12">
        <v>27</v>
      </c>
      <c r="X44" s="14">
        <v>0.92</v>
      </c>
      <c r="Y44" s="12">
        <v>0</v>
      </c>
      <c r="Z44" s="12">
        <v>2</v>
      </c>
      <c r="AA44" s="12">
        <v>6</v>
      </c>
      <c r="AB44" s="6" t="s">
        <v>112</v>
      </c>
      <c r="AC44" s="15">
        <f t="shared" si="1"/>
        <v>398</v>
      </c>
      <c r="AD44" s="16">
        <f t="shared" si="2"/>
        <v>1</v>
      </c>
      <c r="AE44" s="15">
        <f t="shared" si="3"/>
        <v>0</v>
      </c>
      <c r="AF44" s="15">
        <f t="shared" si="4"/>
        <v>2</v>
      </c>
      <c r="AG44" s="15">
        <f t="shared" si="5"/>
        <v>10</v>
      </c>
      <c r="AH44" s="16">
        <f t="shared" si="6"/>
        <v>4.0201005025125629E-2</v>
      </c>
      <c r="AI44" s="16">
        <f t="shared" si="7"/>
        <v>2.5125628140703519E-2</v>
      </c>
      <c r="AJ44" s="16">
        <f t="shared" si="8"/>
        <v>0.61212121212121207</v>
      </c>
      <c r="AK44" s="16">
        <f t="shared" si="9"/>
        <v>0.9464285714285714</v>
      </c>
      <c r="AL44" s="16">
        <f t="shared" si="10"/>
        <v>0.9642857142857143</v>
      </c>
      <c r="AM44" s="41">
        <f t="shared" si="11"/>
        <v>382.08</v>
      </c>
      <c r="AN44" s="41">
        <f t="shared" si="12"/>
        <v>24.84</v>
      </c>
      <c r="AO44" s="17">
        <f>IF(A44="","",(AD44&lt;Settings!$B$4)+(AE44&gt;Settings!$B$5)+(AH44&gt;Settings!$B$6)+(AI44&gt;Settings!$B$7)+(N44&lt;Settings!$B$8)+(AJ44&gt;Settings!$B$9)+(O44&gt;Settings!$B$10)+(IFERROR(R44/S44,0)&gt;Settings!$B$11)+(AK44&lt;Settings!$B$12)+(AL44&lt;Settings!$B$13)+(X44&lt;Settings!$B$14)+(Y44&gt;Settings!$B$15))</f>
        <v>4</v>
      </c>
      <c r="AP44" s="11" t="str">
        <f t="shared" si="13"/>
        <v>Red</v>
      </c>
      <c r="BB44" s="3" t="str">
        <f t="shared" si="19"/>
        <v/>
      </c>
      <c r="BC44" s="3" t="str">
        <f t="shared" si="20"/>
        <v/>
      </c>
      <c r="BD44" s="3">
        <f t="shared" si="21"/>
        <v>0</v>
      </c>
      <c r="BE44" s="3">
        <f t="shared" si="22"/>
        <v>0</v>
      </c>
      <c r="BF44" t="s">
        <v>173</v>
      </c>
      <c r="BG44" s="37"/>
      <c r="BH44" s="37"/>
      <c r="BI44" s="38" t="str">
        <f t="shared" si="18"/>
        <v/>
      </c>
    </row>
    <row r="45" spans="1:61" ht="15">
      <c r="A45" s="8">
        <v>46206</v>
      </c>
      <c r="B45" s="6" t="s">
        <v>174</v>
      </c>
      <c r="C45" s="6" t="s">
        <v>175</v>
      </c>
      <c r="D45" s="6" t="s">
        <v>176</v>
      </c>
      <c r="E45" s="6" t="s">
        <v>111</v>
      </c>
      <c r="F45" s="12">
        <v>504</v>
      </c>
      <c r="G45" s="12">
        <v>494</v>
      </c>
      <c r="H45" s="12">
        <v>18</v>
      </c>
      <c r="I45" s="12">
        <v>10</v>
      </c>
      <c r="J45" s="12">
        <v>4</v>
      </c>
      <c r="K45" s="12">
        <v>508</v>
      </c>
      <c r="L45" s="13">
        <v>13200</v>
      </c>
      <c r="M45" s="13">
        <v>21600</v>
      </c>
      <c r="N45" s="14">
        <v>0.97399999999999998</v>
      </c>
      <c r="O45" s="12">
        <v>0</v>
      </c>
      <c r="P45" s="12">
        <v>2</v>
      </c>
      <c r="Q45" s="12">
        <v>0</v>
      </c>
      <c r="R45" s="12">
        <v>0</v>
      </c>
      <c r="S45" s="30">
        <v>14</v>
      </c>
      <c r="T45" s="12">
        <v>72</v>
      </c>
      <c r="U45" s="12">
        <v>70</v>
      </c>
      <c r="V45" s="12">
        <v>36</v>
      </c>
      <c r="W45" s="12">
        <v>35</v>
      </c>
      <c r="X45" s="14">
        <v>0.95</v>
      </c>
      <c r="Y45" s="12">
        <v>0</v>
      </c>
      <c r="Z45" s="12">
        <v>2</v>
      </c>
      <c r="AA45" s="12">
        <v>8</v>
      </c>
      <c r="AB45" s="6" t="s">
        <v>112</v>
      </c>
      <c r="AC45" s="15">
        <f t="shared" si="1"/>
        <v>512</v>
      </c>
      <c r="AD45" s="16">
        <f t="shared" si="2"/>
        <v>1</v>
      </c>
      <c r="AE45" s="15">
        <f t="shared" si="3"/>
        <v>0</v>
      </c>
      <c r="AF45" s="15">
        <f t="shared" si="4"/>
        <v>4</v>
      </c>
      <c r="AG45" s="15">
        <f t="shared" si="5"/>
        <v>8</v>
      </c>
      <c r="AH45" s="16">
        <f t="shared" si="6"/>
        <v>3.515625E-2</v>
      </c>
      <c r="AI45" s="16">
        <f t="shared" si="7"/>
        <v>1.5625E-2</v>
      </c>
      <c r="AJ45" s="16">
        <f t="shared" si="8"/>
        <v>0.61111111111111116</v>
      </c>
      <c r="AK45" s="16">
        <f t="shared" si="9"/>
        <v>0.97222222222222221</v>
      </c>
      <c r="AL45" s="16">
        <f t="shared" si="10"/>
        <v>0.97222222222222221</v>
      </c>
      <c r="AM45" s="41">
        <f t="shared" si="11"/>
        <v>498.68799999999999</v>
      </c>
      <c r="AN45" s="41">
        <f t="shared" si="12"/>
        <v>33.25</v>
      </c>
      <c r="AO45" s="17">
        <f>IF(A45="","",(AD45&lt;Settings!$B$4)+(AE45&gt;Settings!$B$5)+(AH45&gt;Settings!$B$6)+(AI45&gt;Settings!$B$7)+(N45&lt;Settings!$B$8)+(AJ45&gt;Settings!$B$9)+(O45&gt;Settings!$B$10)+(IFERROR(R45/S45,0)&gt;Settings!$B$11)+(AK45&lt;Settings!$B$12)+(AL45&lt;Settings!$B$13)+(X45&lt;Settings!$B$14)+(Y45&gt;Settings!$B$15))</f>
        <v>2</v>
      </c>
      <c r="AP45" s="11" t="str">
        <f t="shared" si="13"/>
        <v>Yellow</v>
      </c>
      <c r="BB45" s="3" t="str">
        <f t="shared" si="19"/>
        <v/>
      </c>
      <c r="BC45" s="3" t="str">
        <f t="shared" si="20"/>
        <v/>
      </c>
      <c r="BD45" s="3">
        <f t="shared" si="21"/>
        <v>0</v>
      </c>
      <c r="BE45" s="3">
        <f t="shared" si="22"/>
        <v>0</v>
      </c>
      <c r="BF45" t="s">
        <v>180</v>
      </c>
      <c r="BG45" s="37"/>
      <c r="BH45" s="37"/>
      <c r="BI45" s="38" t="str">
        <f t="shared" si="18"/>
        <v/>
      </c>
    </row>
    <row r="46" spans="1:61" ht="15">
      <c r="A46" s="8">
        <v>46206</v>
      </c>
      <c r="B46" s="6" t="s">
        <v>174</v>
      </c>
      <c r="C46" s="6" t="s">
        <v>181</v>
      </c>
      <c r="D46" s="6" t="s">
        <v>182</v>
      </c>
      <c r="E46" s="6" t="s">
        <v>119</v>
      </c>
      <c r="F46" s="12">
        <v>224</v>
      </c>
      <c r="G46" s="12">
        <v>210</v>
      </c>
      <c r="H46" s="12">
        <v>18</v>
      </c>
      <c r="I46" s="12">
        <v>2</v>
      </c>
      <c r="J46" s="12">
        <v>6</v>
      </c>
      <c r="K46" s="12">
        <v>222</v>
      </c>
      <c r="L46" s="13">
        <v>5850</v>
      </c>
      <c r="M46" s="13">
        <v>9400</v>
      </c>
      <c r="N46" s="14">
        <v>0.93500000000000005</v>
      </c>
      <c r="O46" s="12">
        <v>2</v>
      </c>
      <c r="P46" s="12">
        <v>5</v>
      </c>
      <c r="Q46" s="12">
        <v>1</v>
      </c>
      <c r="R46" s="12">
        <v>1</v>
      </c>
      <c r="S46" s="30">
        <v>7</v>
      </c>
      <c r="T46" s="12">
        <v>35</v>
      </c>
      <c r="U46" s="12">
        <v>30</v>
      </c>
      <c r="V46" s="12">
        <v>18</v>
      </c>
      <c r="W46" s="12">
        <v>16</v>
      </c>
      <c r="X46" s="14">
        <v>0.85</v>
      </c>
      <c r="Y46" s="12">
        <v>2</v>
      </c>
      <c r="Z46" s="12">
        <v>5</v>
      </c>
      <c r="AA46" s="12">
        <v>4</v>
      </c>
      <c r="AB46" s="6" t="s">
        <v>112</v>
      </c>
      <c r="AC46" s="15">
        <f t="shared" si="1"/>
        <v>228</v>
      </c>
      <c r="AD46" s="16">
        <f t="shared" si="2"/>
        <v>0.9910714285714286</v>
      </c>
      <c r="AE46" s="15">
        <f t="shared" si="3"/>
        <v>2</v>
      </c>
      <c r="AF46" s="15">
        <f t="shared" si="4"/>
        <v>0</v>
      </c>
      <c r="AG46" s="15">
        <f t="shared" si="5"/>
        <v>16</v>
      </c>
      <c r="AH46" s="16">
        <f t="shared" si="6"/>
        <v>7.8947368421052627E-2</v>
      </c>
      <c r="AI46" s="16">
        <f t="shared" si="7"/>
        <v>7.0175438596491224E-2</v>
      </c>
      <c r="AJ46" s="16">
        <f t="shared" si="8"/>
        <v>0.62234042553191493</v>
      </c>
      <c r="AK46" s="16">
        <f t="shared" si="9"/>
        <v>0.8571428571428571</v>
      </c>
      <c r="AL46" s="16">
        <f t="shared" si="10"/>
        <v>0.88888888888888884</v>
      </c>
      <c r="AM46" s="41">
        <f t="shared" si="11"/>
        <v>213.18</v>
      </c>
      <c r="AN46" s="41">
        <f t="shared" si="12"/>
        <v>13.6</v>
      </c>
      <c r="AO46" s="17">
        <f>IF(A46="","",(AD46&lt;Settings!$B$4)+(AE46&gt;Settings!$B$5)+(AH46&gt;Settings!$B$6)+(AI46&gt;Settings!$B$7)+(N46&lt;Settings!$B$8)+(AJ46&gt;Settings!$B$9)+(O46&gt;Settings!$B$10)+(IFERROR(R46/S46,0)&gt;Settings!$B$11)+(AK46&lt;Settings!$B$12)+(AL46&lt;Settings!$B$13)+(X46&lt;Settings!$B$14)+(Y46&gt;Settings!$B$15))</f>
        <v>11</v>
      </c>
      <c r="AP46" s="11" t="str">
        <f t="shared" si="13"/>
        <v>Red</v>
      </c>
      <c r="BB46" s="3" t="str">
        <f t="shared" si="19"/>
        <v/>
      </c>
      <c r="BC46" s="3" t="str">
        <f t="shared" si="20"/>
        <v/>
      </c>
      <c r="BD46" s="3">
        <f t="shared" si="21"/>
        <v>0</v>
      </c>
      <c r="BE46" s="3">
        <f t="shared" si="22"/>
        <v>0</v>
      </c>
      <c r="BF46" t="s">
        <v>186</v>
      </c>
      <c r="BG46" s="37"/>
      <c r="BH46" s="37"/>
      <c r="BI46" s="38" t="str">
        <f t="shared" si="18"/>
        <v/>
      </c>
    </row>
    <row r="47" spans="1:61" ht="15">
      <c r="A47" s="8">
        <v>46199</v>
      </c>
      <c r="B47" s="6" t="s">
        <v>149</v>
      </c>
      <c r="C47" s="6" t="s">
        <v>150</v>
      </c>
      <c r="D47" s="6" t="s">
        <v>151</v>
      </c>
      <c r="E47" s="6" t="s">
        <v>111</v>
      </c>
      <c r="F47" s="12">
        <v>448</v>
      </c>
      <c r="G47" s="12">
        <v>432</v>
      </c>
      <c r="H47" s="12">
        <v>24</v>
      </c>
      <c r="I47" s="12">
        <v>8</v>
      </c>
      <c r="J47" s="12">
        <v>6</v>
      </c>
      <c r="K47" s="12">
        <v>450</v>
      </c>
      <c r="L47" s="13">
        <v>11750</v>
      </c>
      <c r="M47" s="13">
        <v>18950</v>
      </c>
      <c r="N47" s="14">
        <v>0.95199999999999996</v>
      </c>
      <c r="O47" s="12">
        <v>1</v>
      </c>
      <c r="P47" s="12">
        <v>4</v>
      </c>
      <c r="Q47" s="12">
        <v>1</v>
      </c>
      <c r="R47" s="12">
        <v>0</v>
      </c>
      <c r="S47" s="30">
        <v>13</v>
      </c>
      <c r="T47" s="12">
        <v>64</v>
      </c>
      <c r="U47" s="12">
        <v>60</v>
      </c>
      <c r="V47" s="12">
        <v>32</v>
      </c>
      <c r="W47" s="12">
        <v>30</v>
      </c>
      <c r="X47" s="14">
        <v>0.92</v>
      </c>
      <c r="Y47" s="12">
        <v>0</v>
      </c>
      <c r="Z47" s="12">
        <v>4</v>
      </c>
      <c r="AA47" s="12">
        <v>8</v>
      </c>
      <c r="AB47" s="6" t="s">
        <v>112</v>
      </c>
      <c r="AC47" s="15">
        <f t="shared" si="1"/>
        <v>456</v>
      </c>
      <c r="AD47" s="16">
        <f t="shared" si="2"/>
        <v>1</v>
      </c>
      <c r="AE47" s="15">
        <f t="shared" si="3"/>
        <v>0</v>
      </c>
      <c r="AF47" s="15">
        <f t="shared" si="4"/>
        <v>2</v>
      </c>
      <c r="AG47" s="15">
        <f t="shared" si="5"/>
        <v>16</v>
      </c>
      <c r="AH47" s="16">
        <f t="shared" si="6"/>
        <v>5.2631578947368418E-2</v>
      </c>
      <c r="AI47" s="16">
        <f t="shared" si="7"/>
        <v>3.5087719298245612E-2</v>
      </c>
      <c r="AJ47" s="16">
        <f t="shared" si="8"/>
        <v>0.62005277044854878</v>
      </c>
      <c r="AK47" s="16">
        <f t="shared" si="9"/>
        <v>0.9375</v>
      </c>
      <c r="AL47" s="16">
        <f t="shared" si="10"/>
        <v>0.9375</v>
      </c>
      <c r="AM47" s="41">
        <f t="shared" si="11"/>
        <v>434.11199999999997</v>
      </c>
      <c r="AN47" s="41">
        <f t="shared" si="12"/>
        <v>27.6</v>
      </c>
      <c r="AO47" s="17">
        <f>IF(A47="","",(AD47&lt;Settings!$B$4)+(AE47&gt;Settings!$B$5)+(AH47&gt;Settings!$B$6)+(AI47&gt;Settings!$B$7)+(N47&lt;Settings!$B$8)+(AJ47&gt;Settings!$B$9)+(O47&gt;Settings!$B$10)+(IFERROR(R47/S47,0)&gt;Settings!$B$11)+(AK47&lt;Settings!$B$12)+(AL47&lt;Settings!$B$13)+(X47&lt;Settings!$B$14)+(Y47&gt;Settings!$B$15))</f>
        <v>5</v>
      </c>
      <c r="AP47" s="11" t="str">
        <f t="shared" si="13"/>
        <v>Red</v>
      </c>
      <c r="BB47" s="3" t="str">
        <f t="shared" si="19"/>
        <v/>
      </c>
      <c r="BC47" s="3" t="str">
        <f t="shared" si="20"/>
        <v/>
      </c>
      <c r="BD47" s="3">
        <f t="shared" si="21"/>
        <v>0</v>
      </c>
      <c r="BE47" s="3">
        <f t="shared" si="22"/>
        <v>0</v>
      </c>
      <c r="BF47" t="s">
        <v>155</v>
      </c>
      <c r="BG47" s="37"/>
      <c r="BH47" s="37"/>
      <c r="BI47" s="38" t="str">
        <f t="shared" si="18"/>
        <v/>
      </c>
    </row>
    <row r="48" spans="1:61" ht="15">
      <c r="A48" s="8">
        <v>46199</v>
      </c>
      <c r="B48" s="6" t="s">
        <v>149</v>
      </c>
      <c r="C48" s="6" t="s">
        <v>156</v>
      </c>
      <c r="D48" s="6" t="s">
        <v>157</v>
      </c>
      <c r="E48" s="6" t="s">
        <v>111</v>
      </c>
      <c r="F48" s="12">
        <v>336</v>
      </c>
      <c r="G48" s="12">
        <v>324</v>
      </c>
      <c r="H48" s="12">
        <v>16</v>
      </c>
      <c r="I48" s="12">
        <v>6</v>
      </c>
      <c r="J48" s="12">
        <v>4</v>
      </c>
      <c r="K48" s="12">
        <v>336</v>
      </c>
      <c r="L48" s="13">
        <v>8750</v>
      </c>
      <c r="M48" s="13">
        <v>14600</v>
      </c>
      <c r="N48" s="14">
        <v>0.96399999999999997</v>
      </c>
      <c r="O48" s="12">
        <v>0</v>
      </c>
      <c r="P48" s="12">
        <v>2</v>
      </c>
      <c r="Q48" s="12">
        <v>0</v>
      </c>
      <c r="R48" s="12">
        <v>0</v>
      </c>
      <c r="S48" s="30">
        <v>10</v>
      </c>
      <c r="T48" s="12">
        <v>48</v>
      </c>
      <c r="U48" s="12">
        <v>45</v>
      </c>
      <c r="V48" s="12">
        <v>24</v>
      </c>
      <c r="W48" s="12">
        <v>23</v>
      </c>
      <c r="X48" s="14">
        <v>0.94</v>
      </c>
      <c r="Y48" s="12">
        <v>0</v>
      </c>
      <c r="Z48" s="12">
        <v>1</v>
      </c>
      <c r="AA48" s="12">
        <v>6</v>
      </c>
      <c r="AB48" s="6" t="s">
        <v>112</v>
      </c>
      <c r="AC48" s="15">
        <f t="shared" si="1"/>
        <v>340</v>
      </c>
      <c r="AD48" s="16">
        <f t="shared" si="2"/>
        <v>1</v>
      </c>
      <c r="AE48" s="15">
        <f t="shared" si="3"/>
        <v>0</v>
      </c>
      <c r="AF48" s="15">
        <f t="shared" si="4"/>
        <v>0</v>
      </c>
      <c r="AG48" s="15">
        <f t="shared" si="5"/>
        <v>10</v>
      </c>
      <c r="AH48" s="16">
        <f t="shared" si="6"/>
        <v>4.7058823529411764E-2</v>
      </c>
      <c r="AI48" s="16">
        <f t="shared" si="7"/>
        <v>2.9411764705882353E-2</v>
      </c>
      <c r="AJ48" s="16">
        <f t="shared" si="8"/>
        <v>0.59931506849315064</v>
      </c>
      <c r="AK48" s="16">
        <f t="shared" si="9"/>
        <v>0.9375</v>
      </c>
      <c r="AL48" s="16">
        <f t="shared" si="10"/>
        <v>0.95833333333333337</v>
      </c>
      <c r="AM48" s="41">
        <f t="shared" si="11"/>
        <v>327.76</v>
      </c>
      <c r="AN48" s="41">
        <f t="shared" si="12"/>
        <v>21.619999999999997</v>
      </c>
      <c r="AO48" s="17">
        <f>IF(A48="","",(AD48&lt;Settings!$B$4)+(AE48&gt;Settings!$B$5)+(AH48&gt;Settings!$B$6)+(AI48&gt;Settings!$B$7)+(N48&lt;Settings!$B$8)+(AJ48&gt;Settings!$B$9)+(O48&gt;Settings!$B$10)+(IFERROR(R48/S48,0)&gt;Settings!$B$11)+(AK48&lt;Settings!$B$12)+(AL48&lt;Settings!$B$13)+(X48&lt;Settings!$B$14)+(Y48&gt;Settings!$B$15))</f>
        <v>4</v>
      </c>
      <c r="AP48" s="11" t="str">
        <f t="shared" si="13"/>
        <v>Red</v>
      </c>
      <c r="BB48" s="3" t="str">
        <f t="shared" si="19"/>
        <v/>
      </c>
      <c r="BC48" s="3" t="str">
        <f t="shared" si="20"/>
        <v/>
      </c>
      <c r="BD48" s="3">
        <f t="shared" si="21"/>
        <v>0</v>
      </c>
      <c r="BE48" s="3">
        <f t="shared" si="22"/>
        <v>0</v>
      </c>
      <c r="BF48" t="s">
        <v>160</v>
      </c>
      <c r="BG48" s="37"/>
      <c r="BH48" s="37"/>
      <c r="BI48" s="38" t="str">
        <f t="shared" si="18"/>
        <v/>
      </c>
    </row>
    <row r="49" spans="1:61" ht="15">
      <c r="A49" s="8">
        <v>46199</v>
      </c>
      <c r="B49" s="6" t="s">
        <v>161</v>
      </c>
      <c r="C49" s="6" t="s">
        <v>162</v>
      </c>
      <c r="D49" s="6" t="s">
        <v>163</v>
      </c>
      <c r="E49" s="6" t="s">
        <v>119</v>
      </c>
      <c r="F49" s="12">
        <v>280</v>
      </c>
      <c r="G49" s="12">
        <v>264</v>
      </c>
      <c r="H49" s="12">
        <v>22</v>
      </c>
      <c r="I49" s="12">
        <v>4</v>
      </c>
      <c r="J49" s="12">
        <v>8</v>
      </c>
      <c r="K49" s="12">
        <v>278</v>
      </c>
      <c r="L49" s="13">
        <v>7350</v>
      </c>
      <c r="M49" s="13">
        <v>11900</v>
      </c>
      <c r="N49" s="14">
        <v>0.93899999999999995</v>
      </c>
      <c r="O49" s="12">
        <v>1</v>
      </c>
      <c r="P49" s="12">
        <v>5</v>
      </c>
      <c r="Q49" s="12">
        <v>1</v>
      </c>
      <c r="R49" s="12">
        <v>1</v>
      </c>
      <c r="S49" s="30">
        <v>8</v>
      </c>
      <c r="T49" s="12">
        <v>42</v>
      </c>
      <c r="U49" s="12">
        <v>37</v>
      </c>
      <c r="V49" s="12">
        <v>21</v>
      </c>
      <c r="W49" s="12">
        <v>19</v>
      </c>
      <c r="X49" s="14">
        <v>0.86</v>
      </c>
      <c r="Y49" s="12">
        <v>1</v>
      </c>
      <c r="Z49" s="12">
        <v>5</v>
      </c>
      <c r="AA49" s="12">
        <v>4</v>
      </c>
      <c r="AB49" s="6" t="s">
        <v>112</v>
      </c>
      <c r="AC49" s="15">
        <f t="shared" si="1"/>
        <v>286</v>
      </c>
      <c r="AD49" s="16">
        <f t="shared" si="2"/>
        <v>0.99285714285714288</v>
      </c>
      <c r="AE49" s="15">
        <f t="shared" si="3"/>
        <v>2</v>
      </c>
      <c r="AF49" s="15">
        <f t="shared" si="4"/>
        <v>0</v>
      </c>
      <c r="AG49" s="15">
        <f t="shared" si="5"/>
        <v>18</v>
      </c>
      <c r="AH49" s="16">
        <f t="shared" si="6"/>
        <v>7.6923076923076927E-2</v>
      </c>
      <c r="AI49" s="16">
        <f t="shared" si="7"/>
        <v>6.2937062937062943E-2</v>
      </c>
      <c r="AJ49" s="16">
        <f t="shared" si="8"/>
        <v>0.61764705882352944</v>
      </c>
      <c r="AK49" s="16">
        <f t="shared" si="9"/>
        <v>0.88095238095238093</v>
      </c>
      <c r="AL49" s="16">
        <f t="shared" si="10"/>
        <v>0.90476190476190477</v>
      </c>
      <c r="AM49" s="41">
        <f t="shared" si="11"/>
        <v>268.55399999999997</v>
      </c>
      <c r="AN49" s="41">
        <f t="shared" si="12"/>
        <v>16.34</v>
      </c>
      <c r="AO49" s="17">
        <f>IF(A49="","",(AD49&lt;Settings!$B$4)+(AE49&gt;Settings!$B$5)+(AH49&gt;Settings!$B$6)+(AI49&gt;Settings!$B$7)+(N49&lt;Settings!$B$8)+(AJ49&gt;Settings!$B$9)+(O49&gt;Settings!$B$10)+(IFERROR(R49/S49,0)&gt;Settings!$B$11)+(AK49&lt;Settings!$B$12)+(AL49&lt;Settings!$B$13)+(X49&lt;Settings!$B$14)+(Y49&gt;Settings!$B$15))</f>
        <v>11</v>
      </c>
      <c r="AP49" s="11" t="str">
        <f t="shared" si="13"/>
        <v>Red</v>
      </c>
      <c r="BB49" s="3" t="str">
        <f t="shared" si="19"/>
        <v/>
      </c>
      <c r="BC49" s="3" t="str">
        <f t="shared" si="20"/>
        <v/>
      </c>
      <c r="BD49" s="3">
        <f t="shared" si="21"/>
        <v>0</v>
      </c>
      <c r="BE49" s="3">
        <f t="shared" si="22"/>
        <v>0</v>
      </c>
      <c r="BF49" t="s">
        <v>167</v>
      </c>
      <c r="BG49" s="37"/>
      <c r="BH49" s="37"/>
      <c r="BI49" s="38" t="str">
        <f t="shared" si="18"/>
        <v/>
      </c>
    </row>
    <row r="50" spans="1:61" ht="15">
      <c r="A50" s="8">
        <v>46199</v>
      </c>
      <c r="B50" s="6" t="s">
        <v>161</v>
      </c>
      <c r="C50" s="6" t="s">
        <v>168</v>
      </c>
      <c r="D50" s="6" t="s">
        <v>169</v>
      </c>
      <c r="E50" s="6" t="s">
        <v>119</v>
      </c>
      <c r="F50" s="12">
        <v>392</v>
      </c>
      <c r="G50" s="12">
        <v>380</v>
      </c>
      <c r="H50" s="12">
        <v>18</v>
      </c>
      <c r="I50" s="12">
        <v>6</v>
      </c>
      <c r="J50" s="12">
        <v>4</v>
      </c>
      <c r="K50" s="12">
        <v>394</v>
      </c>
      <c r="L50" s="13">
        <v>10100</v>
      </c>
      <c r="M50" s="13">
        <v>16500</v>
      </c>
      <c r="N50" s="14">
        <v>0.95599999999999996</v>
      </c>
      <c r="O50" s="12">
        <v>0</v>
      </c>
      <c r="P50" s="12">
        <v>3</v>
      </c>
      <c r="Q50" s="12">
        <v>0</v>
      </c>
      <c r="R50" s="12">
        <v>0</v>
      </c>
      <c r="S50" s="30">
        <v>11</v>
      </c>
      <c r="T50" s="12">
        <v>56</v>
      </c>
      <c r="U50" s="12">
        <v>52</v>
      </c>
      <c r="V50" s="12">
        <v>28</v>
      </c>
      <c r="W50" s="12">
        <v>26</v>
      </c>
      <c r="X50" s="14">
        <v>0.91</v>
      </c>
      <c r="Y50" s="12">
        <v>0</v>
      </c>
      <c r="Z50" s="12">
        <v>2</v>
      </c>
      <c r="AA50" s="12">
        <v>6</v>
      </c>
      <c r="AB50" s="6" t="s">
        <v>112</v>
      </c>
      <c r="AC50" s="15">
        <f t="shared" si="1"/>
        <v>398</v>
      </c>
      <c r="AD50" s="16">
        <f t="shared" si="2"/>
        <v>1</v>
      </c>
      <c r="AE50" s="15">
        <f t="shared" si="3"/>
        <v>0</v>
      </c>
      <c r="AF50" s="15">
        <f t="shared" si="4"/>
        <v>2</v>
      </c>
      <c r="AG50" s="15">
        <f t="shared" si="5"/>
        <v>12</v>
      </c>
      <c r="AH50" s="16">
        <f t="shared" si="6"/>
        <v>4.5226130653266333E-2</v>
      </c>
      <c r="AI50" s="16">
        <f t="shared" si="7"/>
        <v>3.015075376884422E-2</v>
      </c>
      <c r="AJ50" s="16">
        <f t="shared" si="8"/>
        <v>0.61212121212121207</v>
      </c>
      <c r="AK50" s="16">
        <f t="shared" si="9"/>
        <v>0.9285714285714286</v>
      </c>
      <c r="AL50" s="16">
        <f t="shared" si="10"/>
        <v>0.9285714285714286</v>
      </c>
      <c r="AM50" s="41">
        <f t="shared" si="11"/>
        <v>380.488</v>
      </c>
      <c r="AN50" s="41">
        <f t="shared" si="12"/>
        <v>23.66</v>
      </c>
      <c r="AO50" s="17">
        <f>IF(A50="","",(AD50&lt;Settings!$B$4)+(AE50&gt;Settings!$B$5)+(AH50&gt;Settings!$B$6)+(AI50&gt;Settings!$B$7)+(N50&lt;Settings!$B$8)+(AJ50&gt;Settings!$B$9)+(O50&gt;Settings!$B$10)+(IFERROR(R50/S50,0)&gt;Settings!$B$11)+(AK50&lt;Settings!$B$12)+(AL50&lt;Settings!$B$13)+(X50&lt;Settings!$B$14)+(Y50&gt;Settings!$B$15))</f>
        <v>4</v>
      </c>
      <c r="AP50" s="11" t="str">
        <f t="shared" si="13"/>
        <v>Red</v>
      </c>
      <c r="BB50" s="3" t="str">
        <f t="shared" si="19"/>
        <v/>
      </c>
      <c r="BC50" s="3" t="str">
        <f t="shared" si="20"/>
        <v/>
      </c>
      <c r="BD50" s="3">
        <f t="shared" si="21"/>
        <v>0</v>
      </c>
      <c r="BE50" s="3">
        <f t="shared" si="22"/>
        <v>0</v>
      </c>
      <c r="BF50" t="s">
        <v>173</v>
      </c>
      <c r="BG50" s="37"/>
      <c r="BH50" s="37"/>
      <c r="BI50" s="38" t="str">
        <f t="shared" si="18"/>
        <v/>
      </c>
    </row>
    <row r="51" spans="1:61" ht="15">
      <c r="A51" s="8">
        <v>46199</v>
      </c>
      <c r="B51" s="6" t="s">
        <v>174</v>
      </c>
      <c r="C51" s="6" t="s">
        <v>175</v>
      </c>
      <c r="D51" s="6" t="s">
        <v>176</v>
      </c>
      <c r="E51" s="6" t="s">
        <v>111</v>
      </c>
      <c r="F51" s="12">
        <v>504</v>
      </c>
      <c r="G51" s="12">
        <v>492</v>
      </c>
      <c r="H51" s="12">
        <v>20</v>
      </c>
      <c r="I51" s="12">
        <v>10</v>
      </c>
      <c r="J51" s="12">
        <v>4</v>
      </c>
      <c r="K51" s="12">
        <v>508</v>
      </c>
      <c r="L51" s="13">
        <v>13200</v>
      </c>
      <c r="M51" s="13">
        <v>21600</v>
      </c>
      <c r="N51" s="14">
        <v>0.97</v>
      </c>
      <c r="O51" s="12">
        <v>0</v>
      </c>
      <c r="P51" s="12">
        <v>2</v>
      </c>
      <c r="Q51" s="12">
        <v>0</v>
      </c>
      <c r="R51" s="12">
        <v>0</v>
      </c>
      <c r="S51" s="30">
        <v>14</v>
      </c>
      <c r="T51" s="12">
        <v>72</v>
      </c>
      <c r="U51" s="12">
        <v>69</v>
      </c>
      <c r="V51" s="12">
        <v>36</v>
      </c>
      <c r="W51" s="12">
        <v>35</v>
      </c>
      <c r="X51" s="14">
        <v>0.94</v>
      </c>
      <c r="Y51" s="12">
        <v>0</v>
      </c>
      <c r="Z51" s="12">
        <v>2</v>
      </c>
      <c r="AA51" s="12">
        <v>8</v>
      </c>
      <c r="AB51" s="6" t="s">
        <v>112</v>
      </c>
      <c r="AC51" s="15">
        <f t="shared" si="1"/>
        <v>512</v>
      </c>
      <c r="AD51" s="16">
        <f t="shared" si="2"/>
        <v>1</v>
      </c>
      <c r="AE51" s="15">
        <f t="shared" si="3"/>
        <v>0</v>
      </c>
      <c r="AF51" s="15">
        <f t="shared" si="4"/>
        <v>4</v>
      </c>
      <c r="AG51" s="15">
        <f t="shared" si="5"/>
        <v>10</v>
      </c>
      <c r="AH51" s="16">
        <f t="shared" si="6"/>
        <v>3.90625E-2</v>
      </c>
      <c r="AI51" s="16">
        <f t="shared" si="7"/>
        <v>1.953125E-2</v>
      </c>
      <c r="AJ51" s="16">
        <f t="shared" si="8"/>
        <v>0.61111111111111116</v>
      </c>
      <c r="AK51" s="16">
        <f t="shared" si="9"/>
        <v>0.95833333333333337</v>
      </c>
      <c r="AL51" s="16">
        <f t="shared" si="10"/>
        <v>0.97222222222222221</v>
      </c>
      <c r="AM51" s="41">
        <f t="shared" si="11"/>
        <v>496.64</v>
      </c>
      <c r="AN51" s="41">
        <f t="shared" si="12"/>
        <v>32.9</v>
      </c>
      <c r="AO51" s="17">
        <f>IF(A51="","",(AD51&lt;Settings!$B$4)+(AE51&gt;Settings!$B$5)+(AH51&gt;Settings!$B$6)+(AI51&gt;Settings!$B$7)+(N51&lt;Settings!$B$8)+(AJ51&gt;Settings!$B$9)+(O51&gt;Settings!$B$10)+(IFERROR(R51/S51,0)&gt;Settings!$B$11)+(AK51&lt;Settings!$B$12)+(AL51&lt;Settings!$B$13)+(X51&lt;Settings!$B$14)+(Y51&gt;Settings!$B$15))</f>
        <v>2</v>
      </c>
      <c r="AP51" s="11" t="str">
        <f t="shared" si="13"/>
        <v>Yellow</v>
      </c>
      <c r="BB51" s="3" t="str">
        <f t="shared" si="19"/>
        <v/>
      </c>
      <c r="BC51" s="3" t="str">
        <f t="shared" si="20"/>
        <v/>
      </c>
      <c r="BD51" s="3">
        <f t="shared" si="21"/>
        <v>0</v>
      </c>
      <c r="BE51" s="3">
        <f t="shared" si="22"/>
        <v>0</v>
      </c>
      <c r="BF51" t="s">
        <v>180</v>
      </c>
      <c r="BG51" s="37"/>
      <c r="BH51" s="37"/>
      <c r="BI51" s="38" t="str">
        <f t="shared" si="18"/>
        <v/>
      </c>
    </row>
    <row r="52" spans="1:61" ht="15">
      <c r="A52" s="8">
        <v>46199</v>
      </c>
      <c r="B52" s="6" t="s">
        <v>174</v>
      </c>
      <c r="C52" s="6" t="s">
        <v>181</v>
      </c>
      <c r="D52" s="6" t="s">
        <v>182</v>
      </c>
      <c r="E52" s="6" t="s">
        <v>119</v>
      </c>
      <c r="F52" s="12">
        <v>224</v>
      </c>
      <c r="G52" s="12">
        <v>208</v>
      </c>
      <c r="H52" s="12">
        <v>20</v>
      </c>
      <c r="I52" s="12">
        <v>2</v>
      </c>
      <c r="J52" s="12">
        <v>6</v>
      </c>
      <c r="K52" s="12">
        <v>222</v>
      </c>
      <c r="L52" s="13">
        <v>5850</v>
      </c>
      <c r="M52" s="13">
        <v>9400</v>
      </c>
      <c r="N52" s="14">
        <v>0.93100000000000005</v>
      </c>
      <c r="O52" s="12">
        <v>2</v>
      </c>
      <c r="P52" s="12">
        <v>6</v>
      </c>
      <c r="Q52" s="12">
        <v>1</v>
      </c>
      <c r="R52" s="12">
        <v>1</v>
      </c>
      <c r="S52" s="30">
        <v>7</v>
      </c>
      <c r="T52" s="12">
        <v>35</v>
      </c>
      <c r="U52" s="12">
        <v>29</v>
      </c>
      <c r="V52" s="12">
        <v>18</v>
      </c>
      <c r="W52" s="12">
        <v>16</v>
      </c>
      <c r="X52" s="14">
        <v>0.84</v>
      </c>
      <c r="Y52" s="12">
        <v>2</v>
      </c>
      <c r="Z52" s="12">
        <v>6</v>
      </c>
      <c r="AA52" s="12">
        <v>4</v>
      </c>
      <c r="AB52" s="6" t="s">
        <v>112</v>
      </c>
      <c r="AC52" s="15">
        <f t="shared" si="1"/>
        <v>228</v>
      </c>
      <c r="AD52" s="16">
        <f t="shared" si="2"/>
        <v>0.9910714285714286</v>
      </c>
      <c r="AE52" s="15">
        <f t="shared" si="3"/>
        <v>2</v>
      </c>
      <c r="AF52" s="15">
        <f t="shared" si="4"/>
        <v>0</v>
      </c>
      <c r="AG52" s="15">
        <f t="shared" si="5"/>
        <v>18</v>
      </c>
      <c r="AH52" s="16">
        <f t="shared" si="6"/>
        <v>8.771929824561403E-2</v>
      </c>
      <c r="AI52" s="16">
        <f t="shared" si="7"/>
        <v>7.8947368421052627E-2</v>
      </c>
      <c r="AJ52" s="16">
        <f t="shared" si="8"/>
        <v>0.62234042553191493</v>
      </c>
      <c r="AK52" s="16">
        <f t="shared" si="9"/>
        <v>0.82857142857142863</v>
      </c>
      <c r="AL52" s="16">
        <f t="shared" si="10"/>
        <v>0.88888888888888884</v>
      </c>
      <c r="AM52" s="41">
        <f t="shared" si="11"/>
        <v>212.268</v>
      </c>
      <c r="AN52" s="41">
        <f t="shared" si="12"/>
        <v>13.44</v>
      </c>
      <c r="AO52" s="17">
        <f>IF(A52="","",(AD52&lt;Settings!$B$4)+(AE52&gt;Settings!$B$5)+(AH52&gt;Settings!$B$6)+(AI52&gt;Settings!$B$7)+(N52&lt;Settings!$B$8)+(AJ52&gt;Settings!$B$9)+(O52&gt;Settings!$B$10)+(IFERROR(R52/S52,0)&gt;Settings!$B$11)+(AK52&lt;Settings!$B$12)+(AL52&lt;Settings!$B$13)+(X52&lt;Settings!$B$14)+(Y52&gt;Settings!$B$15))</f>
        <v>11</v>
      </c>
      <c r="AP52" s="11" t="str">
        <f t="shared" si="13"/>
        <v>Red</v>
      </c>
      <c r="BB52" s="3" t="str">
        <f t="shared" si="19"/>
        <v/>
      </c>
      <c r="BC52" s="3" t="str">
        <f t="shared" si="20"/>
        <v/>
      </c>
      <c r="BD52" s="3">
        <f t="shared" si="21"/>
        <v>0</v>
      </c>
      <c r="BE52" s="3">
        <f t="shared" si="22"/>
        <v>0</v>
      </c>
      <c r="BF52" t="s">
        <v>186</v>
      </c>
      <c r="BG52" s="37"/>
      <c r="BH52" s="37"/>
      <c r="BI52" s="38" t="str">
        <f t="shared" si="18"/>
        <v/>
      </c>
    </row>
    <row r="53" spans="1:61" ht="15">
      <c r="A53" s="8">
        <v>46143</v>
      </c>
      <c r="B53" s="6" t="s">
        <v>108</v>
      </c>
      <c r="C53" s="6" t="s">
        <v>109</v>
      </c>
      <c r="D53" s="6" t="s">
        <v>110</v>
      </c>
      <c r="E53" s="6" t="s">
        <v>111</v>
      </c>
      <c r="F53" s="12">
        <v>560</v>
      </c>
      <c r="G53" s="12">
        <v>524</v>
      </c>
      <c r="H53" s="12">
        <v>38</v>
      </c>
      <c r="I53" s="12">
        <v>17</v>
      </c>
      <c r="J53" s="12">
        <v>9</v>
      </c>
      <c r="K53" s="12">
        <v>553</v>
      </c>
      <c r="L53" s="13">
        <v>13987</v>
      </c>
      <c r="M53" s="13">
        <v>22320</v>
      </c>
      <c r="N53" s="14">
        <v>0.92260000000000009</v>
      </c>
      <c r="O53" s="12">
        <v>3</v>
      </c>
      <c r="P53" s="12">
        <v>6</v>
      </c>
      <c r="Q53" s="12">
        <v>1</v>
      </c>
      <c r="R53" s="12">
        <v>0</v>
      </c>
      <c r="S53" s="30">
        <v>15</v>
      </c>
      <c r="T53" s="12">
        <v>80</v>
      </c>
      <c r="U53" s="12">
        <v>71</v>
      </c>
      <c r="V53" s="12">
        <v>35</v>
      </c>
      <c r="W53" s="12">
        <v>32</v>
      </c>
      <c r="X53" s="14">
        <v>0.87999999999999989</v>
      </c>
      <c r="Y53" s="12">
        <v>2</v>
      </c>
      <c r="Z53" s="12">
        <v>4</v>
      </c>
      <c r="AA53" s="12">
        <v>12</v>
      </c>
      <c r="AB53" s="6" t="s">
        <v>187</v>
      </c>
      <c r="AC53" s="15">
        <f t="shared" si="1"/>
        <v>562</v>
      </c>
      <c r="AD53" s="16">
        <f t="shared" si="2"/>
        <v>0.98750000000000004</v>
      </c>
      <c r="AE53" s="15">
        <f t="shared" si="3"/>
        <v>7</v>
      </c>
      <c r="AF53" s="15">
        <f t="shared" si="4"/>
        <v>0</v>
      </c>
      <c r="AG53" s="15">
        <f t="shared" si="5"/>
        <v>21</v>
      </c>
      <c r="AH53" s="16">
        <f t="shared" si="6"/>
        <v>6.7615658362989328E-2</v>
      </c>
      <c r="AI53" s="16">
        <f t="shared" si="7"/>
        <v>3.7366548042704624E-2</v>
      </c>
      <c r="AJ53" s="16">
        <f t="shared" si="8"/>
        <v>0.62665770609318994</v>
      </c>
      <c r="AK53" s="16">
        <f t="shared" si="9"/>
        <v>0.88749999999999996</v>
      </c>
      <c r="AL53" s="16">
        <f t="shared" si="10"/>
        <v>0.91428571428571426</v>
      </c>
      <c r="AM53" s="41">
        <f t="shared" si="11"/>
        <v>518.50120000000004</v>
      </c>
      <c r="AN53" s="41">
        <f t="shared" si="12"/>
        <v>28.159999999999997</v>
      </c>
      <c r="AO53" s="17">
        <f>IF(A53="","",(AD53&lt;Settings!$B$4)+(AE53&gt;Settings!$B$5)+(AH53&gt;Settings!$B$6)+(AI53&gt;Settings!$B$7)+(N53&lt;Settings!$B$8)+(AJ53&gt;Settings!$B$9)+(O53&gt;Settings!$B$10)+(IFERROR(R53/S53,0)&gt;Settings!$B$11)+(AK53&lt;Settings!$B$12)+(AL53&lt;Settings!$B$13)+(X53&lt;Settings!$B$14)+(Y53&gt;Settings!$B$15))</f>
        <v>10</v>
      </c>
      <c r="AP53" s="11" t="str">
        <f t="shared" si="13"/>
        <v>Red</v>
      </c>
      <c r="BB53" s="3" t="str">
        <f t="shared" si="19"/>
        <v/>
      </c>
      <c r="BC53" s="3" t="str">
        <f t="shared" si="20"/>
        <v/>
      </c>
      <c r="BD53" s="3">
        <f t="shared" si="21"/>
        <v>0</v>
      </c>
      <c r="BE53" s="3">
        <f t="shared" si="22"/>
        <v>0</v>
      </c>
      <c r="BF53" t="s">
        <v>116</v>
      </c>
      <c r="BG53" s="37"/>
      <c r="BH53" s="37"/>
      <c r="BI53" s="38" t="str">
        <f t="shared" si="18"/>
        <v/>
      </c>
    </row>
    <row r="54" spans="1:61" ht="15">
      <c r="A54" s="8">
        <v>46143</v>
      </c>
      <c r="B54" s="6" t="s">
        <v>108</v>
      </c>
      <c r="C54" s="6" t="s">
        <v>117</v>
      </c>
      <c r="D54" s="6" t="s">
        <v>118</v>
      </c>
      <c r="E54" s="6" t="s">
        <v>119</v>
      </c>
      <c r="F54" s="12">
        <v>336</v>
      </c>
      <c r="G54" s="12">
        <v>306</v>
      </c>
      <c r="H54" s="12">
        <v>32</v>
      </c>
      <c r="I54" s="12">
        <v>8</v>
      </c>
      <c r="J54" s="12">
        <v>12</v>
      </c>
      <c r="K54" s="12">
        <v>326</v>
      </c>
      <c r="L54" s="13">
        <v>8766.5</v>
      </c>
      <c r="M54" s="13">
        <v>14185.6</v>
      </c>
      <c r="N54" s="14">
        <v>0.91839999999999999</v>
      </c>
      <c r="O54" s="12">
        <v>4</v>
      </c>
      <c r="P54" s="12">
        <v>8</v>
      </c>
      <c r="Q54" s="12">
        <v>0</v>
      </c>
      <c r="R54" s="12">
        <v>0</v>
      </c>
      <c r="S54" s="30">
        <v>10</v>
      </c>
      <c r="T54" s="12">
        <v>56</v>
      </c>
      <c r="U54" s="12">
        <v>49</v>
      </c>
      <c r="V54" s="12">
        <v>28</v>
      </c>
      <c r="W54" s="12">
        <v>25</v>
      </c>
      <c r="X54" s="14">
        <v>0.82000000000000006</v>
      </c>
      <c r="Y54" s="12">
        <v>2</v>
      </c>
      <c r="Z54" s="12">
        <v>6</v>
      </c>
      <c r="AA54" s="12">
        <v>8</v>
      </c>
      <c r="AB54" s="6" t="s">
        <v>187</v>
      </c>
      <c r="AC54" s="15">
        <f t="shared" si="1"/>
        <v>338</v>
      </c>
      <c r="AD54" s="16">
        <f t="shared" si="2"/>
        <v>0.97023809523809523</v>
      </c>
      <c r="AE54" s="15">
        <f t="shared" si="3"/>
        <v>10</v>
      </c>
      <c r="AF54" s="15">
        <f t="shared" si="4"/>
        <v>0</v>
      </c>
      <c r="AG54" s="15">
        <f t="shared" si="5"/>
        <v>24</v>
      </c>
      <c r="AH54" s="16">
        <f t="shared" si="6"/>
        <v>9.4674556213017749E-2</v>
      </c>
      <c r="AI54" s="16">
        <f t="shared" si="7"/>
        <v>7.1005917159763315E-2</v>
      </c>
      <c r="AJ54" s="16">
        <f t="shared" si="8"/>
        <v>0.6179858448003609</v>
      </c>
      <c r="AK54" s="16">
        <f t="shared" si="9"/>
        <v>0.875</v>
      </c>
      <c r="AL54" s="16">
        <f t="shared" si="10"/>
        <v>0.8928571428571429</v>
      </c>
      <c r="AM54" s="41">
        <f t="shared" si="11"/>
        <v>310.41919999999999</v>
      </c>
      <c r="AN54" s="41">
        <f t="shared" si="12"/>
        <v>20.5</v>
      </c>
      <c r="AO54" s="17">
        <f>IF(A54="","",(AD54&lt;Settings!$B$4)+(AE54&gt;Settings!$B$5)+(AH54&gt;Settings!$B$6)+(AI54&gt;Settings!$B$7)+(N54&lt;Settings!$B$8)+(AJ54&gt;Settings!$B$9)+(O54&gt;Settings!$B$10)+(IFERROR(R54/S54,0)&gt;Settings!$B$11)+(AK54&lt;Settings!$B$12)+(AL54&lt;Settings!$B$13)+(X54&lt;Settings!$B$14)+(Y54&gt;Settings!$B$15))</f>
        <v>10</v>
      </c>
      <c r="AP54" s="11" t="str">
        <f t="shared" si="13"/>
        <v>Red</v>
      </c>
      <c r="BB54" s="3" t="str">
        <f t="shared" si="19"/>
        <v/>
      </c>
      <c r="BC54" s="3" t="str">
        <f t="shared" si="20"/>
        <v/>
      </c>
      <c r="BD54" s="3">
        <f t="shared" si="21"/>
        <v>0</v>
      </c>
      <c r="BE54" s="3">
        <f t="shared" si="22"/>
        <v>0</v>
      </c>
      <c r="BF54" t="s">
        <v>123</v>
      </c>
      <c r="BG54" s="37"/>
      <c r="BH54" s="37"/>
      <c r="BI54" s="38" t="str">
        <f t="shared" si="18"/>
        <v/>
      </c>
    </row>
    <row r="55" spans="1:61" ht="15">
      <c r="A55" s="8">
        <v>46143</v>
      </c>
      <c r="B55" s="6" t="s">
        <v>124</v>
      </c>
      <c r="C55" s="6" t="s">
        <v>125</v>
      </c>
      <c r="D55" s="6" t="s">
        <v>126</v>
      </c>
      <c r="E55" s="6" t="s">
        <v>111</v>
      </c>
      <c r="F55" s="12">
        <v>420</v>
      </c>
      <c r="G55" s="12">
        <v>376</v>
      </c>
      <c r="H55" s="12">
        <v>46</v>
      </c>
      <c r="I55" s="12">
        <v>9</v>
      </c>
      <c r="J55" s="12">
        <v>14</v>
      </c>
      <c r="K55" s="12">
        <v>408</v>
      </c>
      <c r="L55" s="13">
        <v>10736.5</v>
      </c>
      <c r="M55" s="13">
        <v>16963.2</v>
      </c>
      <c r="N55" s="14">
        <v>0.91600000000000004</v>
      </c>
      <c r="O55" s="12">
        <v>5</v>
      </c>
      <c r="P55" s="12">
        <v>9</v>
      </c>
      <c r="Q55" s="12">
        <v>1</v>
      </c>
      <c r="R55" s="12">
        <v>0</v>
      </c>
      <c r="S55" s="30">
        <v>12</v>
      </c>
      <c r="T55" s="12">
        <v>70</v>
      </c>
      <c r="U55" s="12">
        <v>61</v>
      </c>
      <c r="V55" s="12">
        <v>42</v>
      </c>
      <c r="W55" s="12">
        <v>38</v>
      </c>
      <c r="X55" s="14">
        <v>0.8</v>
      </c>
      <c r="Y55" s="12">
        <v>3</v>
      </c>
      <c r="Z55" s="12">
        <v>7</v>
      </c>
      <c r="AA55" s="12">
        <v>6</v>
      </c>
      <c r="AB55" s="6" t="s">
        <v>187</v>
      </c>
      <c r="AC55" s="15">
        <f t="shared" si="1"/>
        <v>422</v>
      </c>
      <c r="AD55" s="16">
        <f t="shared" si="2"/>
        <v>0.97142857142857142</v>
      </c>
      <c r="AE55" s="15">
        <f t="shared" si="3"/>
        <v>12</v>
      </c>
      <c r="AF55" s="15">
        <f t="shared" si="4"/>
        <v>0</v>
      </c>
      <c r="AG55" s="15">
        <f t="shared" si="5"/>
        <v>37</v>
      </c>
      <c r="AH55" s="16">
        <f t="shared" si="6"/>
        <v>0.10900473933649289</v>
      </c>
      <c r="AI55" s="16">
        <f t="shared" si="7"/>
        <v>8.7677725118483416E-2</v>
      </c>
      <c r="AJ55" s="16">
        <f t="shared" si="8"/>
        <v>0.6329289285040558</v>
      </c>
      <c r="AK55" s="16">
        <f t="shared" si="9"/>
        <v>0.87142857142857144</v>
      </c>
      <c r="AL55" s="16">
        <f t="shared" si="10"/>
        <v>0.90476190476190477</v>
      </c>
      <c r="AM55" s="41">
        <f t="shared" si="11"/>
        <v>386.55200000000002</v>
      </c>
      <c r="AN55" s="41">
        <f t="shared" si="12"/>
        <v>30.400000000000002</v>
      </c>
      <c r="AO55" s="17">
        <f>IF(A55="","",(AD55&lt;Settings!$B$4)+(AE55&gt;Settings!$B$5)+(AH55&gt;Settings!$B$6)+(AI55&gt;Settings!$B$7)+(N55&lt;Settings!$B$8)+(AJ55&gt;Settings!$B$9)+(O55&gt;Settings!$B$10)+(IFERROR(R55/S55,0)&gt;Settings!$B$11)+(AK55&lt;Settings!$B$12)+(AL55&lt;Settings!$B$13)+(X55&lt;Settings!$B$14)+(Y55&gt;Settings!$B$15))</f>
        <v>10</v>
      </c>
      <c r="AP55" s="11" t="str">
        <f t="shared" si="13"/>
        <v>Red</v>
      </c>
      <c r="BB55" s="3" t="str">
        <f t="shared" si="19"/>
        <v/>
      </c>
      <c r="BC55" s="3" t="str">
        <f t="shared" si="20"/>
        <v/>
      </c>
      <c r="BD55" s="3">
        <f t="shared" si="21"/>
        <v>0</v>
      </c>
      <c r="BE55" s="3">
        <f t="shared" si="22"/>
        <v>0</v>
      </c>
      <c r="BF55" t="s">
        <v>130</v>
      </c>
      <c r="BG55" s="37"/>
      <c r="BH55" s="37"/>
      <c r="BI55" s="38" t="str">
        <f t="shared" si="18"/>
        <v/>
      </c>
    </row>
    <row r="56" spans="1:61" ht="15">
      <c r="A56" s="8">
        <v>46143</v>
      </c>
      <c r="B56" s="6" t="s">
        <v>124</v>
      </c>
      <c r="C56" s="6" t="s">
        <v>131</v>
      </c>
      <c r="D56" s="6" t="s">
        <v>132</v>
      </c>
      <c r="E56" s="6" t="s">
        <v>133</v>
      </c>
      <c r="F56" s="12">
        <v>280</v>
      </c>
      <c r="G56" s="12">
        <v>271</v>
      </c>
      <c r="H56" s="12">
        <v>9</v>
      </c>
      <c r="I56" s="12">
        <v>8</v>
      </c>
      <c r="J56" s="12">
        <v>4</v>
      </c>
      <c r="K56" s="12">
        <v>276</v>
      </c>
      <c r="L56" s="13">
        <v>7092</v>
      </c>
      <c r="M56" s="13">
        <v>11705.6</v>
      </c>
      <c r="N56" s="14">
        <v>0.92800000000000005</v>
      </c>
      <c r="O56" s="12">
        <v>1</v>
      </c>
      <c r="P56" s="12">
        <v>3</v>
      </c>
      <c r="Q56" s="12">
        <v>0</v>
      </c>
      <c r="R56" s="12">
        <v>0</v>
      </c>
      <c r="S56" s="30">
        <v>8</v>
      </c>
      <c r="T56" s="12">
        <v>40</v>
      </c>
      <c r="U56" s="12">
        <v>36</v>
      </c>
      <c r="V56" s="12">
        <v>20</v>
      </c>
      <c r="W56" s="12">
        <v>18</v>
      </c>
      <c r="X56" s="14">
        <v>0.89999999999999991</v>
      </c>
      <c r="Y56" s="12">
        <v>1</v>
      </c>
      <c r="Z56" s="12">
        <v>2</v>
      </c>
      <c r="AA56" s="12">
        <v>10</v>
      </c>
      <c r="AB56" s="6" t="s">
        <v>187</v>
      </c>
      <c r="AC56" s="15">
        <f t="shared" si="1"/>
        <v>280</v>
      </c>
      <c r="AD56" s="16">
        <f t="shared" si="2"/>
        <v>0.98571428571428577</v>
      </c>
      <c r="AE56" s="15">
        <f t="shared" si="3"/>
        <v>4</v>
      </c>
      <c r="AF56" s="15">
        <f t="shared" si="4"/>
        <v>0</v>
      </c>
      <c r="AG56" s="15">
        <f t="shared" si="5"/>
        <v>1</v>
      </c>
      <c r="AH56" s="16">
        <f t="shared" si="6"/>
        <v>3.214285714285714E-2</v>
      </c>
      <c r="AI56" s="16">
        <f t="shared" si="7"/>
        <v>3.5714285714285713E-3</v>
      </c>
      <c r="AJ56" s="16">
        <f t="shared" si="8"/>
        <v>0.60586386003280479</v>
      </c>
      <c r="AK56" s="16">
        <f t="shared" si="9"/>
        <v>0.9</v>
      </c>
      <c r="AL56" s="16">
        <f t="shared" si="10"/>
        <v>0.9</v>
      </c>
      <c r="AM56" s="41">
        <f t="shared" si="11"/>
        <v>259.84000000000003</v>
      </c>
      <c r="AN56" s="41">
        <f t="shared" si="12"/>
        <v>16.2</v>
      </c>
      <c r="AO56" s="17">
        <f>IF(A56="","",(AD56&lt;Settings!$B$4)+(AE56&gt;Settings!$B$5)+(AH56&gt;Settings!$B$6)+(AI56&gt;Settings!$B$7)+(N56&lt;Settings!$B$8)+(AJ56&gt;Settings!$B$9)+(O56&gt;Settings!$B$10)+(IFERROR(R56/S56,0)&gt;Settings!$B$11)+(AK56&lt;Settings!$B$12)+(AL56&lt;Settings!$B$13)+(X56&lt;Settings!$B$14)+(Y56&gt;Settings!$B$15))</f>
        <v>8</v>
      </c>
      <c r="AP56" s="11" t="str">
        <f t="shared" si="13"/>
        <v>Red</v>
      </c>
      <c r="BB56" s="3" t="str">
        <f t="shared" si="19"/>
        <v/>
      </c>
      <c r="BC56" s="3" t="str">
        <f t="shared" si="20"/>
        <v/>
      </c>
      <c r="BD56" s="3">
        <f t="shared" si="21"/>
        <v>0</v>
      </c>
      <c r="BE56" s="3">
        <f t="shared" si="22"/>
        <v>0</v>
      </c>
      <c r="BF56" t="s">
        <v>137</v>
      </c>
      <c r="BG56" s="37"/>
      <c r="BH56" s="37"/>
      <c r="BI56" s="38" t="str">
        <f t="shared" si="18"/>
        <v/>
      </c>
    </row>
    <row r="57" spans="1:61" ht="15">
      <c r="A57" s="8">
        <v>46143</v>
      </c>
      <c r="B57" s="6" t="s">
        <v>138</v>
      </c>
      <c r="C57" s="6" t="s">
        <v>139</v>
      </c>
      <c r="D57" s="6" t="s">
        <v>140</v>
      </c>
      <c r="E57" s="6" t="s">
        <v>119</v>
      </c>
      <c r="F57" s="12">
        <v>168</v>
      </c>
      <c r="G57" s="12">
        <v>154</v>
      </c>
      <c r="H57" s="12">
        <v>16</v>
      </c>
      <c r="I57" s="12">
        <v>1</v>
      </c>
      <c r="J57" s="12">
        <v>12</v>
      </c>
      <c r="K57" s="12">
        <v>158</v>
      </c>
      <c r="L57" s="13">
        <v>4235.5</v>
      </c>
      <c r="M57" s="13">
        <v>6844.8</v>
      </c>
      <c r="N57" s="14">
        <v>0.91839999999999999</v>
      </c>
      <c r="O57" s="12">
        <v>4</v>
      </c>
      <c r="P57" s="12">
        <v>8</v>
      </c>
      <c r="Q57" s="12">
        <v>1</v>
      </c>
      <c r="R57" s="12">
        <v>0</v>
      </c>
      <c r="S57" s="30">
        <v>6</v>
      </c>
      <c r="T57" s="12">
        <v>28</v>
      </c>
      <c r="U57" s="12">
        <v>25</v>
      </c>
      <c r="V57" s="12">
        <v>14</v>
      </c>
      <c r="W57" s="12">
        <v>13</v>
      </c>
      <c r="X57" s="14">
        <v>0.85000000000000009</v>
      </c>
      <c r="Y57" s="12">
        <v>2</v>
      </c>
      <c r="Z57" s="12">
        <v>6</v>
      </c>
      <c r="AA57" s="12">
        <v>4</v>
      </c>
      <c r="AB57" s="6" t="s">
        <v>187</v>
      </c>
      <c r="AC57" s="15">
        <f t="shared" si="1"/>
        <v>170</v>
      </c>
      <c r="AD57" s="16">
        <f t="shared" si="2"/>
        <v>0.94047619047619047</v>
      </c>
      <c r="AE57" s="15">
        <f t="shared" si="3"/>
        <v>10</v>
      </c>
      <c r="AF57" s="15">
        <f t="shared" si="4"/>
        <v>0</v>
      </c>
      <c r="AG57" s="15">
        <f t="shared" si="5"/>
        <v>15</v>
      </c>
      <c r="AH57" s="16">
        <f t="shared" si="6"/>
        <v>9.4117647058823528E-2</v>
      </c>
      <c r="AI57" s="16">
        <f t="shared" si="7"/>
        <v>8.8235294117647065E-2</v>
      </c>
      <c r="AJ57" s="16">
        <f t="shared" si="8"/>
        <v>0.61879090696587191</v>
      </c>
      <c r="AK57" s="16">
        <f t="shared" si="9"/>
        <v>0.8928571428571429</v>
      </c>
      <c r="AL57" s="16">
        <f t="shared" si="10"/>
        <v>0.9285714285714286</v>
      </c>
      <c r="AM57" s="41">
        <f t="shared" si="11"/>
        <v>156.12799999999999</v>
      </c>
      <c r="AN57" s="41">
        <f t="shared" si="12"/>
        <v>11.05</v>
      </c>
      <c r="AO57" s="17">
        <f>IF(A57="","",(AD57&lt;Settings!$B$4)+(AE57&gt;Settings!$B$5)+(AH57&gt;Settings!$B$6)+(AI57&gt;Settings!$B$7)+(N57&lt;Settings!$B$8)+(AJ57&gt;Settings!$B$9)+(O57&gt;Settings!$B$10)+(IFERROR(R57/S57,0)&gt;Settings!$B$11)+(AK57&lt;Settings!$B$12)+(AL57&lt;Settings!$B$13)+(X57&lt;Settings!$B$14)+(Y57&gt;Settings!$B$15))</f>
        <v>10</v>
      </c>
      <c r="AP57" s="11" t="str">
        <f t="shared" si="13"/>
        <v>Red</v>
      </c>
      <c r="BB57" s="3" t="str">
        <f t="shared" si="19"/>
        <v/>
      </c>
      <c r="BC57" s="3" t="str">
        <f t="shared" si="20"/>
        <v/>
      </c>
      <c r="BD57" s="3">
        <f t="shared" si="21"/>
        <v>0</v>
      </c>
      <c r="BE57" s="3">
        <f t="shared" si="22"/>
        <v>0</v>
      </c>
      <c r="BF57" t="s">
        <v>144</v>
      </c>
      <c r="BG57" s="37"/>
      <c r="BH57" s="37"/>
      <c r="BI57" s="38" t="str">
        <f t="shared" si="18"/>
        <v/>
      </c>
    </row>
    <row r="58" spans="1:61" ht="15">
      <c r="A58" s="8">
        <v>46143</v>
      </c>
      <c r="B58" s="6" t="s">
        <v>138</v>
      </c>
      <c r="C58" s="6" t="s">
        <v>145</v>
      </c>
      <c r="D58" s="6" t="s">
        <v>146</v>
      </c>
      <c r="E58" s="6" t="s">
        <v>133</v>
      </c>
      <c r="F58" s="12">
        <v>112</v>
      </c>
      <c r="G58" s="12">
        <v>110</v>
      </c>
      <c r="H58" s="12">
        <v>2</v>
      </c>
      <c r="I58" s="12">
        <v>0</v>
      </c>
      <c r="J58" s="12">
        <v>2</v>
      </c>
      <c r="K58" s="12">
        <v>110</v>
      </c>
      <c r="L58" s="13">
        <v>2758</v>
      </c>
      <c r="M58" s="13">
        <v>4563.2</v>
      </c>
      <c r="N58" s="14">
        <v>0.9304</v>
      </c>
      <c r="O58" s="12">
        <v>1</v>
      </c>
      <c r="P58" s="12">
        <v>2</v>
      </c>
      <c r="Q58" s="12">
        <v>0</v>
      </c>
      <c r="R58" s="12">
        <v>0</v>
      </c>
      <c r="S58" s="30">
        <v>4</v>
      </c>
      <c r="T58" s="12">
        <v>14</v>
      </c>
      <c r="U58" s="12">
        <v>13</v>
      </c>
      <c r="V58" s="12">
        <v>7</v>
      </c>
      <c r="W58" s="12">
        <v>6</v>
      </c>
      <c r="X58" s="14">
        <v>0.91999999999999993</v>
      </c>
      <c r="Y58" s="12">
        <v>0</v>
      </c>
      <c r="Z58" s="12">
        <v>1</v>
      </c>
      <c r="AA58" s="12">
        <v>2</v>
      </c>
      <c r="AB58" s="6" t="s">
        <v>187</v>
      </c>
      <c r="AC58" s="15">
        <f t="shared" si="1"/>
        <v>112</v>
      </c>
      <c r="AD58" s="16">
        <f t="shared" si="2"/>
        <v>0.9821428571428571</v>
      </c>
      <c r="AE58" s="15">
        <f t="shared" si="3"/>
        <v>2</v>
      </c>
      <c r="AF58" s="15">
        <f t="shared" si="4"/>
        <v>0</v>
      </c>
      <c r="AG58" s="15">
        <f t="shared" si="5"/>
        <v>2</v>
      </c>
      <c r="AH58" s="16">
        <f t="shared" si="6"/>
        <v>1.7857142857142856E-2</v>
      </c>
      <c r="AI58" s="16">
        <f t="shared" si="7"/>
        <v>1.7857142857142856E-2</v>
      </c>
      <c r="AJ58" s="16">
        <f t="shared" si="8"/>
        <v>0.60440042075736333</v>
      </c>
      <c r="AK58" s="16">
        <f t="shared" si="9"/>
        <v>0.9285714285714286</v>
      </c>
      <c r="AL58" s="16">
        <f t="shared" si="10"/>
        <v>0.8571428571428571</v>
      </c>
      <c r="AM58" s="41">
        <f t="shared" si="11"/>
        <v>104.20480000000001</v>
      </c>
      <c r="AN58" s="41">
        <f t="shared" si="12"/>
        <v>5.52</v>
      </c>
      <c r="AO58" s="17">
        <f>IF(A58="","",(AD58&lt;Settings!$B$4)+(AE58&gt;Settings!$B$5)+(AH58&gt;Settings!$B$6)+(AI58&gt;Settings!$B$7)+(N58&lt;Settings!$B$8)+(AJ58&gt;Settings!$B$9)+(O58&gt;Settings!$B$10)+(IFERROR(R58/S58,0)&gt;Settings!$B$11)+(AK58&lt;Settings!$B$12)+(AL58&lt;Settings!$B$13)+(X58&lt;Settings!$B$14)+(Y58&gt;Settings!$B$15))</f>
        <v>6</v>
      </c>
      <c r="AP58" s="11" t="str">
        <f t="shared" si="13"/>
        <v>Red</v>
      </c>
      <c r="BB58" s="3" t="str">
        <f t="shared" si="19"/>
        <v/>
      </c>
      <c r="BC58" s="3" t="str">
        <f t="shared" si="20"/>
        <v/>
      </c>
      <c r="BD58" s="3">
        <f t="shared" si="21"/>
        <v>0</v>
      </c>
      <c r="BE58" s="3">
        <f t="shared" si="22"/>
        <v>0</v>
      </c>
      <c r="BF58" t="s">
        <v>148</v>
      </c>
      <c r="BG58" s="37"/>
      <c r="BH58" s="37"/>
      <c r="BI58" s="38" t="str">
        <f t="shared" si="18"/>
        <v/>
      </c>
    </row>
    <row r="59" spans="1:61" ht="15">
      <c r="A59" s="8">
        <v>46143</v>
      </c>
      <c r="B59" s="6" t="s">
        <v>149</v>
      </c>
      <c r="C59" s="6" t="s">
        <v>150</v>
      </c>
      <c r="D59" s="6" t="s">
        <v>151</v>
      </c>
      <c r="E59" s="6" t="s">
        <v>111</v>
      </c>
      <c r="F59" s="12">
        <v>448</v>
      </c>
      <c r="G59" s="12">
        <v>425</v>
      </c>
      <c r="H59" s="12">
        <v>25</v>
      </c>
      <c r="I59" s="12">
        <v>11</v>
      </c>
      <c r="J59" s="12">
        <v>8</v>
      </c>
      <c r="K59" s="12">
        <v>442</v>
      </c>
      <c r="L59" s="13">
        <v>11573.75</v>
      </c>
      <c r="M59" s="13">
        <v>18798.400000000001</v>
      </c>
      <c r="N59" s="14">
        <v>0.9244</v>
      </c>
      <c r="O59" s="12">
        <v>2</v>
      </c>
      <c r="P59" s="12">
        <v>5</v>
      </c>
      <c r="Q59" s="12">
        <v>1</v>
      </c>
      <c r="R59" s="12">
        <v>0</v>
      </c>
      <c r="S59" s="30">
        <v>13</v>
      </c>
      <c r="T59" s="12">
        <v>64</v>
      </c>
      <c r="U59" s="12">
        <v>57</v>
      </c>
      <c r="V59" s="12">
        <v>32</v>
      </c>
      <c r="W59" s="12">
        <v>29</v>
      </c>
      <c r="X59" s="14">
        <v>0.8899999999999999</v>
      </c>
      <c r="Y59" s="12">
        <v>1</v>
      </c>
      <c r="Z59" s="12">
        <v>3</v>
      </c>
      <c r="AA59" s="12">
        <v>8</v>
      </c>
      <c r="AB59" s="6" t="s">
        <v>187</v>
      </c>
      <c r="AC59" s="15">
        <f t="shared" si="1"/>
        <v>450</v>
      </c>
      <c r="AD59" s="16">
        <f t="shared" si="2"/>
        <v>0.9866071428571429</v>
      </c>
      <c r="AE59" s="15">
        <f t="shared" si="3"/>
        <v>6</v>
      </c>
      <c r="AF59" s="15">
        <f t="shared" si="4"/>
        <v>0</v>
      </c>
      <c r="AG59" s="15">
        <f t="shared" si="5"/>
        <v>14</v>
      </c>
      <c r="AH59" s="16">
        <f t="shared" si="6"/>
        <v>5.5555555555555552E-2</v>
      </c>
      <c r="AI59" s="16">
        <f t="shared" si="7"/>
        <v>3.111111111111111E-2</v>
      </c>
      <c r="AJ59" s="16">
        <f t="shared" si="8"/>
        <v>0.61567739807643196</v>
      </c>
      <c r="AK59" s="16">
        <f t="shared" si="9"/>
        <v>0.890625</v>
      </c>
      <c r="AL59" s="16">
        <f t="shared" si="10"/>
        <v>0.90625</v>
      </c>
      <c r="AM59" s="41">
        <f t="shared" si="11"/>
        <v>415.98</v>
      </c>
      <c r="AN59" s="41">
        <f t="shared" si="12"/>
        <v>25.81</v>
      </c>
      <c r="AO59" s="17">
        <f>IF(A59="","",(AD59&lt;Settings!$B$4)+(AE59&gt;Settings!$B$5)+(AH59&gt;Settings!$B$6)+(AI59&gt;Settings!$B$7)+(N59&lt;Settings!$B$8)+(AJ59&gt;Settings!$B$9)+(O59&gt;Settings!$B$10)+(IFERROR(R59/S59,0)&gt;Settings!$B$11)+(AK59&lt;Settings!$B$12)+(AL59&lt;Settings!$B$13)+(X59&lt;Settings!$B$14)+(Y59&gt;Settings!$B$15))</f>
        <v>10</v>
      </c>
      <c r="AP59" s="11" t="str">
        <f t="shared" si="13"/>
        <v>Red</v>
      </c>
      <c r="BB59" s="3" t="str">
        <f t="shared" si="19"/>
        <v/>
      </c>
      <c r="BC59" s="3" t="str">
        <f t="shared" si="20"/>
        <v/>
      </c>
      <c r="BD59" s="3">
        <f t="shared" si="21"/>
        <v>0</v>
      </c>
      <c r="BE59" s="3">
        <f t="shared" si="22"/>
        <v>0</v>
      </c>
      <c r="BF59" t="s">
        <v>155</v>
      </c>
      <c r="BG59" s="37"/>
      <c r="BH59" s="37"/>
      <c r="BI59" s="38" t="str">
        <f t="shared" si="18"/>
        <v/>
      </c>
    </row>
    <row r="60" spans="1:61" ht="15">
      <c r="A60" s="8">
        <v>46143</v>
      </c>
      <c r="B60" s="6" t="s">
        <v>149</v>
      </c>
      <c r="C60" s="6" t="s">
        <v>156</v>
      </c>
      <c r="D60" s="6" t="s">
        <v>157</v>
      </c>
      <c r="E60" s="6" t="s">
        <v>111</v>
      </c>
      <c r="F60" s="12">
        <v>336</v>
      </c>
      <c r="G60" s="12">
        <v>328</v>
      </c>
      <c r="H60" s="12">
        <v>9</v>
      </c>
      <c r="I60" s="12">
        <v>5</v>
      </c>
      <c r="J60" s="12">
        <v>4</v>
      </c>
      <c r="K60" s="12">
        <v>333</v>
      </c>
      <c r="L60" s="13">
        <v>8618.75</v>
      </c>
      <c r="M60" s="13">
        <v>14483.2</v>
      </c>
      <c r="N60" s="14">
        <v>0.92920000000000003</v>
      </c>
      <c r="O60" s="12">
        <v>1</v>
      </c>
      <c r="P60" s="12">
        <v>2</v>
      </c>
      <c r="Q60" s="12">
        <v>0</v>
      </c>
      <c r="R60" s="12">
        <v>0</v>
      </c>
      <c r="S60" s="30">
        <v>10</v>
      </c>
      <c r="T60" s="12">
        <v>48</v>
      </c>
      <c r="U60" s="12">
        <v>43</v>
      </c>
      <c r="V60" s="12">
        <v>24</v>
      </c>
      <c r="W60" s="12">
        <v>22</v>
      </c>
      <c r="X60" s="14">
        <v>0.90999999999999992</v>
      </c>
      <c r="Y60" s="12">
        <v>0</v>
      </c>
      <c r="Z60" s="12">
        <v>2</v>
      </c>
      <c r="AA60" s="12">
        <v>6</v>
      </c>
      <c r="AB60" s="6" t="s">
        <v>187</v>
      </c>
      <c r="AC60" s="15">
        <f t="shared" si="1"/>
        <v>337</v>
      </c>
      <c r="AD60" s="16">
        <f t="shared" si="2"/>
        <v>0.9910714285714286</v>
      </c>
      <c r="AE60" s="15">
        <f t="shared" si="3"/>
        <v>3</v>
      </c>
      <c r="AF60" s="15">
        <f t="shared" si="4"/>
        <v>0</v>
      </c>
      <c r="AG60" s="15">
        <f t="shared" si="5"/>
        <v>4</v>
      </c>
      <c r="AH60" s="16">
        <f t="shared" si="6"/>
        <v>2.6706231454005934E-2</v>
      </c>
      <c r="AI60" s="16">
        <f t="shared" si="7"/>
        <v>1.1869436201780416E-2</v>
      </c>
      <c r="AJ60" s="16">
        <f t="shared" si="8"/>
        <v>0.59508603071144495</v>
      </c>
      <c r="AK60" s="16">
        <f t="shared" si="9"/>
        <v>0.89583333333333337</v>
      </c>
      <c r="AL60" s="16">
        <f t="shared" si="10"/>
        <v>0.91666666666666663</v>
      </c>
      <c r="AM60" s="41">
        <f t="shared" si="11"/>
        <v>313.1404</v>
      </c>
      <c r="AN60" s="41">
        <f t="shared" si="12"/>
        <v>20.02</v>
      </c>
      <c r="AO60" s="17">
        <f>IF(A60="","",(AD60&lt;Settings!$B$4)+(AE60&gt;Settings!$B$5)+(AH60&gt;Settings!$B$6)+(AI60&gt;Settings!$B$7)+(N60&lt;Settings!$B$8)+(AJ60&gt;Settings!$B$9)+(O60&gt;Settings!$B$10)+(IFERROR(R60/S60,0)&gt;Settings!$B$11)+(AK60&lt;Settings!$B$12)+(AL60&lt;Settings!$B$13)+(X60&lt;Settings!$B$14)+(Y60&gt;Settings!$B$15))</f>
        <v>6</v>
      </c>
      <c r="AP60" s="11" t="str">
        <f t="shared" si="13"/>
        <v>Red</v>
      </c>
      <c r="BB60" s="3" t="str">
        <f t="shared" si="19"/>
        <v/>
      </c>
      <c r="BC60" s="3" t="str">
        <f t="shared" si="20"/>
        <v/>
      </c>
      <c r="BD60" s="3">
        <f t="shared" si="21"/>
        <v>0</v>
      </c>
      <c r="BE60" s="3">
        <f t="shared" si="22"/>
        <v>0</v>
      </c>
      <c r="BF60" t="s">
        <v>160</v>
      </c>
      <c r="BG60" s="37"/>
      <c r="BH60" s="37"/>
      <c r="BI60" s="38" t="str">
        <f t="shared" si="18"/>
        <v/>
      </c>
    </row>
    <row r="61" spans="1:61" ht="15">
      <c r="A61" s="8">
        <v>46143</v>
      </c>
      <c r="B61" s="6" t="s">
        <v>161</v>
      </c>
      <c r="C61" s="6" t="s">
        <v>162</v>
      </c>
      <c r="D61" s="6" t="s">
        <v>163</v>
      </c>
      <c r="E61" s="6" t="s">
        <v>119</v>
      </c>
      <c r="F61" s="12">
        <v>280</v>
      </c>
      <c r="G61" s="12">
        <v>259</v>
      </c>
      <c r="H61" s="12">
        <v>23</v>
      </c>
      <c r="I61" s="12">
        <v>6</v>
      </c>
      <c r="J61" s="12">
        <v>11</v>
      </c>
      <c r="K61" s="12">
        <v>271</v>
      </c>
      <c r="L61" s="13">
        <v>7239.75</v>
      </c>
      <c r="M61" s="13">
        <v>11804.8</v>
      </c>
      <c r="N61" s="14">
        <v>0.92020000000000002</v>
      </c>
      <c r="O61" s="12">
        <v>4</v>
      </c>
      <c r="P61" s="12">
        <v>7</v>
      </c>
      <c r="Q61" s="12">
        <v>1</v>
      </c>
      <c r="R61" s="12">
        <v>0</v>
      </c>
      <c r="S61" s="30">
        <v>8</v>
      </c>
      <c r="T61" s="12">
        <v>42</v>
      </c>
      <c r="U61" s="12">
        <v>37</v>
      </c>
      <c r="V61" s="12">
        <v>21</v>
      </c>
      <c r="W61" s="12">
        <v>19</v>
      </c>
      <c r="X61" s="14">
        <v>0.83000000000000007</v>
      </c>
      <c r="Y61" s="12">
        <v>2</v>
      </c>
      <c r="Z61" s="12">
        <v>5</v>
      </c>
      <c r="AA61" s="12">
        <v>4</v>
      </c>
      <c r="AB61" s="6" t="s">
        <v>187</v>
      </c>
      <c r="AC61" s="15">
        <f t="shared" si="1"/>
        <v>282</v>
      </c>
      <c r="AD61" s="16">
        <f t="shared" si="2"/>
        <v>0.96785714285714286</v>
      </c>
      <c r="AE61" s="15">
        <f t="shared" si="3"/>
        <v>9</v>
      </c>
      <c r="AF61" s="15">
        <f t="shared" si="4"/>
        <v>0</v>
      </c>
      <c r="AG61" s="15">
        <f t="shared" si="5"/>
        <v>17</v>
      </c>
      <c r="AH61" s="16">
        <f t="shared" si="6"/>
        <v>8.1560283687943269E-2</v>
      </c>
      <c r="AI61" s="16">
        <f t="shared" si="7"/>
        <v>6.0283687943262408E-2</v>
      </c>
      <c r="AJ61" s="16">
        <f t="shared" si="8"/>
        <v>0.61328866223908918</v>
      </c>
      <c r="AK61" s="16">
        <f t="shared" si="9"/>
        <v>0.88095238095238093</v>
      </c>
      <c r="AL61" s="16">
        <f t="shared" si="10"/>
        <v>0.90476190476190477</v>
      </c>
      <c r="AM61" s="41">
        <f t="shared" si="11"/>
        <v>259.49639999999999</v>
      </c>
      <c r="AN61" s="41">
        <f t="shared" si="12"/>
        <v>15.770000000000001</v>
      </c>
      <c r="AO61" s="17">
        <f>IF(A61="","",(AD61&lt;Settings!$B$4)+(AE61&gt;Settings!$B$5)+(AH61&gt;Settings!$B$6)+(AI61&gt;Settings!$B$7)+(N61&lt;Settings!$B$8)+(AJ61&gt;Settings!$B$9)+(O61&gt;Settings!$B$10)+(IFERROR(R61/S61,0)&gt;Settings!$B$11)+(AK61&lt;Settings!$B$12)+(AL61&lt;Settings!$B$13)+(X61&lt;Settings!$B$14)+(Y61&gt;Settings!$B$15))</f>
        <v>10</v>
      </c>
      <c r="AP61" s="11" t="str">
        <f t="shared" si="13"/>
        <v>Red</v>
      </c>
      <c r="BB61" s="3" t="str">
        <f t="shared" si="19"/>
        <v/>
      </c>
      <c r="BC61" s="3" t="str">
        <f t="shared" si="20"/>
        <v/>
      </c>
      <c r="BD61" s="3">
        <f t="shared" si="21"/>
        <v>0</v>
      </c>
      <c r="BE61" s="3">
        <f t="shared" si="22"/>
        <v>0</v>
      </c>
      <c r="BF61" t="s">
        <v>167</v>
      </c>
      <c r="BG61" s="37"/>
      <c r="BH61" s="37"/>
      <c r="BI61" s="38" t="str">
        <f t="shared" si="18"/>
        <v/>
      </c>
    </row>
    <row r="62" spans="1:61" ht="15">
      <c r="A62" s="8">
        <v>46143</v>
      </c>
      <c r="B62" s="6" t="s">
        <v>161</v>
      </c>
      <c r="C62" s="6" t="s">
        <v>168</v>
      </c>
      <c r="D62" s="6" t="s">
        <v>169</v>
      </c>
      <c r="E62" s="6" t="s">
        <v>119</v>
      </c>
      <c r="F62" s="12">
        <v>392</v>
      </c>
      <c r="G62" s="12">
        <v>374</v>
      </c>
      <c r="H62" s="12">
        <v>19</v>
      </c>
      <c r="I62" s="12">
        <v>10</v>
      </c>
      <c r="J62" s="12">
        <v>6</v>
      </c>
      <c r="K62" s="12">
        <v>387</v>
      </c>
      <c r="L62" s="13">
        <v>9948.5</v>
      </c>
      <c r="M62" s="13">
        <v>16368</v>
      </c>
      <c r="N62" s="14">
        <v>0.92560000000000009</v>
      </c>
      <c r="O62" s="12">
        <v>2</v>
      </c>
      <c r="P62" s="12">
        <v>4</v>
      </c>
      <c r="Q62" s="12">
        <v>0</v>
      </c>
      <c r="R62" s="12">
        <v>0</v>
      </c>
      <c r="S62" s="30">
        <v>11</v>
      </c>
      <c r="T62" s="12">
        <v>56</v>
      </c>
      <c r="U62" s="12">
        <v>50</v>
      </c>
      <c r="V62" s="12">
        <v>28</v>
      </c>
      <c r="W62" s="12">
        <v>26</v>
      </c>
      <c r="X62" s="14">
        <v>0.87999999999999989</v>
      </c>
      <c r="Y62" s="12">
        <v>1</v>
      </c>
      <c r="Z62" s="12">
        <v>3</v>
      </c>
      <c r="AA62" s="12">
        <v>6</v>
      </c>
      <c r="AB62" s="6" t="s">
        <v>187</v>
      </c>
      <c r="AC62" s="15">
        <f t="shared" si="1"/>
        <v>393</v>
      </c>
      <c r="AD62" s="16">
        <f t="shared" si="2"/>
        <v>0.98724489795918369</v>
      </c>
      <c r="AE62" s="15">
        <f t="shared" si="3"/>
        <v>5</v>
      </c>
      <c r="AF62" s="15">
        <f t="shared" si="4"/>
        <v>0</v>
      </c>
      <c r="AG62" s="15">
        <f t="shared" si="5"/>
        <v>9</v>
      </c>
      <c r="AH62" s="16">
        <f t="shared" si="6"/>
        <v>4.8346055979643768E-2</v>
      </c>
      <c r="AI62" s="16">
        <f t="shared" si="7"/>
        <v>2.2900763358778626E-2</v>
      </c>
      <c r="AJ62" s="16">
        <f t="shared" si="8"/>
        <v>0.6078018084066471</v>
      </c>
      <c r="AK62" s="16">
        <f t="shared" si="9"/>
        <v>0.8928571428571429</v>
      </c>
      <c r="AL62" s="16">
        <f t="shared" si="10"/>
        <v>0.9285714285714286</v>
      </c>
      <c r="AM62" s="41">
        <f t="shared" si="11"/>
        <v>363.76080000000002</v>
      </c>
      <c r="AN62" s="41">
        <f t="shared" si="12"/>
        <v>22.879999999999995</v>
      </c>
      <c r="AO62" s="17">
        <f>IF(A62="","",(AD62&lt;Settings!$B$4)+(AE62&gt;Settings!$B$5)+(AH62&gt;Settings!$B$6)+(AI62&gt;Settings!$B$7)+(N62&lt;Settings!$B$8)+(AJ62&gt;Settings!$B$9)+(O62&gt;Settings!$B$10)+(IFERROR(R62/S62,0)&gt;Settings!$B$11)+(AK62&lt;Settings!$B$12)+(AL62&lt;Settings!$B$13)+(X62&lt;Settings!$B$14)+(Y62&gt;Settings!$B$15))</f>
        <v>10</v>
      </c>
      <c r="AP62" s="11" t="str">
        <f t="shared" si="13"/>
        <v>Red</v>
      </c>
      <c r="BB62" s="3" t="str">
        <f t="shared" si="19"/>
        <v/>
      </c>
      <c r="BC62" s="3" t="str">
        <f t="shared" si="20"/>
        <v/>
      </c>
      <c r="BD62" s="3">
        <f t="shared" si="21"/>
        <v>0</v>
      </c>
      <c r="BE62" s="3">
        <f t="shared" si="22"/>
        <v>0</v>
      </c>
      <c r="BF62" t="s">
        <v>173</v>
      </c>
      <c r="BG62" s="37"/>
      <c r="BH62" s="37"/>
      <c r="BI62" s="38" t="str">
        <f t="shared" si="18"/>
        <v/>
      </c>
    </row>
    <row r="63" spans="1:61" ht="15">
      <c r="A63" s="8">
        <v>46143</v>
      </c>
      <c r="B63" s="6" t="s">
        <v>174</v>
      </c>
      <c r="C63" s="6" t="s">
        <v>175</v>
      </c>
      <c r="D63" s="6" t="s">
        <v>176</v>
      </c>
      <c r="E63" s="6" t="s">
        <v>111</v>
      </c>
      <c r="F63" s="12">
        <v>504</v>
      </c>
      <c r="G63" s="12">
        <v>490</v>
      </c>
      <c r="H63" s="12">
        <v>15</v>
      </c>
      <c r="I63" s="12">
        <v>10</v>
      </c>
      <c r="J63" s="12">
        <v>4</v>
      </c>
      <c r="K63" s="12">
        <v>501</v>
      </c>
      <c r="L63" s="13">
        <v>13002</v>
      </c>
      <c r="M63" s="13">
        <v>21427.200000000001</v>
      </c>
      <c r="N63" s="14">
        <v>0.92860000000000009</v>
      </c>
      <c r="O63" s="12">
        <v>1</v>
      </c>
      <c r="P63" s="12">
        <v>3</v>
      </c>
      <c r="Q63" s="12">
        <v>1</v>
      </c>
      <c r="R63" s="12">
        <v>0</v>
      </c>
      <c r="S63" s="30">
        <v>14</v>
      </c>
      <c r="T63" s="12">
        <v>72</v>
      </c>
      <c r="U63" s="12">
        <v>65</v>
      </c>
      <c r="V63" s="12">
        <v>36</v>
      </c>
      <c r="W63" s="12">
        <v>33</v>
      </c>
      <c r="X63" s="14">
        <v>0.90999999999999992</v>
      </c>
      <c r="Y63" s="12">
        <v>1</v>
      </c>
      <c r="Z63" s="12">
        <v>2</v>
      </c>
      <c r="AA63" s="12">
        <v>8</v>
      </c>
      <c r="AB63" s="6" t="s">
        <v>187</v>
      </c>
      <c r="AC63" s="15">
        <f t="shared" si="1"/>
        <v>505</v>
      </c>
      <c r="AD63" s="16">
        <f t="shared" si="2"/>
        <v>0.99404761904761907</v>
      </c>
      <c r="AE63" s="15">
        <f t="shared" si="3"/>
        <v>3</v>
      </c>
      <c r="AF63" s="15">
        <f t="shared" si="4"/>
        <v>0</v>
      </c>
      <c r="AG63" s="15">
        <f t="shared" si="5"/>
        <v>5</v>
      </c>
      <c r="AH63" s="16">
        <f t="shared" si="6"/>
        <v>2.9702970297029702E-2</v>
      </c>
      <c r="AI63" s="16">
        <f t="shared" si="7"/>
        <v>9.9009900990099011E-3</v>
      </c>
      <c r="AJ63" s="16">
        <f t="shared" si="8"/>
        <v>0.60679883512544797</v>
      </c>
      <c r="AK63" s="16">
        <f t="shared" si="9"/>
        <v>0.90277777777777779</v>
      </c>
      <c r="AL63" s="16">
        <f t="shared" si="10"/>
        <v>0.91666666666666663</v>
      </c>
      <c r="AM63" s="41">
        <f t="shared" si="11"/>
        <v>468.94300000000004</v>
      </c>
      <c r="AN63" s="41">
        <f t="shared" si="12"/>
        <v>30.029999999999998</v>
      </c>
      <c r="AO63" s="17">
        <f>IF(A63="","",(AD63&lt;Settings!$B$4)+(AE63&gt;Settings!$B$5)+(AH63&gt;Settings!$B$6)+(AI63&gt;Settings!$B$7)+(N63&lt;Settings!$B$8)+(AJ63&gt;Settings!$B$9)+(O63&gt;Settings!$B$10)+(IFERROR(R63/S63,0)&gt;Settings!$B$11)+(AK63&lt;Settings!$B$12)+(AL63&lt;Settings!$B$13)+(X63&lt;Settings!$B$14)+(Y63&gt;Settings!$B$15))</f>
        <v>7</v>
      </c>
      <c r="AP63" s="11" t="str">
        <f t="shared" si="13"/>
        <v>Red</v>
      </c>
      <c r="BB63" s="3" t="str">
        <f t="shared" si="19"/>
        <v/>
      </c>
      <c r="BC63" s="3" t="str">
        <f t="shared" si="20"/>
        <v/>
      </c>
      <c r="BD63" s="3">
        <f t="shared" si="21"/>
        <v>0</v>
      </c>
      <c r="BE63" s="3">
        <f t="shared" si="22"/>
        <v>0</v>
      </c>
      <c r="BF63" t="s">
        <v>180</v>
      </c>
      <c r="BG63" s="37"/>
      <c r="BH63" s="37"/>
      <c r="BI63" s="38" t="str">
        <f t="shared" si="18"/>
        <v/>
      </c>
    </row>
    <row r="64" spans="1:61" ht="15">
      <c r="A64" s="8">
        <v>46143</v>
      </c>
      <c r="B64" s="6" t="s">
        <v>174</v>
      </c>
      <c r="C64" s="6" t="s">
        <v>181</v>
      </c>
      <c r="D64" s="6" t="s">
        <v>182</v>
      </c>
      <c r="E64" s="6" t="s">
        <v>119</v>
      </c>
      <c r="F64" s="12">
        <v>224</v>
      </c>
      <c r="G64" s="12">
        <v>205</v>
      </c>
      <c r="H64" s="12">
        <v>22</v>
      </c>
      <c r="I64" s="12">
        <v>3</v>
      </c>
      <c r="J64" s="12">
        <v>13</v>
      </c>
      <c r="K64" s="12">
        <v>214</v>
      </c>
      <c r="L64" s="13">
        <v>5762.25</v>
      </c>
      <c r="M64" s="13">
        <v>9324.7999999999993</v>
      </c>
      <c r="N64" s="14">
        <v>0.91780000000000006</v>
      </c>
      <c r="O64" s="12">
        <v>4</v>
      </c>
      <c r="P64" s="12">
        <v>8</v>
      </c>
      <c r="Q64" s="12">
        <v>0</v>
      </c>
      <c r="R64" s="12">
        <v>0</v>
      </c>
      <c r="S64" s="30">
        <v>7</v>
      </c>
      <c r="T64" s="12">
        <v>35</v>
      </c>
      <c r="U64" s="12">
        <v>31</v>
      </c>
      <c r="V64" s="12">
        <v>18</v>
      </c>
      <c r="W64" s="12">
        <v>16</v>
      </c>
      <c r="X64" s="14">
        <v>0.81</v>
      </c>
      <c r="Y64" s="12">
        <v>3</v>
      </c>
      <c r="Z64" s="12">
        <v>6</v>
      </c>
      <c r="AA64" s="12">
        <v>4</v>
      </c>
      <c r="AB64" s="6" t="s">
        <v>187</v>
      </c>
      <c r="AC64" s="15">
        <f t="shared" si="1"/>
        <v>227</v>
      </c>
      <c r="AD64" s="16">
        <f t="shared" si="2"/>
        <v>0.9553571428571429</v>
      </c>
      <c r="AE64" s="15">
        <f t="shared" si="3"/>
        <v>10</v>
      </c>
      <c r="AF64" s="15">
        <f t="shared" si="4"/>
        <v>0</v>
      </c>
      <c r="AG64" s="15">
        <f t="shared" si="5"/>
        <v>19</v>
      </c>
      <c r="AH64" s="16">
        <f t="shared" si="6"/>
        <v>9.6916299559471369E-2</v>
      </c>
      <c r="AI64" s="16">
        <f t="shared" si="7"/>
        <v>8.3700440528634359E-2</v>
      </c>
      <c r="AJ64" s="16">
        <f t="shared" si="8"/>
        <v>0.61794891043239542</v>
      </c>
      <c r="AK64" s="16">
        <f t="shared" si="9"/>
        <v>0.88571428571428568</v>
      </c>
      <c r="AL64" s="16">
        <f t="shared" si="10"/>
        <v>0.88888888888888884</v>
      </c>
      <c r="AM64" s="41">
        <f t="shared" si="11"/>
        <v>208.34060000000002</v>
      </c>
      <c r="AN64" s="41">
        <f t="shared" si="12"/>
        <v>12.96</v>
      </c>
      <c r="AO64" s="17">
        <f>IF(A64="","",(AD64&lt;Settings!$B$4)+(AE64&gt;Settings!$B$5)+(AH64&gt;Settings!$B$6)+(AI64&gt;Settings!$B$7)+(N64&lt;Settings!$B$8)+(AJ64&gt;Settings!$B$9)+(O64&gt;Settings!$B$10)+(IFERROR(R64/S64,0)&gt;Settings!$B$11)+(AK64&lt;Settings!$B$12)+(AL64&lt;Settings!$B$13)+(X64&lt;Settings!$B$14)+(Y64&gt;Settings!$B$15))</f>
        <v>10</v>
      </c>
      <c r="AP64" s="11" t="str">
        <f t="shared" si="13"/>
        <v>Red</v>
      </c>
      <c r="BB64" s="3" t="str">
        <f t="shared" si="19"/>
        <v/>
      </c>
      <c r="BC64" s="3" t="str">
        <f t="shared" si="20"/>
        <v/>
      </c>
      <c r="BD64" s="3">
        <f t="shared" si="21"/>
        <v>0</v>
      </c>
      <c r="BE64" s="3">
        <f t="shared" si="22"/>
        <v>0</v>
      </c>
      <c r="BF64" t="s">
        <v>186</v>
      </c>
      <c r="BG64" s="37"/>
      <c r="BH64" s="37"/>
      <c r="BI64" s="38" t="str">
        <f t="shared" si="18"/>
        <v/>
      </c>
    </row>
    <row r="65" spans="1:61" ht="15">
      <c r="A65" s="8">
        <v>46150</v>
      </c>
      <c r="B65" s="6" t="s">
        <v>108</v>
      </c>
      <c r="C65" s="6" t="s">
        <v>109</v>
      </c>
      <c r="D65" s="6" t="s">
        <v>110</v>
      </c>
      <c r="E65" s="6" t="s">
        <v>111</v>
      </c>
      <c r="F65" s="12">
        <v>560</v>
      </c>
      <c r="G65" s="12">
        <v>525</v>
      </c>
      <c r="H65" s="12">
        <v>36</v>
      </c>
      <c r="I65" s="12">
        <v>16</v>
      </c>
      <c r="J65" s="12">
        <v>8</v>
      </c>
      <c r="K65" s="12">
        <v>553</v>
      </c>
      <c r="L65" s="13">
        <v>14015.4</v>
      </c>
      <c r="M65" s="13">
        <v>22342.5</v>
      </c>
      <c r="N65" s="14">
        <v>0.92902857142857154</v>
      </c>
      <c r="O65" s="12">
        <v>3</v>
      </c>
      <c r="P65" s="12">
        <v>6</v>
      </c>
      <c r="Q65" s="12">
        <v>0</v>
      </c>
      <c r="R65" s="12">
        <v>0</v>
      </c>
      <c r="S65" s="30">
        <v>15</v>
      </c>
      <c r="T65" s="12">
        <v>80</v>
      </c>
      <c r="U65" s="12">
        <v>72</v>
      </c>
      <c r="V65" s="12">
        <v>35</v>
      </c>
      <c r="W65" s="12">
        <v>32</v>
      </c>
      <c r="X65" s="14">
        <v>0.88857142857142857</v>
      </c>
      <c r="Y65" s="12">
        <v>2</v>
      </c>
      <c r="Z65" s="12">
        <v>4</v>
      </c>
      <c r="AA65" s="12">
        <v>12</v>
      </c>
      <c r="AB65" s="6" t="s">
        <v>187</v>
      </c>
      <c r="AC65" s="15">
        <f t="shared" si="1"/>
        <v>561</v>
      </c>
      <c r="AD65" s="16">
        <f t="shared" si="2"/>
        <v>0.98750000000000004</v>
      </c>
      <c r="AE65" s="15">
        <f t="shared" si="3"/>
        <v>7</v>
      </c>
      <c r="AF65" s="15">
        <f t="shared" si="4"/>
        <v>0</v>
      </c>
      <c r="AG65" s="15">
        <f t="shared" si="5"/>
        <v>20</v>
      </c>
      <c r="AH65" s="16">
        <f t="shared" si="6"/>
        <v>6.4171122994652413E-2</v>
      </c>
      <c r="AI65" s="16">
        <f t="shared" si="7"/>
        <v>3.5650623885918005E-2</v>
      </c>
      <c r="AJ65" s="16">
        <f t="shared" si="8"/>
        <v>0.62729775092312856</v>
      </c>
      <c r="AK65" s="16">
        <f t="shared" si="9"/>
        <v>0.9</v>
      </c>
      <c r="AL65" s="16">
        <f t="shared" si="10"/>
        <v>0.91428571428571426</v>
      </c>
      <c r="AM65" s="41">
        <f t="shared" si="11"/>
        <v>521.18502857142869</v>
      </c>
      <c r="AN65" s="41">
        <f t="shared" si="12"/>
        <v>28.434285714285714</v>
      </c>
      <c r="AO65" s="17">
        <f>IF(A65="","",(AD65&lt;Settings!$B$4)+(AE65&gt;Settings!$B$5)+(AH65&gt;Settings!$B$6)+(AI65&gt;Settings!$B$7)+(N65&lt;Settings!$B$8)+(AJ65&gt;Settings!$B$9)+(O65&gt;Settings!$B$10)+(IFERROR(R65/S65,0)&gt;Settings!$B$11)+(AK65&lt;Settings!$B$12)+(AL65&lt;Settings!$B$13)+(X65&lt;Settings!$B$14)+(Y65&gt;Settings!$B$15))</f>
        <v>10</v>
      </c>
      <c r="AP65" s="11" t="str">
        <f t="shared" si="13"/>
        <v>Red</v>
      </c>
      <c r="BB65" s="3" t="str">
        <f t="shared" si="19"/>
        <v/>
      </c>
      <c r="BC65" s="3" t="str">
        <f t="shared" si="20"/>
        <v/>
      </c>
      <c r="BD65" s="3">
        <f t="shared" si="21"/>
        <v>0</v>
      </c>
      <c r="BE65" s="3">
        <f t="shared" si="22"/>
        <v>0</v>
      </c>
      <c r="BF65" t="s">
        <v>116</v>
      </c>
      <c r="BG65" s="37"/>
      <c r="BH65" s="37"/>
      <c r="BI65" s="38" t="str">
        <f t="shared" si="18"/>
        <v/>
      </c>
    </row>
    <row r="66" spans="1:61" ht="15">
      <c r="A66" s="8">
        <v>46150</v>
      </c>
      <c r="B66" s="6" t="s">
        <v>108</v>
      </c>
      <c r="C66" s="6" t="s">
        <v>117</v>
      </c>
      <c r="D66" s="6" t="s">
        <v>118</v>
      </c>
      <c r="E66" s="6" t="s">
        <v>119</v>
      </c>
      <c r="F66" s="12">
        <v>336</v>
      </c>
      <c r="G66" s="12">
        <v>309</v>
      </c>
      <c r="H66" s="12">
        <v>30</v>
      </c>
      <c r="I66" s="12">
        <v>8</v>
      </c>
      <c r="J66" s="12">
        <v>12</v>
      </c>
      <c r="K66" s="12">
        <v>327</v>
      </c>
      <c r="L66" s="13">
        <v>8784.2999999999993</v>
      </c>
      <c r="M66" s="13">
        <v>14199.9</v>
      </c>
      <c r="N66" s="14">
        <v>0.92482857142857144</v>
      </c>
      <c r="O66" s="12">
        <v>4</v>
      </c>
      <c r="P66" s="12">
        <v>8</v>
      </c>
      <c r="Q66" s="12">
        <v>1</v>
      </c>
      <c r="R66" s="12">
        <v>0</v>
      </c>
      <c r="S66" s="30">
        <v>10</v>
      </c>
      <c r="T66" s="12">
        <v>56</v>
      </c>
      <c r="U66" s="12">
        <v>50</v>
      </c>
      <c r="V66" s="12">
        <v>28</v>
      </c>
      <c r="W66" s="12">
        <v>25</v>
      </c>
      <c r="X66" s="14">
        <v>0.82857142857142863</v>
      </c>
      <c r="Y66" s="12">
        <v>2</v>
      </c>
      <c r="Z66" s="12">
        <v>5</v>
      </c>
      <c r="AA66" s="12">
        <v>8</v>
      </c>
      <c r="AB66" s="6" t="s">
        <v>187</v>
      </c>
      <c r="AC66" s="15">
        <f t="shared" si="1"/>
        <v>339</v>
      </c>
      <c r="AD66" s="16">
        <f t="shared" si="2"/>
        <v>0.9732142857142857</v>
      </c>
      <c r="AE66" s="15">
        <f t="shared" si="3"/>
        <v>9</v>
      </c>
      <c r="AF66" s="15">
        <f t="shared" si="4"/>
        <v>0</v>
      </c>
      <c r="AG66" s="15">
        <f t="shared" si="5"/>
        <v>22</v>
      </c>
      <c r="AH66" s="16">
        <f t="shared" si="6"/>
        <v>8.8495575221238937E-2</v>
      </c>
      <c r="AI66" s="16">
        <f t="shared" si="7"/>
        <v>6.4896755162241887E-2</v>
      </c>
      <c r="AJ66" s="16">
        <f t="shared" si="8"/>
        <v>0.61861703251431344</v>
      </c>
      <c r="AK66" s="16">
        <f t="shared" si="9"/>
        <v>0.8928571428571429</v>
      </c>
      <c r="AL66" s="16">
        <f t="shared" si="10"/>
        <v>0.8928571428571429</v>
      </c>
      <c r="AM66" s="41">
        <f t="shared" si="11"/>
        <v>313.51688571428571</v>
      </c>
      <c r="AN66" s="41">
        <f t="shared" si="12"/>
        <v>20.714285714285715</v>
      </c>
      <c r="AO66" s="17">
        <f>IF(A66="","",(AD66&lt;Settings!$B$4)+(AE66&gt;Settings!$B$5)+(AH66&gt;Settings!$B$6)+(AI66&gt;Settings!$B$7)+(N66&lt;Settings!$B$8)+(AJ66&gt;Settings!$B$9)+(O66&gt;Settings!$B$10)+(IFERROR(R66/S66,0)&gt;Settings!$B$11)+(AK66&lt;Settings!$B$12)+(AL66&lt;Settings!$B$13)+(X66&lt;Settings!$B$14)+(Y66&gt;Settings!$B$15))</f>
        <v>10</v>
      </c>
      <c r="AP66" s="11" t="str">
        <f t="shared" si="13"/>
        <v>Red</v>
      </c>
      <c r="BB66" s="3" t="str">
        <f t="shared" si="19"/>
        <v/>
      </c>
      <c r="BC66" s="3" t="str">
        <f t="shared" si="20"/>
        <v/>
      </c>
      <c r="BD66" s="3">
        <f t="shared" si="21"/>
        <v>0</v>
      </c>
      <c r="BE66" s="3">
        <f t="shared" si="22"/>
        <v>0</v>
      </c>
      <c r="BF66" t="s">
        <v>123</v>
      </c>
      <c r="BG66" s="37"/>
      <c r="BH66" s="37"/>
      <c r="BI66" s="38" t="str">
        <f t="shared" si="18"/>
        <v/>
      </c>
    </row>
    <row r="67" spans="1:61" ht="15">
      <c r="A67" s="8">
        <v>46150</v>
      </c>
      <c r="B67" s="6" t="s">
        <v>124</v>
      </c>
      <c r="C67" s="6" t="s">
        <v>125</v>
      </c>
      <c r="D67" s="6" t="s">
        <v>126</v>
      </c>
      <c r="E67" s="6" t="s">
        <v>111</v>
      </c>
      <c r="F67" s="12">
        <v>420</v>
      </c>
      <c r="G67" s="12">
        <v>379</v>
      </c>
      <c r="H67" s="12">
        <v>43</v>
      </c>
      <c r="I67" s="12">
        <v>9</v>
      </c>
      <c r="J67" s="12">
        <v>13</v>
      </c>
      <c r="K67" s="12">
        <v>409</v>
      </c>
      <c r="L67" s="13">
        <v>10758.3</v>
      </c>
      <c r="M67" s="13">
        <v>16980.3</v>
      </c>
      <c r="N67" s="14">
        <v>0.92242857142857149</v>
      </c>
      <c r="O67" s="12">
        <v>4</v>
      </c>
      <c r="P67" s="12">
        <v>9</v>
      </c>
      <c r="Q67" s="12">
        <v>0</v>
      </c>
      <c r="R67" s="12">
        <v>1</v>
      </c>
      <c r="S67" s="30">
        <v>12</v>
      </c>
      <c r="T67" s="12">
        <v>70</v>
      </c>
      <c r="U67" s="12">
        <v>62</v>
      </c>
      <c r="V67" s="12">
        <v>42</v>
      </c>
      <c r="W67" s="12">
        <v>38</v>
      </c>
      <c r="X67" s="14">
        <v>0.80857142857142861</v>
      </c>
      <c r="Y67" s="12">
        <v>3</v>
      </c>
      <c r="Z67" s="12">
        <v>6</v>
      </c>
      <c r="AA67" s="12">
        <v>6</v>
      </c>
      <c r="AB67" s="6" t="s">
        <v>187</v>
      </c>
      <c r="AC67" s="15">
        <f t="shared" si="1"/>
        <v>422</v>
      </c>
      <c r="AD67" s="16">
        <f t="shared" si="2"/>
        <v>0.97380952380952379</v>
      </c>
      <c r="AE67" s="15">
        <f t="shared" si="3"/>
        <v>11</v>
      </c>
      <c r="AF67" s="15">
        <f t="shared" si="4"/>
        <v>0</v>
      </c>
      <c r="AG67" s="15">
        <f t="shared" si="5"/>
        <v>34</v>
      </c>
      <c r="AH67" s="16">
        <f t="shared" si="6"/>
        <v>0.1018957345971564</v>
      </c>
      <c r="AI67" s="16">
        <f t="shared" si="7"/>
        <v>8.0568720379146919E-2</v>
      </c>
      <c r="AJ67" s="16">
        <f t="shared" si="8"/>
        <v>0.63357537852688117</v>
      </c>
      <c r="AK67" s="16">
        <f t="shared" si="9"/>
        <v>0.88571428571428568</v>
      </c>
      <c r="AL67" s="16">
        <f t="shared" si="10"/>
        <v>0.90476190476190477</v>
      </c>
      <c r="AM67" s="41">
        <f t="shared" si="11"/>
        <v>389.26485714285718</v>
      </c>
      <c r="AN67" s="41">
        <f t="shared" si="12"/>
        <v>30.725714285714286</v>
      </c>
      <c r="AO67" s="17">
        <f>IF(A67="","",(AD67&lt;Settings!$B$4)+(AE67&gt;Settings!$B$5)+(AH67&gt;Settings!$B$6)+(AI67&gt;Settings!$B$7)+(N67&lt;Settings!$B$8)+(AJ67&gt;Settings!$B$9)+(O67&gt;Settings!$B$10)+(IFERROR(R67/S67,0)&gt;Settings!$B$11)+(AK67&lt;Settings!$B$12)+(AL67&lt;Settings!$B$13)+(X67&lt;Settings!$B$14)+(Y67&gt;Settings!$B$15))</f>
        <v>11</v>
      </c>
      <c r="AP67" s="11" t="str">
        <f t="shared" si="13"/>
        <v>Red</v>
      </c>
      <c r="BB67" s="3" t="str">
        <f t="shared" si="19"/>
        <v/>
      </c>
      <c r="BC67" s="3" t="str">
        <f t="shared" si="20"/>
        <v/>
      </c>
      <c r="BD67" s="3">
        <f t="shared" si="21"/>
        <v>0</v>
      </c>
      <c r="BE67" s="3">
        <f t="shared" si="22"/>
        <v>0</v>
      </c>
      <c r="BF67" t="s">
        <v>130</v>
      </c>
      <c r="BG67" s="37"/>
      <c r="BH67" s="37"/>
      <c r="BI67" s="38" t="str">
        <f t="shared" si="18"/>
        <v/>
      </c>
    </row>
    <row r="68" spans="1:61" ht="15">
      <c r="A68" s="8">
        <v>46150</v>
      </c>
      <c r="B68" s="6" t="s">
        <v>124</v>
      </c>
      <c r="C68" s="6" t="s">
        <v>131</v>
      </c>
      <c r="D68" s="6" t="s">
        <v>132</v>
      </c>
      <c r="E68" s="6" t="s">
        <v>133</v>
      </c>
      <c r="F68" s="12">
        <v>280</v>
      </c>
      <c r="G68" s="12">
        <v>272</v>
      </c>
      <c r="H68" s="12">
        <v>9</v>
      </c>
      <c r="I68" s="12">
        <v>8</v>
      </c>
      <c r="J68" s="12">
        <v>4</v>
      </c>
      <c r="K68" s="12">
        <v>277</v>
      </c>
      <c r="L68" s="13">
        <v>7106.4</v>
      </c>
      <c r="M68" s="13">
        <v>11717.4</v>
      </c>
      <c r="N68" s="14">
        <v>0.9344285714285715</v>
      </c>
      <c r="O68" s="12">
        <v>1</v>
      </c>
      <c r="P68" s="12">
        <v>3</v>
      </c>
      <c r="Q68" s="12">
        <v>1</v>
      </c>
      <c r="R68" s="12">
        <v>0</v>
      </c>
      <c r="S68" s="30">
        <v>8</v>
      </c>
      <c r="T68" s="12">
        <v>40</v>
      </c>
      <c r="U68" s="12">
        <v>36</v>
      </c>
      <c r="V68" s="12">
        <v>20</v>
      </c>
      <c r="W68" s="12">
        <v>18</v>
      </c>
      <c r="X68" s="14">
        <v>0.90857142857142859</v>
      </c>
      <c r="Y68" s="12">
        <v>1</v>
      </c>
      <c r="Z68" s="12">
        <v>2</v>
      </c>
      <c r="AA68" s="12">
        <v>10</v>
      </c>
      <c r="AB68" s="6" t="s">
        <v>187</v>
      </c>
      <c r="AC68" s="15">
        <f t="shared" si="1"/>
        <v>281</v>
      </c>
      <c r="AD68" s="16">
        <f t="shared" si="2"/>
        <v>0.98928571428571432</v>
      </c>
      <c r="AE68" s="15">
        <f t="shared" si="3"/>
        <v>3</v>
      </c>
      <c r="AF68" s="15">
        <f t="shared" si="4"/>
        <v>0</v>
      </c>
      <c r="AG68" s="15">
        <f t="shared" si="5"/>
        <v>1</v>
      </c>
      <c r="AH68" s="16">
        <f t="shared" si="6"/>
        <v>3.2028469750889681E-2</v>
      </c>
      <c r="AI68" s="16">
        <f t="shared" si="7"/>
        <v>3.5587188612099642E-3</v>
      </c>
      <c r="AJ68" s="16">
        <f t="shared" si="8"/>
        <v>0.60648266680321572</v>
      </c>
      <c r="AK68" s="16">
        <f t="shared" si="9"/>
        <v>0.9</v>
      </c>
      <c r="AL68" s="16">
        <f t="shared" si="10"/>
        <v>0.9</v>
      </c>
      <c r="AM68" s="41">
        <f t="shared" si="11"/>
        <v>262.5744285714286</v>
      </c>
      <c r="AN68" s="41">
        <f t="shared" si="12"/>
        <v>16.354285714285716</v>
      </c>
      <c r="AO68" s="17">
        <f>IF(A68="","",(AD68&lt;Settings!$B$4)+(AE68&gt;Settings!$B$5)+(AH68&gt;Settings!$B$6)+(AI68&gt;Settings!$B$7)+(N68&lt;Settings!$B$8)+(AJ68&gt;Settings!$B$9)+(O68&gt;Settings!$B$10)+(IFERROR(R68/S68,0)&gt;Settings!$B$11)+(AK68&lt;Settings!$B$12)+(AL68&lt;Settings!$B$13)+(X68&lt;Settings!$B$14)+(Y68&gt;Settings!$B$15))</f>
        <v>8</v>
      </c>
      <c r="AP68" s="11" t="str">
        <f t="shared" si="13"/>
        <v>Red</v>
      </c>
      <c r="BB68" s="3" t="str">
        <f t="shared" si="19"/>
        <v/>
      </c>
      <c r="BC68" s="3" t="str">
        <f t="shared" si="20"/>
        <v/>
      </c>
      <c r="BD68" s="3">
        <f t="shared" si="21"/>
        <v>0</v>
      </c>
      <c r="BE68" s="3">
        <f t="shared" si="22"/>
        <v>0</v>
      </c>
      <c r="BF68" t="s">
        <v>137</v>
      </c>
      <c r="BG68" s="37"/>
      <c r="BH68" s="37"/>
      <c r="BI68" s="38" t="str">
        <f t="shared" si="18"/>
        <v/>
      </c>
    </row>
    <row r="69" spans="1:61" ht="15">
      <c r="A69" s="8">
        <v>46150</v>
      </c>
      <c r="B69" s="6" t="s">
        <v>138</v>
      </c>
      <c r="C69" s="6" t="s">
        <v>139</v>
      </c>
      <c r="D69" s="6" t="s">
        <v>140</v>
      </c>
      <c r="E69" s="6" t="s">
        <v>119</v>
      </c>
      <c r="F69" s="12">
        <v>168</v>
      </c>
      <c r="G69" s="12">
        <v>156</v>
      </c>
      <c r="H69" s="12">
        <v>15</v>
      </c>
      <c r="I69" s="12">
        <v>1</v>
      </c>
      <c r="J69" s="12">
        <v>12</v>
      </c>
      <c r="K69" s="12">
        <v>159</v>
      </c>
      <c r="L69" s="13">
        <v>4244.1000000000004</v>
      </c>
      <c r="M69" s="13">
        <v>6851.7</v>
      </c>
      <c r="N69" s="14">
        <v>0.92482857142857144</v>
      </c>
      <c r="O69" s="12">
        <v>4</v>
      </c>
      <c r="P69" s="12">
        <v>8</v>
      </c>
      <c r="Q69" s="12">
        <v>0</v>
      </c>
      <c r="R69" s="12">
        <v>0</v>
      </c>
      <c r="S69" s="30">
        <v>6</v>
      </c>
      <c r="T69" s="12">
        <v>28</v>
      </c>
      <c r="U69" s="12">
        <v>25</v>
      </c>
      <c r="V69" s="12">
        <v>14</v>
      </c>
      <c r="W69" s="12">
        <v>13</v>
      </c>
      <c r="X69" s="14">
        <v>0.85857142857142865</v>
      </c>
      <c r="Y69" s="12">
        <v>2</v>
      </c>
      <c r="Z69" s="12">
        <v>5</v>
      </c>
      <c r="AA69" s="12">
        <v>4</v>
      </c>
      <c r="AB69" s="6" t="s">
        <v>187</v>
      </c>
      <c r="AC69" s="15">
        <f t="shared" ref="AC69:AC132" si="23">IF(A69="","",G69+H69)</f>
        <v>171</v>
      </c>
      <c r="AD69" s="16">
        <f t="shared" ref="AD69:AD132" si="24">IF(A69="","",IFERROR(MIN(K69/F69,1),0))</f>
        <v>0.9464285714285714</v>
      </c>
      <c r="AE69" s="15">
        <f t="shared" ref="AE69:AE132" si="25">IF(A69="","",MAX(F69-K69,0))</f>
        <v>9</v>
      </c>
      <c r="AF69" s="15">
        <f t="shared" ref="AF69:AF132" si="26">IF(A69="","",MAX(K69-F69,0))</f>
        <v>0</v>
      </c>
      <c r="AG69" s="15">
        <f t="shared" ref="AG69:AG132" si="27">IF(A69="","",MAX(H69-I69,0))</f>
        <v>14</v>
      </c>
      <c r="AH69" s="16">
        <f t="shared" ref="AH69:AH132" si="28">IF(A69="","",IFERROR(H69/AC69,0))</f>
        <v>8.771929824561403E-2</v>
      </c>
      <c r="AI69" s="16">
        <f t="shared" ref="AI69:AI132" si="29">IF(A69="","",IFERROR(AG69/AC69,0))</f>
        <v>8.1871345029239762E-2</v>
      </c>
      <c r="AJ69" s="16">
        <f t="shared" ref="AJ69:AJ132" si="30">IF(A69="","",IFERROR(L69/M69,0))</f>
        <v>0.61942291694032148</v>
      </c>
      <c r="AK69" s="16">
        <f t="shared" ref="AK69:AK132" si="31">IF(A69="","",IFERROR(U69/T69,0))</f>
        <v>0.8928571428571429</v>
      </c>
      <c r="AL69" s="16">
        <f t="shared" ref="AL69:AL132" si="32">IF(A69="","",IFERROR(W69/V69,0))</f>
        <v>0.9285714285714286</v>
      </c>
      <c r="AM69" s="41">
        <f t="shared" ref="AM69:AM132" si="33">IF(A69="","",N69*AC69)</f>
        <v>158.14568571428572</v>
      </c>
      <c r="AN69" s="41">
        <f t="shared" ref="AN69:AN132" si="34">IF(A69="","",X69*W69)</f>
        <v>11.161428571428573</v>
      </c>
      <c r="AO69" s="17">
        <f>IF(A69="","",(AD69&lt;Settings!$B$4)+(AE69&gt;Settings!$B$5)+(AH69&gt;Settings!$B$6)+(AI69&gt;Settings!$B$7)+(N69&lt;Settings!$B$8)+(AJ69&gt;Settings!$B$9)+(O69&gt;Settings!$B$10)+(IFERROR(R69/S69,0)&gt;Settings!$B$11)+(AK69&lt;Settings!$B$12)+(AL69&lt;Settings!$B$13)+(X69&lt;Settings!$B$14)+(Y69&gt;Settings!$B$15))</f>
        <v>10</v>
      </c>
      <c r="AP69" s="11" t="str">
        <f t="shared" ref="AP69:AP132" si="35">IF(A69="","",IF(AO69&gt;=3,"Red",IF(AO69&gt;=1,"Yellow","Green")))</f>
        <v>Red</v>
      </c>
      <c r="BB69" s="3" t="str">
        <f t="shared" ref="BB69:BB100" si="36">IF(AQ69&gt;0,AR69/AQ69,"")</f>
        <v/>
      </c>
      <c r="BC69" s="3" t="str">
        <f t="shared" ref="BC69:BC100" si="37">IF(AS69&gt;0,AT69/AS69,"")</f>
        <v/>
      </c>
      <c r="BD69" s="3">
        <f t="shared" ref="BD69:BD100" si="38">IF(Z69&gt;0,AU69/Z69,"")</f>
        <v>0</v>
      </c>
      <c r="BE69" s="3">
        <f t="shared" ref="BE69:BE100" si="39">IF(Z69&gt;0,AW69/Z69,"")</f>
        <v>0</v>
      </c>
      <c r="BF69" t="s">
        <v>144</v>
      </c>
      <c r="BG69" s="37"/>
      <c r="BH69" s="37"/>
      <c r="BI69" s="38" t="str">
        <f t="shared" ref="BI69:BI132" si="40">IF(BG69&gt;0,BH69/BG69,"")</f>
        <v/>
      </c>
    </row>
    <row r="70" spans="1:61" ht="15">
      <c r="A70" s="8">
        <v>46150</v>
      </c>
      <c r="B70" s="6" t="s">
        <v>138</v>
      </c>
      <c r="C70" s="6" t="s">
        <v>145</v>
      </c>
      <c r="D70" s="6" t="s">
        <v>146</v>
      </c>
      <c r="E70" s="6" t="s">
        <v>133</v>
      </c>
      <c r="F70" s="12">
        <v>112</v>
      </c>
      <c r="G70" s="12">
        <v>110</v>
      </c>
      <c r="H70" s="12">
        <v>2</v>
      </c>
      <c r="I70" s="12">
        <v>0</v>
      </c>
      <c r="J70" s="12">
        <v>2</v>
      </c>
      <c r="K70" s="12">
        <v>110</v>
      </c>
      <c r="L70" s="13">
        <v>2763.6</v>
      </c>
      <c r="M70" s="13">
        <v>4567.8</v>
      </c>
      <c r="N70" s="14">
        <v>0.93682857142857145</v>
      </c>
      <c r="O70" s="12">
        <v>1</v>
      </c>
      <c r="P70" s="12">
        <v>2</v>
      </c>
      <c r="Q70" s="12">
        <v>1</v>
      </c>
      <c r="R70" s="12">
        <v>0</v>
      </c>
      <c r="S70" s="30">
        <v>4</v>
      </c>
      <c r="T70" s="12">
        <v>14</v>
      </c>
      <c r="U70" s="12">
        <v>13</v>
      </c>
      <c r="V70" s="12">
        <v>7</v>
      </c>
      <c r="W70" s="12">
        <v>6</v>
      </c>
      <c r="X70" s="14">
        <v>0.9285714285714286</v>
      </c>
      <c r="Y70" s="12">
        <v>0</v>
      </c>
      <c r="Z70" s="12">
        <v>1</v>
      </c>
      <c r="AA70" s="12">
        <v>2</v>
      </c>
      <c r="AB70" s="6" t="s">
        <v>187</v>
      </c>
      <c r="AC70" s="15">
        <f t="shared" si="23"/>
        <v>112</v>
      </c>
      <c r="AD70" s="16">
        <f t="shared" si="24"/>
        <v>0.9821428571428571</v>
      </c>
      <c r="AE70" s="15">
        <f t="shared" si="25"/>
        <v>2</v>
      </c>
      <c r="AF70" s="15">
        <f t="shared" si="26"/>
        <v>0</v>
      </c>
      <c r="AG70" s="15">
        <f t="shared" si="27"/>
        <v>2</v>
      </c>
      <c r="AH70" s="16">
        <f t="shared" si="28"/>
        <v>1.7857142857142856E-2</v>
      </c>
      <c r="AI70" s="16">
        <f t="shared" si="29"/>
        <v>1.7857142857142856E-2</v>
      </c>
      <c r="AJ70" s="16">
        <f t="shared" si="30"/>
        <v>0.60501773282543014</v>
      </c>
      <c r="AK70" s="16">
        <f t="shared" si="31"/>
        <v>0.9285714285714286</v>
      </c>
      <c r="AL70" s="16">
        <f t="shared" si="32"/>
        <v>0.8571428571428571</v>
      </c>
      <c r="AM70" s="41">
        <f t="shared" si="33"/>
        <v>104.9248</v>
      </c>
      <c r="AN70" s="41">
        <f t="shared" si="34"/>
        <v>5.5714285714285712</v>
      </c>
      <c r="AO70" s="17">
        <f>IF(A70="","",(AD70&lt;Settings!$B$4)+(AE70&gt;Settings!$B$5)+(AH70&gt;Settings!$B$6)+(AI70&gt;Settings!$B$7)+(N70&lt;Settings!$B$8)+(AJ70&gt;Settings!$B$9)+(O70&gt;Settings!$B$10)+(IFERROR(R70/S70,0)&gt;Settings!$B$11)+(AK70&lt;Settings!$B$12)+(AL70&lt;Settings!$B$13)+(X70&lt;Settings!$B$14)+(Y70&gt;Settings!$B$15))</f>
        <v>6</v>
      </c>
      <c r="AP70" s="11" t="str">
        <f t="shared" si="35"/>
        <v>Red</v>
      </c>
      <c r="BB70" s="3" t="str">
        <f t="shared" si="36"/>
        <v/>
      </c>
      <c r="BC70" s="3" t="str">
        <f t="shared" si="37"/>
        <v/>
      </c>
      <c r="BD70" s="3">
        <f t="shared" si="38"/>
        <v>0</v>
      </c>
      <c r="BE70" s="3">
        <f t="shared" si="39"/>
        <v>0</v>
      </c>
      <c r="BF70" t="s">
        <v>148</v>
      </c>
      <c r="BG70" s="37"/>
      <c r="BH70" s="37"/>
      <c r="BI70" s="38" t="str">
        <f t="shared" si="40"/>
        <v/>
      </c>
    </row>
    <row r="71" spans="1:61" ht="15">
      <c r="A71" s="8">
        <v>46150</v>
      </c>
      <c r="B71" s="6" t="s">
        <v>149</v>
      </c>
      <c r="C71" s="6" t="s">
        <v>150</v>
      </c>
      <c r="D71" s="6" t="s">
        <v>151</v>
      </c>
      <c r="E71" s="6" t="s">
        <v>111</v>
      </c>
      <c r="F71" s="12">
        <v>448</v>
      </c>
      <c r="G71" s="12">
        <v>426</v>
      </c>
      <c r="H71" s="12">
        <v>24</v>
      </c>
      <c r="I71" s="12">
        <v>11</v>
      </c>
      <c r="J71" s="12">
        <v>7</v>
      </c>
      <c r="K71" s="12">
        <v>443</v>
      </c>
      <c r="L71" s="13">
        <v>11597.25</v>
      </c>
      <c r="M71" s="13">
        <v>18817.349999999999</v>
      </c>
      <c r="N71" s="14">
        <v>0.93082857142857145</v>
      </c>
      <c r="O71" s="12">
        <v>2</v>
      </c>
      <c r="P71" s="12">
        <v>5</v>
      </c>
      <c r="Q71" s="12">
        <v>0</v>
      </c>
      <c r="R71" s="12">
        <v>0</v>
      </c>
      <c r="S71" s="30">
        <v>13</v>
      </c>
      <c r="T71" s="12">
        <v>64</v>
      </c>
      <c r="U71" s="12">
        <v>58</v>
      </c>
      <c r="V71" s="12">
        <v>32</v>
      </c>
      <c r="W71" s="12">
        <v>29</v>
      </c>
      <c r="X71" s="14">
        <v>0.89857142857142858</v>
      </c>
      <c r="Y71" s="12">
        <v>1</v>
      </c>
      <c r="Z71" s="12">
        <v>3</v>
      </c>
      <c r="AA71" s="12">
        <v>8</v>
      </c>
      <c r="AB71" s="6" t="s">
        <v>187</v>
      </c>
      <c r="AC71" s="15">
        <f t="shared" si="23"/>
        <v>450</v>
      </c>
      <c r="AD71" s="16">
        <f t="shared" si="24"/>
        <v>0.9888392857142857</v>
      </c>
      <c r="AE71" s="15">
        <f t="shared" si="25"/>
        <v>5</v>
      </c>
      <c r="AF71" s="15">
        <f t="shared" si="26"/>
        <v>0</v>
      </c>
      <c r="AG71" s="15">
        <f t="shared" si="27"/>
        <v>13</v>
      </c>
      <c r="AH71" s="16">
        <f t="shared" si="28"/>
        <v>5.3333333333333337E-2</v>
      </c>
      <c r="AI71" s="16">
        <f t="shared" si="29"/>
        <v>2.8888888888888888E-2</v>
      </c>
      <c r="AJ71" s="16">
        <f t="shared" si="30"/>
        <v>0.61630622802892021</v>
      </c>
      <c r="AK71" s="16">
        <f t="shared" si="31"/>
        <v>0.90625</v>
      </c>
      <c r="AL71" s="16">
        <f t="shared" si="32"/>
        <v>0.90625</v>
      </c>
      <c r="AM71" s="41">
        <f t="shared" si="33"/>
        <v>418.87285714285713</v>
      </c>
      <c r="AN71" s="41">
        <f t="shared" si="34"/>
        <v>26.05857142857143</v>
      </c>
      <c r="AO71" s="17">
        <f>IF(A71="","",(AD71&lt;Settings!$B$4)+(AE71&gt;Settings!$B$5)+(AH71&gt;Settings!$B$6)+(AI71&gt;Settings!$B$7)+(N71&lt;Settings!$B$8)+(AJ71&gt;Settings!$B$9)+(O71&gt;Settings!$B$10)+(IFERROR(R71/S71,0)&gt;Settings!$B$11)+(AK71&lt;Settings!$B$12)+(AL71&lt;Settings!$B$13)+(X71&lt;Settings!$B$14)+(Y71&gt;Settings!$B$15))</f>
        <v>10</v>
      </c>
      <c r="AP71" s="11" t="str">
        <f t="shared" si="35"/>
        <v>Red</v>
      </c>
      <c r="BB71" s="3" t="str">
        <f t="shared" si="36"/>
        <v/>
      </c>
      <c r="BC71" s="3" t="str">
        <f t="shared" si="37"/>
        <v/>
      </c>
      <c r="BD71" s="3">
        <f t="shared" si="38"/>
        <v>0</v>
      </c>
      <c r="BE71" s="3">
        <f t="shared" si="39"/>
        <v>0</v>
      </c>
      <c r="BF71" t="s">
        <v>155</v>
      </c>
      <c r="BG71" s="37"/>
      <c r="BH71" s="37"/>
      <c r="BI71" s="38" t="str">
        <f t="shared" si="40"/>
        <v/>
      </c>
    </row>
    <row r="72" spans="1:61" ht="15">
      <c r="A72" s="8">
        <v>46150</v>
      </c>
      <c r="B72" s="6" t="s">
        <v>149</v>
      </c>
      <c r="C72" s="6" t="s">
        <v>156</v>
      </c>
      <c r="D72" s="6" t="s">
        <v>157</v>
      </c>
      <c r="E72" s="6" t="s">
        <v>111</v>
      </c>
      <c r="F72" s="12">
        <v>336</v>
      </c>
      <c r="G72" s="12">
        <v>328</v>
      </c>
      <c r="H72" s="12">
        <v>8</v>
      </c>
      <c r="I72" s="12">
        <v>5</v>
      </c>
      <c r="J72" s="12">
        <v>3</v>
      </c>
      <c r="K72" s="12">
        <v>333</v>
      </c>
      <c r="L72" s="13">
        <v>8636.25</v>
      </c>
      <c r="M72" s="13">
        <v>14497.8</v>
      </c>
      <c r="N72" s="14">
        <v>0.93562857142857148</v>
      </c>
      <c r="O72" s="12">
        <v>1</v>
      </c>
      <c r="P72" s="12">
        <v>2</v>
      </c>
      <c r="Q72" s="12">
        <v>1</v>
      </c>
      <c r="R72" s="12">
        <v>0</v>
      </c>
      <c r="S72" s="30">
        <v>10</v>
      </c>
      <c r="T72" s="12">
        <v>48</v>
      </c>
      <c r="U72" s="12">
        <v>44</v>
      </c>
      <c r="V72" s="12">
        <v>24</v>
      </c>
      <c r="W72" s="12">
        <v>22</v>
      </c>
      <c r="X72" s="14">
        <v>0.91857142857142859</v>
      </c>
      <c r="Y72" s="12">
        <v>0</v>
      </c>
      <c r="Z72" s="12">
        <v>2</v>
      </c>
      <c r="AA72" s="12">
        <v>6</v>
      </c>
      <c r="AB72" s="6" t="s">
        <v>187</v>
      </c>
      <c r="AC72" s="15">
        <f t="shared" si="23"/>
        <v>336</v>
      </c>
      <c r="AD72" s="16">
        <f t="shared" si="24"/>
        <v>0.9910714285714286</v>
      </c>
      <c r="AE72" s="15">
        <f t="shared" si="25"/>
        <v>3</v>
      </c>
      <c r="AF72" s="15">
        <f t="shared" si="26"/>
        <v>0</v>
      </c>
      <c r="AG72" s="15">
        <f t="shared" si="27"/>
        <v>3</v>
      </c>
      <c r="AH72" s="16">
        <f t="shared" si="28"/>
        <v>2.3809523809523808E-2</v>
      </c>
      <c r="AI72" s="16">
        <f t="shared" si="29"/>
        <v>8.9285714285714281E-3</v>
      </c>
      <c r="AJ72" s="16">
        <f t="shared" si="30"/>
        <v>0.59569382940859994</v>
      </c>
      <c r="AK72" s="16">
        <f t="shared" si="31"/>
        <v>0.91666666666666663</v>
      </c>
      <c r="AL72" s="16">
        <f t="shared" si="32"/>
        <v>0.91666666666666663</v>
      </c>
      <c r="AM72" s="41">
        <f t="shared" si="33"/>
        <v>314.37120000000004</v>
      </c>
      <c r="AN72" s="41">
        <f t="shared" si="34"/>
        <v>20.208571428571428</v>
      </c>
      <c r="AO72" s="17">
        <f>IF(A72="","",(AD72&lt;Settings!$B$4)+(AE72&gt;Settings!$B$5)+(AH72&gt;Settings!$B$6)+(AI72&gt;Settings!$B$7)+(N72&lt;Settings!$B$8)+(AJ72&gt;Settings!$B$9)+(O72&gt;Settings!$B$10)+(IFERROR(R72/S72,0)&gt;Settings!$B$11)+(AK72&lt;Settings!$B$12)+(AL72&lt;Settings!$B$13)+(X72&lt;Settings!$B$14)+(Y72&gt;Settings!$B$15))</f>
        <v>6</v>
      </c>
      <c r="AP72" s="11" t="str">
        <f t="shared" si="35"/>
        <v>Red</v>
      </c>
      <c r="BB72" s="3" t="str">
        <f t="shared" si="36"/>
        <v/>
      </c>
      <c r="BC72" s="3" t="str">
        <f t="shared" si="37"/>
        <v/>
      </c>
      <c r="BD72" s="3">
        <f t="shared" si="38"/>
        <v>0</v>
      </c>
      <c r="BE72" s="3">
        <f t="shared" si="39"/>
        <v>0</v>
      </c>
      <c r="BF72" t="s">
        <v>160</v>
      </c>
      <c r="BG72" s="37"/>
      <c r="BH72" s="37"/>
      <c r="BI72" s="38" t="str">
        <f t="shared" si="40"/>
        <v/>
      </c>
    </row>
    <row r="73" spans="1:61" ht="15">
      <c r="A73" s="8">
        <v>46150</v>
      </c>
      <c r="B73" s="6" t="s">
        <v>161</v>
      </c>
      <c r="C73" s="6" t="s">
        <v>162</v>
      </c>
      <c r="D73" s="6" t="s">
        <v>163</v>
      </c>
      <c r="E73" s="6" t="s">
        <v>119</v>
      </c>
      <c r="F73" s="12">
        <v>280</v>
      </c>
      <c r="G73" s="12">
        <v>260</v>
      </c>
      <c r="H73" s="12">
        <v>22</v>
      </c>
      <c r="I73" s="12">
        <v>6</v>
      </c>
      <c r="J73" s="12">
        <v>10</v>
      </c>
      <c r="K73" s="12">
        <v>272</v>
      </c>
      <c r="L73" s="13">
        <v>7254.45</v>
      </c>
      <c r="M73" s="13">
        <v>11816.7</v>
      </c>
      <c r="N73" s="14">
        <v>0.92662857142857147</v>
      </c>
      <c r="O73" s="12">
        <v>3</v>
      </c>
      <c r="P73" s="12">
        <v>7</v>
      </c>
      <c r="Q73" s="12">
        <v>0</v>
      </c>
      <c r="R73" s="12">
        <v>1</v>
      </c>
      <c r="S73" s="30">
        <v>8</v>
      </c>
      <c r="T73" s="12">
        <v>42</v>
      </c>
      <c r="U73" s="12">
        <v>37</v>
      </c>
      <c r="V73" s="12">
        <v>21</v>
      </c>
      <c r="W73" s="12">
        <v>19</v>
      </c>
      <c r="X73" s="14">
        <v>0.83857142857142863</v>
      </c>
      <c r="Y73" s="12">
        <v>2</v>
      </c>
      <c r="Z73" s="12">
        <v>5</v>
      </c>
      <c r="AA73" s="12">
        <v>4</v>
      </c>
      <c r="AB73" s="6" t="s">
        <v>187</v>
      </c>
      <c r="AC73" s="15">
        <f t="shared" si="23"/>
        <v>282</v>
      </c>
      <c r="AD73" s="16">
        <f t="shared" si="24"/>
        <v>0.97142857142857142</v>
      </c>
      <c r="AE73" s="15">
        <f t="shared" si="25"/>
        <v>8</v>
      </c>
      <c r="AF73" s="15">
        <f t="shared" si="26"/>
        <v>0</v>
      </c>
      <c r="AG73" s="15">
        <f t="shared" si="27"/>
        <v>16</v>
      </c>
      <c r="AH73" s="16">
        <f t="shared" si="28"/>
        <v>7.8014184397163122E-2</v>
      </c>
      <c r="AI73" s="16">
        <f t="shared" si="29"/>
        <v>5.6737588652482268E-2</v>
      </c>
      <c r="AJ73" s="16">
        <f t="shared" si="30"/>
        <v>0.61391505242580413</v>
      </c>
      <c r="AK73" s="16">
        <f t="shared" si="31"/>
        <v>0.88095238095238093</v>
      </c>
      <c r="AL73" s="16">
        <f t="shared" si="32"/>
        <v>0.90476190476190477</v>
      </c>
      <c r="AM73" s="41">
        <f t="shared" si="33"/>
        <v>261.30925714285718</v>
      </c>
      <c r="AN73" s="41">
        <f t="shared" si="34"/>
        <v>15.932857142857143</v>
      </c>
      <c r="AO73" s="17">
        <f>IF(A73="","",(AD73&lt;Settings!$B$4)+(AE73&gt;Settings!$B$5)+(AH73&gt;Settings!$B$6)+(AI73&gt;Settings!$B$7)+(N73&lt;Settings!$B$8)+(AJ73&gt;Settings!$B$9)+(O73&gt;Settings!$B$10)+(IFERROR(R73/S73,0)&gt;Settings!$B$11)+(AK73&lt;Settings!$B$12)+(AL73&lt;Settings!$B$13)+(X73&lt;Settings!$B$14)+(Y73&gt;Settings!$B$15))</f>
        <v>11</v>
      </c>
      <c r="AP73" s="11" t="str">
        <f t="shared" si="35"/>
        <v>Red</v>
      </c>
      <c r="BB73" s="3" t="str">
        <f t="shared" si="36"/>
        <v/>
      </c>
      <c r="BC73" s="3" t="str">
        <f t="shared" si="37"/>
        <v/>
      </c>
      <c r="BD73" s="3">
        <f t="shared" si="38"/>
        <v>0</v>
      </c>
      <c r="BE73" s="3">
        <f t="shared" si="39"/>
        <v>0</v>
      </c>
      <c r="BF73" t="s">
        <v>167</v>
      </c>
      <c r="BG73" s="37"/>
      <c r="BH73" s="37"/>
      <c r="BI73" s="38" t="str">
        <f t="shared" si="40"/>
        <v/>
      </c>
    </row>
    <row r="74" spans="1:61" ht="15">
      <c r="A74" s="8">
        <v>46150</v>
      </c>
      <c r="B74" s="6" t="s">
        <v>161</v>
      </c>
      <c r="C74" s="6" t="s">
        <v>168</v>
      </c>
      <c r="D74" s="6" t="s">
        <v>169</v>
      </c>
      <c r="E74" s="6" t="s">
        <v>119</v>
      </c>
      <c r="F74" s="12">
        <v>392</v>
      </c>
      <c r="G74" s="12">
        <v>375</v>
      </c>
      <c r="H74" s="12">
        <v>18</v>
      </c>
      <c r="I74" s="12">
        <v>9</v>
      </c>
      <c r="J74" s="12">
        <v>6</v>
      </c>
      <c r="K74" s="12">
        <v>387</v>
      </c>
      <c r="L74" s="13">
        <v>9968.7000000000007</v>
      </c>
      <c r="M74" s="13">
        <v>16384.5</v>
      </c>
      <c r="N74" s="14">
        <v>0.93202857142857154</v>
      </c>
      <c r="O74" s="12">
        <v>2</v>
      </c>
      <c r="P74" s="12">
        <v>4</v>
      </c>
      <c r="Q74" s="12">
        <v>1</v>
      </c>
      <c r="R74" s="12">
        <v>0</v>
      </c>
      <c r="S74" s="30">
        <v>11</v>
      </c>
      <c r="T74" s="12">
        <v>56</v>
      </c>
      <c r="U74" s="12">
        <v>50</v>
      </c>
      <c r="V74" s="12">
        <v>28</v>
      </c>
      <c r="W74" s="12">
        <v>26</v>
      </c>
      <c r="X74" s="14">
        <v>0.88857142857142857</v>
      </c>
      <c r="Y74" s="12">
        <v>1</v>
      </c>
      <c r="Z74" s="12">
        <v>3</v>
      </c>
      <c r="AA74" s="12">
        <v>6</v>
      </c>
      <c r="AB74" s="6" t="s">
        <v>187</v>
      </c>
      <c r="AC74" s="15">
        <f t="shared" si="23"/>
        <v>393</v>
      </c>
      <c r="AD74" s="16">
        <f t="shared" si="24"/>
        <v>0.98724489795918369</v>
      </c>
      <c r="AE74" s="15">
        <f t="shared" si="25"/>
        <v>5</v>
      </c>
      <c r="AF74" s="15">
        <f t="shared" si="26"/>
        <v>0</v>
      </c>
      <c r="AG74" s="15">
        <f t="shared" si="27"/>
        <v>9</v>
      </c>
      <c r="AH74" s="16">
        <f t="shared" si="28"/>
        <v>4.5801526717557252E-2</v>
      </c>
      <c r="AI74" s="16">
        <f t="shared" si="29"/>
        <v>2.2900763358778626E-2</v>
      </c>
      <c r="AJ74" s="16">
        <f t="shared" si="30"/>
        <v>0.60842259452531355</v>
      </c>
      <c r="AK74" s="16">
        <f t="shared" si="31"/>
        <v>0.8928571428571429</v>
      </c>
      <c r="AL74" s="16">
        <f t="shared" si="32"/>
        <v>0.9285714285714286</v>
      </c>
      <c r="AM74" s="41">
        <f t="shared" si="33"/>
        <v>366.28722857142861</v>
      </c>
      <c r="AN74" s="41">
        <f t="shared" si="34"/>
        <v>23.102857142857143</v>
      </c>
      <c r="AO74" s="17">
        <f>IF(A74="","",(AD74&lt;Settings!$B$4)+(AE74&gt;Settings!$B$5)+(AH74&gt;Settings!$B$6)+(AI74&gt;Settings!$B$7)+(N74&lt;Settings!$B$8)+(AJ74&gt;Settings!$B$9)+(O74&gt;Settings!$B$10)+(IFERROR(R74/S74,0)&gt;Settings!$B$11)+(AK74&lt;Settings!$B$12)+(AL74&lt;Settings!$B$13)+(X74&lt;Settings!$B$14)+(Y74&gt;Settings!$B$15))</f>
        <v>10</v>
      </c>
      <c r="AP74" s="11" t="str">
        <f t="shared" si="35"/>
        <v>Red</v>
      </c>
      <c r="BB74" s="3" t="str">
        <f t="shared" si="36"/>
        <v/>
      </c>
      <c r="BC74" s="3" t="str">
        <f t="shared" si="37"/>
        <v/>
      </c>
      <c r="BD74" s="3">
        <f t="shared" si="38"/>
        <v>0</v>
      </c>
      <c r="BE74" s="3">
        <f t="shared" si="39"/>
        <v>0</v>
      </c>
      <c r="BF74" t="s">
        <v>173</v>
      </c>
      <c r="BG74" s="37"/>
      <c r="BH74" s="37"/>
      <c r="BI74" s="38" t="str">
        <f t="shared" si="40"/>
        <v/>
      </c>
    </row>
    <row r="75" spans="1:61" ht="15">
      <c r="A75" s="8">
        <v>46150</v>
      </c>
      <c r="B75" s="6" t="s">
        <v>174</v>
      </c>
      <c r="C75" s="6" t="s">
        <v>175</v>
      </c>
      <c r="D75" s="6" t="s">
        <v>176</v>
      </c>
      <c r="E75" s="6" t="s">
        <v>111</v>
      </c>
      <c r="F75" s="12">
        <v>504</v>
      </c>
      <c r="G75" s="12">
        <v>491</v>
      </c>
      <c r="H75" s="12">
        <v>14</v>
      </c>
      <c r="I75" s="12">
        <v>10</v>
      </c>
      <c r="J75" s="12">
        <v>4</v>
      </c>
      <c r="K75" s="12">
        <v>501</v>
      </c>
      <c r="L75" s="13">
        <v>13028.4</v>
      </c>
      <c r="M75" s="13">
        <v>21448.799999999999</v>
      </c>
      <c r="N75" s="14">
        <v>0.93502857142857154</v>
      </c>
      <c r="O75" s="12">
        <v>1</v>
      </c>
      <c r="P75" s="12">
        <v>2</v>
      </c>
      <c r="Q75" s="12">
        <v>0</v>
      </c>
      <c r="R75" s="12">
        <v>0</v>
      </c>
      <c r="S75" s="30">
        <v>14</v>
      </c>
      <c r="T75" s="12">
        <v>72</v>
      </c>
      <c r="U75" s="12">
        <v>65</v>
      </c>
      <c r="V75" s="12">
        <v>36</v>
      </c>
      <c r="W75" s="12">
        <v>33</v>
      </c>
      <c r="X75" s="14">
        <v>0.91857142857142859</v>
      </c>
      <c r="Y75" s="12">
        <v>1</v>
      </c>
      <c r="Z75" s="12">
        <v>2</v>
      </c>
      <c r="AA75" s="12">
        <v>8</v>
      </c>
      <c r="AB75" s="6" t="s">
        <v>187</v>
      </c>
      <c r="AC75" s="15">
        <f t="shared" si="23"/>
        <v>505</v>
      </c>
      <c r="AD75" s="16">
        <f t="shared" si="24"/>
        <v>0.99404761904761907</v>
      </c>
      <c r="AE75" s="15">
        <f t="shared" si="25"/>
        <v>3</v>
      </c>
      <c r="AF75" s="15">
        <f t="shared" si="26"/>
        <v>0</v>
      </c>
      <c r="AG75" s="15">
        <f t="shared" si="27"/>
        <v>4</v>
      </c>
      <c r="AH75" s="16">
        <f t="shared" si="28"/>
        <v>2.7722772277227723E-2</v>
      </c>
      <c r="AI75" s="16">
        <f t="shared" si="29"/>
        <v>7.9207920792079209E-3</v>
      </c>
      <c r="AJ75" s="16">
        <f t="shared" si="30"/>
        <v>0.60741859684457877</v>
      </c>
      <c r="AK75" s="16">
        <f t="shared" si="31"/>
        <v>0.90277777777777779</v>
      </c>
      <c r="AL75" s="16">
        <f t="shared" si="32"/>
        <v>0.91666666666666663</v>
      </c>
      <c r="AM75" s="41">
        <f t="shared" si="33"/>
        <v>472.18942857142861</v>
      </c>
      <c r="AN75" s="41">
        <f t="shared" si="34"/>
        <v>30.312857142857144</v>
      </c>
      <c r="AO75" s="17">
        <f>IF(A75="","",(AD75&lt;Settings!$B$4)+(AE75&gt;Settings!$B$5)+(AH75&gt;Settings!$B$6)+(AI75&gt;Settings!$B$7)+(N75&lt;Settings!$B$8)+(AJ75&gt;Settings!$B$9)+(O75&gt;Settings!$B$10)+(IFERROR(R75/S75,0)&gt;Settings!$B$11)+(AK75&lt;Settings!$B$12)+(AL75&lt;Settings!$B$13)+(X75&lt;Settings!$B$14)+(Y75&gt;Settings!$B$15))</f>
        <v>7</v>
      </c>
      <c r="AP75" s="11" t="str">
        <f t="shared" si="35"/>
        <v>Red</v>
      </c>
      <c r="BB75" s="3" t="str">
        <f t="shared" si="36"/>
        <v/>
      </c>
      <c r="BC75" s="3" t="str">
        <f t="shared" si="37"/>
        <v/>
      </c>
      <c r="BD75" s="3">
        <f t="shared" si="38"/>
        <v>0</v>
      </c>
      <c r="BE75" s="3">
        <f t="shared" si="39"/>
        <v>0</v>
      </c>
      <c r="BF75" t="s">
        <v>180</v>
      </c>
      <c r="BG75" s="37"/>
      <c r="BH75" s="37"/>
      <c r="BI75" s="38" t="str">
        <f t="shared" si="40"/>
        <v/>
      </c>
    </row>
    <row r="76" spans="1:61" ht="15">
      <c r="A76" s="8">
        <v>46150</v>
      </c>
      <c r="B76" s="6" t="s">
        <v>174</v>
      </c>
      <c r="C76" s="6" t="s">
        <v>181</v>
      </c>
      <c r="D76" s="6" t="s">
        <v>182</v>
      </c>
      <c r="E76" s="6" t="s">
        <v>119</v>
      </c>
      <c r="F76" s="12">
        <v>224</v>
      </c>
      <c r="G76" s="12">
        <v>206</v>
      </c>
      <c r="H76" s="12">
        <v>21</v>
      </c>
      <c r="I76" s="12">
        <v>3</v>
      </c>
      <c r="J76" s="12">
        <v>12</v>
      </c>
      <c r="K76" s="12">
        <v>215</v>
      </c>
      <c r="L76" s="13">
        <v>5773.95</v>
      </c>
      <c r="M76" s="13">
        <v>9334.2000000000007</v>
      </c>
      <c r="N76" s="14">
        <v>0.92422857142857151</v>
      </c>
      <c r="O76" s="12">
        <v>4</v>
      </c>
      <c r="P76" s="12">
        <v>8</v>
      </c>
      <c r="Q76" s="12">
        <v>1</v>
      </c>
      <c r="R76" s="12">
        <v>1</v>
      </c>
      <c r="S76" s="30">
        <v>7</v>
      </c>
      <c r="T76" s="12">
        <v>35</v>
      </c>
      <c r="U76" s="12">
        <v>31</v>
      </c>
      <c r="V76" s="12">
        <v>18</v>
      </c>
      <c r="W76" s="12">
        <v>16</v>
      </c>
      <c r="X76" s="14">
        <v>0.81857142857142862</v>
      </c>
      <c r="Y76" s="12">
        <v>2</v>
      </c>
      <c r="Z76" s="12">
        <v>6</v>
      </c>
      <c r="AA76" s="12">
        <v>4</v>
      </c>
      <c r="AB76" s="6" t="s">
        <v>187</v>
      </c>
      <c r="AC76" s="15">
        <f t="shared" si="23"/>
        <v>227</v>
      </c>
      <c r="AD76" s="16">
        <f t="shared" si="24"/>
        <v>0.9598214285714286</v>
      </c>
      <c r="AE76" s="15">
        <f t="shared" si="25"/>
        <v>9</v>
      </c>
      <c r="AF76" s="15">
        <f t="shared" si="26"/>
        <v>0</v>
      </c>
      <c r="AG76" s="15">
        <f t="shared" si="27"/>
        <v>18</v>
      </c>
      <c r="AH76" s="16">
        <f t="shared" si="28"/>
        <v>9.2511013215859028E-2</v>
      </c>
      <c r="AI76" s="16">
        <f t="shared" si="29"/>
        <v>7.9295154185022032E-2</v>
      </c>
      <c r="AJ76" s="16">
        <f t="shared" si="30"/>
        <v>0.61858006042296065</v>
      </c>
      <c r="AK76" s="16">
        <f t="shared" si="31"/>
        <v>0.88571428571428568</v>
      </c>
      <c r="AL76" s="16">
        <f t="shared" si="32"/>
        <v>0.88888888888888884</v>
      </c>
      <c r="AM76" s="41">
        <f t="shared" si="33"/>
        <v>209.79988571428572</v>
      </c>
      <c r="AN76" s="41">
        <f t="shared" si="34"/>
        <v>13.097142857142858</v>
      </c>
      <c r="AO76" s="17">
        <f>IF(A76="","",(AD76&lt;Settings!$B$4)+(AE76&gt;Settings!$B$5)+(AH76&gt;Settings!$B$6)+(AI76&gt;Settings!$B$7)+(N76&lt;Settings!$B$8)+(AJ76&gt;Settings!$B$9)+(O76&gt;Settings!$B$10)+(IFERROR(R76/S76,0)&gt;Settings!$B$11)+(AK76&lt;Settings!$B$12)+(AL76&lt;Settings!$B$13)+(X76&lt;Settings!$B$14)+(Y76&gt;Settings!$B$15))</f>
        <v>11</v>
      </c>
      <c r="AP76" s="11" t="str">
        <f t="shared" si="35"/>
        <v>Red</v>
      </c>
      <c r="BB76" s="3" t="str">
        <f t="shared" si="36"/>
        <v/>
      </c>
      <c r="BC76" s="3" t="str">
        <f t="shared" si="37"/>
        <v/>
      </c>
      <c r="BD76" s="3">
        <f t="shared" si="38"/>
        <v>0</v>
      </c>
      <c r="BE76" s="3">
        <f t="shared" si="39"/>
        <v>0</v>
      </c>
      <c r="BF76" t="s">
        <v>186</v>
      </c>
      <c r="BG76" s="37"/>
      <c r="BH76" s="37"/>
      <c r="BI76" s="38" t="str">
        <f t="shared" si="40"/>
        <v/>
      </c>
    </row>
    <row r="77" spans="1:61" ht="15">
      <c r="A77" s="8">
        <v>46157</v>
      </c>
      <c r="B77" s="6" t="s">
        <v>108</v>
      </c>
      <c r="C77" s="6" t="s">
        <v>109</v>
      </c>
      <c r="D77" s="6" t="s">
        <v>110</v>
      </c>
      <c r="E77" s="6" t="s">
        <v>111</v>
      </c>
      <c r="F77" s="12">
        <v>560</v>
      </c>
      <c r="G77" s="12">
        <v>528</v>
      </c>
      <c r="H77" s="12">
        <v>34</v>
      </c>
      <c r="I77" s="12">
        <v>15</v>
      </c>
      <c r="J77" s="12">
        <v>8</v>
      </c>
      <c r="K77" s="12">
        <v>554</v>
      </c>
      <c r="L77" s="13">
        <v>14043.8</v>
      </c>
      <c r="M77" s="13">
        <v>22365</v>
      </c>
      <c r="N77" s="14">
        <v>0.93545714285714299</v>
      </c>
      <c r="O77" s="12">
        <v>2</v>
      </c>
      <c r="P77" s="12">
        <v>5</v>
      </c>
      <c r="Q77" s="12">
        <v>1</v>
      </c>
      <c r="R77" s="12">
        <v>0</v>
      </c>
      <c r="S77" s="30">
        <v>15</v>
      </c>
      <c r="T77" s="12">
        <v>80</v>
      </c>
      <c r="U77" s="12">
        <v>72</v>
      </c>
      <c r="V77" s="12">
        <v>35</v>
      </c>
      <c r="W77" s="12">
        <v>32</v>
      </c>
      <c r="X77" s="14">
        <v>0.89714285714285713</v>
      </c>
      <c r="Y77" s="12">
        <v>1</v>
      </c>
      <c r="Z77" s="12">
        <v>4</v>
      </c>
      <c r="AA77" s="12">
        <v>12</v>
      </c>
      <c r="AB77" s="6" t="s">
        <v>187</v>
      </c>
      <c r="AC77" s="15">
        <f t="shared" si="23"/>
        <v>562</v>
      </c>
      <c r="AD77" s="16">
        <f t="shared" si="24"/>
        <v>0.98928571428571432</v>
      </c>
      <c r="AE77" s="15">
        <f t="shared" si="25"/>
        <v>6</v>
      </c>
      <c r="AF77" s="15">
        <f t="shared" si="26"/>
        <v>0</v>
      </c>
      <c r="AG77" s="15">
        <f t="shared" si="27"/>
        <v>19</v>
      </c>
      <c r="AH77" s="16">
        <f t="shared" si="28"/>
        <v>6.0498220640569395E-2</v>
      </c>
      <c r="AI77" s="16">
        <f t="shared" si="29"/>
        <v>3.3807829181494664E-2</v>
      </c>
      <c r="AJ77" s="16">
        <f t="shared" si="30"/>
        <v>0.6279365079365079</v>
      </c>
      <c r="AK77" s="16">
        <f t="shared" si="31"/>
        <v>0.9</v>
      </c>
      <c r="AL77" s="16">
        <f t="shared" si="32"/>
        <v>0.91428571428571426</v>
      </c>
      <c r="AM77" s="41">
        <f t="shared" si="33"/>
        <v>525.72691428571432</v>
      </c>
      <c r="AN77" s="41">
        <f t="shared" si="34"/>
        <v>28.708571428571428</v>
      </c>
      <c r="AO77" s="17">
        <f>IF(A77="","",(AD77&lt;Settings!$B$4)+(AE77&gt;Settings!$B$5)+(AH77&gt;Settings!$B$6)+(AI77&gt;Settings!$B$7)+(N77&lt;Settings!$B$8)+(AJ77&gt;Settings!$B$9)+(O77&gt;Settings!$B$10)+(IFERROR(R77/S77,0)&gt;Settings!$B$11)+(AK77&lt;Settings!$B$12)+(AL77&lt;Settings!$B$13)+(X77&lt;Settings!$B$14)+(Y77&gt;Settings!$B$15))</f>
        <v>10</v>
      </c>
      <c r="AP77" s="11" t="str">
        <f t="shared" si="35"/>
        <v>Red</v>
      </c>
      <c r="BB77" s="3" t="str">
        <f t="shared" si="36"/>
        <v/>
      </c>
      <c r="BC77" s="3" t="str">
        <f t="shared" si="37"/>
        <v/>
      </c>
      <c r="BD77" s="3">
        <f t="shared" si="38"/>
        <v>0</v>
      </c>
      <c r="BE77" s="3">
        <f t="shared" si="39"/>
        <v>0</v>
      </c>
      <c r="BF77" t="s">
        <v>116</v>
      </c>
      <c r="BG77" s="37"/>
      <c r="BH77" s="37"/>
      <c r="BI77" s="38" t="str">
        <f t="shared" si="40"/>
        <v/>
      </c>
    </row>
    <row r="78" spans="1:61" ht="15">
      <c r="A78" s="8">
        <v>46157</v>
      </c>
      <c r="B78" s="6" t="s">
        <v>108</v>
      </c>
      <c r="C78" s="6" t="s">
        <v>117</v>
      </c>
      <c r="D78" s="6" t="s">
        <v>118</v>
      </c>
      <c r="E78" s="6" t="s">
        <v>119</v>
      </c>
      <c r="F78" s="12">
        <v>336</v>
      </c>
      <c r="G78" s="12">
        <v>311</v>
      </c>
      <c r="H78" s="12">
        <v>28</v>
      </c>
      <c r="I78" s="12">
        <v>7</v>
      </c>
      <c r="J78" s="12">
        <v>11</v>
      </c>
      <c r="K78" s="12">
        <v>328</v>
      </c>
      <c r="L78" s="13">
        <v>8802.1</v>
      </c>
      <c r="M78" s="13">
        <v>14214.2</v>
      </c>
      <c r="N78" s="14">
        <v>0.93125714285714289</v>
      </c>
      <c r="O78" s="12">
        <v>3</v>
      </c>
      <c r="P78" s="12">
        <v>7</v>
      </c>
      <c r="Q78" s="12">
        <v>0</v>
      </c>
      <c r="R78" s="12">
        <v>1</v>
      </c>
      <c r="S78" s="30">
        <v>10</v>
      </c>
      <c r="T78" s="12">
        <v>56</v>
      </c>
      <c r="U78" s="12">
        <v>50</v>
      </c>
      <c r="V78" s="12">
        <v>28</v>
      </c>
      <c r="W78" s="12">
        <v>26</v>
      </c>
      <c r="X78" s="14">
        <v>0.83714285714285719</v>
      </c>
      <c r="Y78" s="12">
        <v>2</v>
      </c>
      <c r="Z78" s="12">
        <v>5</v>
      </c>
      <c r="AA78" s="12">
        <v>8</v>
      </c>
      <c r="AB78" s="6" t="s">
        <v>187</v>
      </c>
      <c r="AC78" s="15">
        <f t="shared" si="23"/>
        <v>339</v>
      </c>
      <c r="AD78" s="16">
        <f t="shared" si="24"/>
        <v>0.97619047619047616</v>
      </c>
      <c r="AE78" s="15">
        <f t="shared" si="25"/>
        <v>8</v>
      </c>
      <c r="AF78" s="15">
        <f t="shared" si="26"/>
        <v>0</v>
      </c>
      <c r="AG78" s="15">
        <f t="shared" si="27"/>
        <v>21</v>
      </c>
      <c r="AH78" s="16">
        <f t="shared" si="28"/>
        <v>8.2595870206489674E-2</v>
      </c>
      <c r="AI78" s="16">
        <f t="shared" si="29"/>
        <v>6.1946902654867256E-2</v>
      </c>
      <c r="AJ78" s="16">
        <f t="shared" si="30"/>
        <v>0.61924695023286569</v>
      </c>
      <c r="AK78" s="16">
        <f t="shared" si="31"/>
        <v>0.8928571428571429</v>
      </c>
      <c r="AL78" s="16">
        <f t="shared" si="32"/>
        <v>0.9285714285714286</v>
      </c>
      <c r="AM78" s="41">
        <f t="shared" si="33"/>
        <v>315.69617142857146</v>
      </c>
      <c r="AN78" s="41">
        <f t="shared" si="34"/>
        <v>21.765714285714289</v>
      </c>
      <c r="AO78" s="17">
        <f>IF(A78="","",(AD78&lt;Settings!$B$4)+(AE78&gt;Settings!$B$5)+(AH78&gt;Settings!$B$6)+(AI78&gt;Settings!$B$7)+(N78&lt;Settings!$B$8)+(AJ78&gt;Settings!$B$9)+(O78&gt;Settings!$B$10)+(IFERROR(R78/S78,0)&gt;Settings!$B$11)+(AK78&lt;Settings!$B$12)+(AL78&lt;Settings!$B$13)+(X78&lt;Settings!$B$14)+(Y78&gt;Settings!$B$15))</f>
        <v>11</v>
      </c>
      <c r="AP78" s="11" t="str">
        <f t="shared" si="35"/>
        <v>Red</v>
      </c>
      <c r="BB78" s="3" t="str">
        <f t="shared" si="36"/>
        <v/>
      </c>
      <c r="BC78" s="3" t="str">
        <f t="shared" si="37"/>
        <v/>
      </c>
      <c r="BD78" s="3">
        <f t="shared" si="38"/>
        <v>0</v>
      </c>
      <c r="BE78" s="3">
        <f t="shared" si="39"/>
        <v>0</v>
      </c>
      <c r="BF78" t="s">
        <v>123</v>
      </c>
      <c r="BG78" s="37"/>
      <c r="BH78" s="37"/>
      <c r="BI78" s="38" t="str">
        <f t="shared" si="40"/>
        <v/>
      </c>
    </row>
    <row r="79" spans="1:61" ht="15">
      <c r="A79" s="8">
        <v>46157</v>
      </c>
      <c r="B79" s="6" t="s">
        <v>124</v>
      </c>
      <c r="C79" s="6" t="s">
        <v>125</v>
      </c>
      <c r="D79" s="6" t="s">
        <v>126</v>
      </c>
      <c r="E79" s="6" t="s">
        <v>111</v>
      </c>
      <c r="F79" s="12">
        <v>420</v>
      </c>
      <c r="G79" s="12">
        <v>381</v>
      </c>
      <c r="H79" s="12">
        <v>41</v>
      </c>
      <c r="I79" s="12">
        <v>8</v>
      </c>
      <c r="J79" s="12">
        <v>12</v>
      </c>
      <c r="K79" s="12">
        <v>410</v>
      </c>
      <c r="L79" s="13">
        <v>10780.1</v>
      </c>
      <c r="M79" s="13">
        <v>16997.400000000001</v>
      </c>
      <c r="N79" s="14">
        <v>0.92885714285714294</v>
      </c>
      <c r="O79" s="12">
        <v>4</v>
      </c>
      <c r="P79" s="12">
        <v>8</v>
      </c>
      <c r="Q79" s="12">
        <v>1</v>
      </c>
      <c r="R79" s="12">
        <v>0</v>
      </c>
      <c r="S79" s="30">
        <v>12</v>
      </c>
      <c r="T79" s="12">
        <v>70</v>
      </c>
      <c r="U79" s="12">
        <v>62</v>
      </c>
      <c r="V79" s="12">
        <v>42</v>
      </c>
      <c r="W79" s="12">
        <v>38</v>
      </c>
      <c r="X79" s="14">
        <v>0.81714285714285717</v>
      </c>
      <c r="Y79" s="12">
        <v>2</v>
      </c>
      <c r="Z79" s="12">
        <v>6</v>
      </c>
      <c r="AA79" s="12">
        <v>6</v>
      </c>
      <c r="AB79" s="6" t="s">
        <v>187</v>
      </c>
      <c r="AC79" s="15">
        <f t="shared" si="23"/>
        <v>422</v>
      </c>
      <c r="AD79" s="16">
        <f t="shared" si="24"/>
        <v>0.97619047619047616</v>
      </c>
      <c r="AE79" s="15">
        <f t="shared" si="25"/>
        <v>10</v>
      </c>
      <c r="AF79" s="15">
        <f t="shared" si="26"/>
        <v>0</v>
      </c>
      <c r="AG79" s="15">
        <f t="shared" si="27"/>
        <v>33</v>
      </c>
      <c r="AH79" s="16">
        <f t="shared" si="28"/>
        <v>9.7156398104265407E-2</v>
      </c>
      <c r="AI79" s="16">
        <f t="shared" si="29"/>
        <v>7.8199052132701424E-2</v>
      </c>
      <c r="AJ79" s="16">
        <f t="shared" si="30"/>
        <v>0.63422052784543514</v>
      </c>
      <c r="AK79" s="16">
        <f t="shared" si="31"/>
        <v>0.88571428571428568</v>
      </c>
      <c r="AL79" s="16">
        <f t="shared" si="32"/>
        <v>0.90476190476190477</v>
      </c>
      <c r="AM79" s="41">
        <f t="shared" si="33"/>
        <v>391.97771428571434</v>
      </c>
      <c r="AN79" s="41">
        <f t="shared" si="34"/>
        <v>31.051428571428573</v>
      </c>
      <c r="AO79" s="17">
        <f>IF(A79="","",(AD79&lt;Settings!$B$4)+(AE79&gt;Settings!$B$5)+(AH79&gt;Settings!$B$6)+(AI79&gt;Settings!$B$7)+(N79&lt;Settings!$B$8)+(AJ79&gt;Settings!$B$9)+(O79&gt;Settings!$B$10)+(IFERROR(R79/S79,0)&gt;Settings!$B$11)+(AK79&lt;Settings!$B$12)+(AL79&lt;Settings!$B$13)+(X79&lt;Settings!$B$14)+(Y79&gt;Settings!$B$15))</f>
        <v>10</v>
      </c>
      <c r="AP79" s="11" t="str">
        <f t="shared" si="35"/>
        <v>Red</v>
      </c>
      <c r="BB79" s="3" t="str">
        <f t="shared" si="36"/>
        <v/>
      </c>
      <c r="BC79" s="3" t="str">
        <f t="shared" si="37"/>
        <v/>
      </c>
      <c r="BD79" s="3">
        <f t="shared" si="38"/>
        <v>0</v>
      </c>
      <c r="BE79" s="3">
        <f t="shared" si="39"/>
        <v>0</v>
      </c>
      <c r="BF79" t="s">
        <v>130</v>
      </c>
      <c r="BG79" s="37"/>
      <c r="BH79" s="37"/>
      <c r="BI79" s="38" t="str">
        <f t="shared" si="40"/>
        <v/>
      </c>
    </row>
    <row r="80" spans="1:61" ht="15">
      <c r="A80" s="8">
        <v>46157</v>
      </c>
      <c r="B80" s="6" t="s">
        <v>124</v>
      </c>
      <c r="C80" s="6" t="s">
        <v>131</v>
      </c>
      <c r="D80" s="6" t="s">
        <v>132</v>
      </c>
      <c r="E80" s="6" t="s">
        <v>133</v>
      </c>
      <c r="F80" s="12">
        <v>280</v>
      </c>
      <c r="G80" s="12">
        <v>274</v>
      </c>
      <c r="H80" s="12">
        <v>8</v>
      </c>
      <c r="I80" s="12">
        <v>7</v>
      </c>
      <c r="J80" s="12">
        <v>4</v>
      </c>
      <c r="K80" s="12">
        <v>278</v>
      </c>
      <c r="L80" s="13">
        <v>7120.8</v>
      </c>
      <c r="M80" s="13">
        <v>11729.2</v>
      </c>
      <c r="N80" s="14">
        <v>0.94085714285714295</v>
      </c>
      <c r="O80" s="12">
        <v>1</v>
      </c>
      <c r="P80" s="12">
        <v>3</v>
      </c>
      <c r="Q80" s="12">
        <v>0</v>
      </c>
      <c r="R80" s="12">
        <v>0</v>
      </c>
      <c r="S80" s="30">
        <v>8</v>
      </c>
      <c r="T80" s="12">
        <v>40</v>
      </c>
      <c r="U80" s="12">
        <v>37</v>
      </c>
      <c r="V80" s="12">
        <v>20</v>
      </c>
      <c r="W80" s="12">
        <v>19</v>
      </c>
      <c r="X80" s="14">
        <v>0.91714285714285715</v>
      </c>
      <c r="Y80" s="12">
        <v>1</v>
      </c>
      <c r="Z80" s="12">
        <v>2</v>
      </c>
      <c r="AA80" s="12">
        <v>10</v>
      </c>
      <c r="AB80" s="6" t="s">
        <v>187</v>
      </c>
      <c r="AC80" s="15">
        <f t="shared" si="23"/>
        <v>282</v>
      </c>
      <c r="AD80" s="16">
        <f t="shared" si="24"/>
        <v>0.99285714285714288</v>
      </c>
      <c r="AE80" s="15">
        <f t="shared" si="25"/>
        <v>2</v>
      </c>
      <c r="AF80" s="15">
        <f t="shared" si="26"/>
        <v>0</v>
      </c>
      <c r="AG80" s="15">
        <f t="shared" si="27"/>
        <v>1</v>
      </c>
      <c r="AH80" s="16">
        <f t="shared" si="28"/>
        <v>2.8368794326241134E-2</v>
      </c>
      <c r="AI80" s="16">
        <f t="shared" si="29"/>
        <v>3.5460992907801418E-3</v>
      </c>
      <c r="AJ80" s="16">
        <f t="shared" si="30"/>
        <v>0.60710022848958156</v>
      </c>
      <c r="AK80" s="16">
        <f t="shared" si="31"/>
        <v>0.92500000000000004</v>
      </c>
      <c r="AL80" s="16">
        <f t="shared" si="32"/>
        <v>0.95</v>
      </c>
      <c r="AM80" s="41">
        <f t="shared" si="33"/>
        <v>265.32171428571434</v>
      </c>
      <c r="AN80" s="41">
        <f t="shared" si="34"/>
        <v>17.425714285714285</v>
      </c>
      <c r="AO80" s="17">
        <f>IF(A80="","",(AD80&lt;Settings!$B$4)+(AE80&gt;Settings!$B$5)+(AH80&gt;Settings!$B$6)+(AI80&gt;Settings!$B$7)+(N80&lt;Settings!$B$8)+(AJ80&gt;Settings!$B$9)+(O80&gt;Settings!$B$10)+(IFERROR(R80/S80,0)&gt;Settings!$B$11)+(AK80&lt;Settings!$B$12)+(AL80&lt;Settings!$B$13)+(X80&lt;Settings!$B$14)+(Y80&gt;Settings!$B$15))</f>
        <v>7</v>
      </c>
      <c r="AP80" s="11" t="str">
        <f t="shared" si="35"/>
        <v>Red</v>
      </c>
      <c r="BB80" s="3" t="str">
        <f t="shared" si="36"/>
        <v/>
      </c>
      <c r="BC80" s="3" t="str">
        <f t="shared" si="37"/>
        <v/>
      </c>
      <c r="BD80" s="3">
        <f t="shared" si="38"/>
        <v>0</v>
      </c>
      <c r="BE80" s="3">
        <f t="shared" si="39"/>
        <v>0</v>
      </c>
      <c r="BF80" t="s">
        <v>137</v>
      </c>
      <c r="BG80" s="37"/>
      <c r="BH80" s="37"/>
      <c r="BI80" s="38" t="str">
        <f t="shared" si="40"/>
        <v/>
      </c>
    </row>
    <row r="81" spans="1:61" ht="15">
      <c r="A81" s="8">
        <v>46157</v>
      </c>
      <c r="B81" s="6" t="s">
        <v>138</v>
      </c>
      <c r="C81" s="6" t="s">
        <v>139</v>
      </c>
      <c r="D81" s="6" t="s">
        <v>140</v>
      </c>
      <c r="E81" s="6" t="s">
        <v>119</v>
      </c>
      <c r="F81" s="12">
        <v>168</v>
      </c>
      <c r="G81" s="12">
        <v>157</v>
      </c>
      <c r="H81" s="12">
        <v>14</v>
      </c>
      <c r="I81" s="12">
        <v>1</v>
      </c>
      <c r="J81" s="12">
        <v>11</v>
      </c>
      <c r="K81" s="12">
        <v>160</v>
      </c>
      <c r="L81" s="13">
        <v>4252.7</v>
      </c>
      <c r="M81" s="13">
        <v>6858.6</v>
      </c>
      <c r="N81" s="14">
        <v>0.93125714285714289</v>
      </c>
      <c r="O81" s="12">
        <v>3</v>
      </c>
      <c r="P81" s="12">
        <v>7</v>
      </c>
      <c r="Q81" s="12">
        <v>1</v>
      </c>
      <c r="R81" s="12">
        <v>1</v>
      </c>
      <c r="S81" s="30">
        <v>6</v>
      </c>
      <c r="T81" s="12">
        <v>28</v>
      </c>
      <c r="U81" s="12">
        <v>25</v>
      </c>
      <c r="V81" s="12">
        <v>14</v>
      </c>
      <c r="W81" s="12">
        <v>13</v>
      </c>
      <c r="X81" s="14">
        <v>0.86714285714285722</v>
      </c>
      <c r="Y81" s="12">
        <v>2</v>
      </c>
      <c r="Z81" s="12">
        <v>5</v>
      </c>
      <c r="AA81" s="12">
        <v>4</v>
      </c>
      <c r="AB81" s="6" t="s">
        <v>187</v>
      </c>
      <c r="AC81" s="15">
        <f t="shared" si="23"/>
        <v>171</v>
      </c>
      <c r="AD81" s="16">
        <f t="shared" si="24"/>
        <v>0.95238095238095233</v>
      </c>
      <c r="AE81" s="15">
        <f t="shared" si="25"/>
        <v>8</v>
      </c>
      <c r="AF81" s="15">
        <f t="shared" si="26"/>
        <v>0</v>
      </c>
      <c r="AG81" s="15">
        <f t="shared" si="27"/>
        <v>13</v>
      </c>
      <c r="AH81" s="16">
        <f t="shared" si="28"/>
        <v>8.1871345029239762E-2</v>
      </c>
      <c r="AI81" s="16">
        <f t="shared" si="29"/>
        <v>7.6023391812865493E-2</v>
      </c>
      <c r="AJ81" s="16">
        <f t="shared" si="30"/>
        <v>0.62005365526492284</v>
      </c>
      <c r="AK81" s="16">
        <f t="shared" si="31"/>
        <v>0.8928571428571429</v>
      </c>
      <c r="AL81" s="16">
        <f t="shared" si="32"/>
        <v>0.9285714285714286</v>
      </c>
      <c r="AM81" s="41">
        <f t="shared" si="33"/>
        <v>159.24497142857143</v>
      </c>
      <c r="AN81" s="41">
        <f t="shared" si="34"/>
        <v>11.272857142857143</v>
      </c>
      <c r="AO81" s="17">
        <f>IF(A81="","",(AD81&lt;Settings!$B$4)+(AE81&gt;Settings!$B$5)+(AH81&gt;Settings!$B$6)+(AI81&gt;Settings!$B$7)+(N81&lt;Settings!$B$8)+(AJ81&gt;Settings!$B$9)+(O81&gt;Settings!$B$10)+(IFERROR(R81/S81,0)&gt;Settings!$B$11)+(AK81&lt;Settings!$B$12)+(AL81&lt;Settings!$B$13)+(X81&lt;Settings!$B$14)+(Y81&gt;Settings!$B$15))</f>
        <v>11</v>
      </c>
      <c r="AP81" s="11" t="str">
        <f t="shared" si="35"/>
        <v>Red</v>
      </c>
      <c r="BB81" s="3" t="str">
        <f t="shared" si="36"/>
        <v/>
      </c>
      <c r="BC81" s="3" t="str">
        <f t="shared" si="37"/>
        <v/>
      </c>
      <c r="BD81" s="3">
        <f t="shared" si="38"/>
        <v>0</v>
      </c>
      <c r="BE81" s="3">
        <f t="shared" si="39"/>
        <v>0</v>
      </c>
      <c r="BF81" t="s">
        <v>144</v>
      </c>
      <c r="BG81" s="37"/>
      <c r="BH81" s="37"/>
      <c r="BI81" s="38" t="str">
        <f t="shared" si="40"/>
        <v/>
      </c>
    </row>
    <row r="82" spans="1:61" ht="15">
      <c r="A82" s="8">
        <v>46157</v>
      </c>
      <c r="B82" s="6" t="s">
        <v>138</v>
      </c>
      <c r="C82" s="6" t="s">
        <v>145</v>
      </c>
      <c r="D82" s="6" t="s">
        <v>146</v>
      </c>
      <c r="E82" s="6" t="s">
        <v>133</v>
      </c>
      <c r="F82" s="12">
        <v>112</v>
      </c>
      <c r="G82" s="12">
        <v>111</v>
      </c>
      <c r="H82" s="12">
        <v>2</v>
      </c>
      <c r="I82" s="12">
        <v>0</v>
      </c>
      <c r="J82" s="12">
        <v>2</v>
      </c>
      <c r="K82" s="12">
        <v>111</v>
      </c>
      <c r="L82" s="13">
        <v>2769.2</v>
      </c>
      <c r="M82" s="13">
        <v>4572.3999999999996</v>
      </c>
      <c r="N82" s="14">
        <v>0.94325714285714291</v>
      </c>
      <c r="O82" s="12">
        <v>1</v>
      </c>
      <c r="P82" s="12">
        <v>1</v>
      </c>
      <c r="Q82" s="12">
        <v>0</v>
      </c>
      <c r="R82" s="12">
        <v>0</v>
      </c>
      <c r="S82" s="30">
        <v>4</v>
      </c>
      <c r="T82" s="12">
        <v>14</v>
      </c>
      <c r="U82" s="12">
        <v>13</v>
      </c>
      <c r="V82" s="12">
        <v>7</v>
      </c>
      <c r="W82" s="12">
        <v>7</v>
      </c>
      <c r="X82" s="14">
        <v>0.93714285714285717</v>
      </c>
      <c r="Y82" s="12">
        <v>0</v>
      </c>
      <c r="Z82" s="12">
        <v>1</v>
      </c>
      <c r="AA82" s="12">
        <v>2</v>
      </c>
      <c r="AB82" s="6" t="s">
        <v>187</v>
      </c>
      <c r="AC82" s="15">
        <f t="shared" si="23"/>
        <v>113</v>
      </c>
      <c r="AD82" s="16">
        <f t="shared" si="24"/>
        <v>0.9910714285714286</v>
      </c>
      <c r="AE82" s="15">
        <f t="shared" si="25"/>
        <v>1</v>
      </c>
      <c r="AF82" s="15">
        <f t="shared" si="26"/>
        <v>0</v>
      </c>
      <c r="AG82" s="15">
        <f t="shared" si="27"/>
        <v>2</v>
      </c>
      <c r="AH82" s="16">
        <f t="shared" si="28"/>
        <v>1.7699115044247787E-2</v>
      </c>
      <c r="AI82" s="16">
        <f t="shared" si="29"/>
        <v>1.7699115044247787E-2</v>
      </c>
      <c r="AJ82" s="16">
        <f t="shared" si="30"/>
        <v>0.60563380281690138</v>
      </c>
      <c r="AK82" s="16">
        <f t="shared" si="31"/>
        <v>0.9285714285714286</v>
      </c>
      <c r="AL82" s="16">
        <f t="shared" si="32"/>
        <v>1</v>
      </c>
      <c r="AM82" s="41">
        <f t="shared" si="33"/>
        <v>106.58805714285715</v>
      </c>
      <c r="AN82" s="41">
        <f t="shared" si="34"/>
        <v>6.5600000000000005</v>
      </c>
      <c r="AO82" s="17">
        <f>IF(A82="","",(AD82&lt;Settings!$B$4)+(AE82&gt;Settings!$B$5)+(AH82&gt;Settings!$B$6)+(AI82&gt;Settings!$B$7)+(N82&lt;Settings!$B$8)+(AJ82&gt;Settings!$B$9)+(O82&gt;Settings!$B$10)+(IFERROR(R82/S82,0)&gt;Settings!$B$11)+(AK82&lt;Settings!$B$12)+(AL82&lt;Settings!$B$13)+(X82&lt;Settings!$B$14)+(Y82&gt;Settings!$B$15))</f>
        <v>5</v>
      </c>
      <c r="AP82" s="11" t="str">
        <f t="shared" si="35"/>
        <v>Red</v>
      </c>
      <c r="BB82" s="3" t="str">
        <f t="shared" si="36"/>
        <v/>
      </c>
      <c r="BC82" s="3" t="str">
        <f t="shared" si="37"/>
        <v/>
      </c>
      <c r="BD82" s="3">
        <f t="shared" si="38"/>
        <v>0</v>
      </c>
      <c r="BE82" s="3">
        <f t="shared" si="39"/>
        <v>0</v>
      </c>
      <c r="BF82" t="s">
        <v>148</v>
      </c>
      <c r="BG82" s="37"/>
      <c r="BH82" s="37"/>
      <c r="BI82" s="38" t="str">
        <f t="shared" si="40"/>
        <v/>
      </c>
    </row>
    <row r="83" spans="1:61" ht="15">
      <c r="A83" s="8">
        <v>46157</v>
      </c>
      <c r="B83" s="6" t="s">
        <v>149</v>
      </c>
      <c r="C83" s="6" t="s">
        <v>150</v>
      </c>
      <c r="D83" s="6" t="s">
        <v>151</v>
      </c>
      <c r="E83" s="6" t="s">
        <v>111</v>
      </c>
      <c r="F83" s="12">
        <v>448</v>
      </c>
      <c r="G83" s="12">
        <v>426</v>
      </c>
      <c r="H83" s="12">
        <v>23</v>
      </c>
      <c r="I83" s="12">
        <v>10</v>
      </c>
      <c r="J83" s="12">
        <v>6</v>
      </c>
      <c r="K83" s="12">
        <v>443</v>
      </c>
      <c r="L83" s="13">
        <v>11620.75</v>
      </c>
      <c r="M83" s="13">
        <v>18836.3</v>
      </c>
      <c r="N83" s="14">
        <v>0.9372571428571429</v>
      </c>
      <c r="O83" s="12">
        <v>2</v>
      </c>
      <c r="P83" s="12">
        <v>4</v>
      </c>
      <c r="Q83" s="12">
        <v>1</v>
      </c>
      <c r="R83" s="12">
        <v>0</v>
      </c>
      <c r="S83" s="30">
        <v>13</v>
      </c>
      <c r="T83" s="12">
        <v>64</v>
      </c>
      <c r="U83" s="12">
        <v>58</v>
      </c>
      <c r="V83" s="12">
        <v>32</v>
      </c>
      <c r="W83" s="12">
        <v>30</v>
      </c>
      <c r="X83" s="14">
        <v>0.90714285714285714</v>
      </c>
      <c r="Y83" s="12">
        <v>1</v>
      </c>
      <c r="Z83" s="12">
        <v>3</v>
      </c>
      <c r="AA83" s="12">
        <v>8</v>
      </c>
      <c r="AB83" s="6" t="s">
        <v>187</v>
      </c>
      <c r="AC83" s="15">
        <f t="shared" si="23"/>
        <v>449</v>
      </c>
      <c r="AD83" s="16">
        <f t="shared" si="24"/>
        <v>0.9888392857142857</v>
      </c>
      <c r="AE83" s="15">
        <f t="shared" si="25"/>
        <v>5</v>
      </c>
      <c r="AF83" s="15">
        <f t="shared" si="26"/>
        <v>0</v>
      </c>
      <c r="AG83" s="15">
        <f t="shared" si="27"/>
        <v>13</v>
      </c>
      <c r="AH83" s="16">
        <f t="shared" si="28"/>
        <v>5.1224944320712694E-2</v>
      </c>
      <c r="AI83" s="16">
        <f t="shared" si="29"/>
        <v>2.8953229398663696E-2</v>
      </c>
      <c r="AJ83" s="16">
        <f t="shared" si="30"/>
        <v>0.61693379272999482</v>
      </c>
      <c r="AK83" s="16">
        <f t="shared" si="31"/>
        <v>0.90625</v>
      </c>
      <c r="AL83" s="16">
        <f t="shared" si="32"/>
        <v>0.9375</v>
      </c>
      <c r="AM83" s="41">
        <f t="shared" si="33"/>
        <v>420.82845714285719</v>
      </c>
      <c r="AN83" s="41">
        <f t="shared" si="34"/>
        <v>27.214285714285715</v>
      </c>
      <c r="AO83" s="17">
        <f>IF(A83="","",(AD83&lt;Settings!$B$4)+(AE83&gt;Settings!$B$5)+(AH83&gt;Settings!$B$6)+(AI83&gt;Settings!$B$7)+(N83&lt;Settings!$B$8)+(AJ83&gt;Settings!$B$9)+(O83&gt;Settings!$B$10)+(IFERROR(R83/S83,0)&gt;Settings!$B$11)+(AK83&lt;Settings!$B$12)+(AL83&lt;Settings!$B$13)+(X83&lt;Settings!$B$14)+(Y83&gt;Settings!$B$15))</f>
        <v>9</v>
      </c>
      <c r="AP83" s="11" t="str">
        <f t="shared" si="35"/>
        <v>Red</v>
      </c>
      <c r="BB83" s="3" t="str">
        <f t="shared" si="36"/>
        <v/>
      </c>
      <c r="BC83" s="3" t="str">
        <f t="shared" si="37"/>
        <v/>
      </c>
      <c r="BD83" s="3">
        <f t="shared" si="38"/>
        <v>0</v>
      </c>
      <c r="BE83" s="3">
        <f t="shared" si="39"/>
        <v>0</v>
      </c>
      <c r="BF83" t="s">
        <v>155</v>
      </c>
      <c r="BG83" s="37"/>
      <c r="BH83" s="37"/>
      <c r="BI83" s="38" t="str">
        <f t="shared" si="40"/>
        <v/>
      </c>
    </row>
    <row r="84" spans="1:61" ht="15">
      <c r="A84" s="8">
        <v>46157</v>
      </c>
      <c r="B84" s="6" t="s">
        <v>149</v>
      </c>
      <c r="C84" s="6" t="s">
        <v>156</v>
      </c>
      <c r="D84" s="6" t="s">
        <v>157</v>
      </c>
      <c r="E84" s="6" t="s">
        <v>111</v>
      </c>
      <c r="F84" s="12">
        <v>336</v>
      </c>
      <c r="G84" s="12">
        <v>330</v>
      </c>
      <c r="H84" s="12">
        <v>8</v>
      </c>
      <c r="I84" s="12">
        <v>5</v>
      </c>
      <c r="J84" s="12">
        <v>3</v>
      </c>
      <c r="K84" s="12">
        <v>335</v>
      </c>
      <c r="L84" s="13">
        <v>8653.75</v>
      </c>
      <c r="M84" s="13">
        <v>14512.4</v>
      </c>
      <c r="N84" s="14">
        <v>0.94205714285714293</v>
      </c>
      <c r="O84" s="12">
        <v>1</v>
      </c>
      <c r="P84" s="12">
        <v>2</v>
      </c>
      <c r="Q84" s="12">
        <v>0</v>
      </c>
      <c r="R84" s="12">
        <v>0</v>
      </c>
      <c r="S84" s="30">
        <v>10</v>
      </c>
      <c r="T84" s="12">
        <v>48</v>
      </c>
      <c r="U84" s="12">
        <v>44</v>
      </c>
      <c r="V84" s="12">
        <v>24</v>
      </c>
      <c r="W84" s="12">
        <v>22</v>
      </c>
      <c r="X84" s="14">
        <v>0.92714285714285716</v>
      </c>
      <c r="Y84" s="12">
        <v>0</v>
      </c>
      <c r="Z84" s="12">
        <v>1</v>
      </c>
      <c r="AA84" s="12">
        <v>6</v>
      </c>
      <c r="AB84" s="6" t="s">
        <v>187</v>
      </c>
      <c r="AC84" s="15">
        <f t="shared" si="23"/>
        <v>338</v>
      </c>
      <c r="AD84" s="16">
        <f t="shared" si="24"/>
        <v>0.99702380952380953</v>
      </c>
      <c r="AE84" s="15">
        <f t="shared" si="25"/>
        <v>1</v>
      </c>
      <c r="AF84" s="15">
        <f t="shared" si="26"/>
        <v>0</v>
      </c>
      <c r="AG84" s="15">
        <f t="shared" si="27"/>
        <v>3</v>
      </c>
      <c r="AH84" s="16">
        <f t="shared" si="28"/>
        <v>2.3668639053254437E-2</v>
      </c>
      <c r="AI84" s="16">
        <f t="shared" si="29"/>
        <v>8.8757396449704144E-3</v>
      </c>
      <c r="AJ84" s="16">
        <f t="shared" si="30"/>
        <v>0.59630040517075056</v>
      </c>
      <c r="AK84" s="16">
        <f t="shared" si="31"/>
        <v>0.91666666666666663</v>
      </c>
      <c r="AL84" s="16">
        <f t="shared" si="32"/>
        <v>0.91666666666666663</v>
      </c>
      <c r="AM84" s="41">
        <f t="shared" si="33"/>
        <v>318.41531428571432</v>
      </c>
      <c r="AN84" s="41">
        <f t="shared" si="34"/>
        <v>20.397142857142857</v>
      </c>
      <c r="AO84" s="17">
        <f>IF(A84="","",(AD84&lt;Settings!$B$4)+(AE84&gt;Settings!$B$5)+(AH84&gt;Settings!$B$6)+(AI84&gt;Settings!$B$7)+(N84&lt;Settings!$B$8)+(AJ84&gt;Settings!$B$9)+(O84&gt;Settings!$B$10)+(IFERROR(R84/S84,0)&gt;Settings!$B$11)+(AK84&lt;Settings!$B$12)+(AL84&lt;Settings!$B$13)+(X84&lt;Settings!$B$14)+(Y84&gt;Settings!$B$15))</f>
        <v>5</v>
      </c>
      <c r="AP84" s="11" t="str">
        <f t="shared" si="35"/>
        <v>Red</v>
      </c>
      <c r="BB84" s="3" t="str">
        <f t="shared" si="36"/>
        <v/>
      </c>
      <c r="BC84" s="3" t="str">
        <f t="shared" si="37"/>
        <v/>
      </c>
      <c r="BD84" s="3">
        <f t="shared" si="38"/>
        <v>0</v>
      </c>
      <c r="BE84" s="3">
        <f t="shared" si="39"/>
        <v>0</v>
      </c>
      <c r="BF84" t="s">
        <v>160</v>
      </c>
      <c r="BG84" s="37"/>
      <c r="BH84" s="37"/>
      <c r="BI84" s="38" t="str">
        <f t="shared" si="40"/>
        <v/>
      </c>
    </row>
    <row r="85" spans="1:61" ht="15">
      <c r="A85" s="8">
        <v>46157</v>
      </c>
      <c r="B85" s="6" t="s">
        <v>161</v>
      </c>
      <c r="C85" s="6" t="s">
        <v>162</v>
      </c>
      <c r="D85" s="6" t="s">
        <v>163</v>
      </c>
      <c r="E85" s="6" t="s">
        <v>119</v>
      </c>
      <c r="F85" s="12">
        <v>280</v>
      </c>
      <c r="G85" s="12">
        <v>261</v>
      </c>
      <c r="H85" s="12">
        <v>21</v>
      </c>
      <c r="I85" s="12">
        <v>5</v>
      </c>
      <c r="J85" s="12">
        <v>9</v>
      </c>
      <c r="K85" s="12">
        <v>273</v>
      </c>
      <c r="L85" s="13">
        <v>7269.15</v>
      </c>
      <c r="M85" s="13">
        <v>11828.6</v>
      </c>
      <c r="N85" s="14">
        <v>0.93305714285714292</v>
      </c>
      <c r="O85" s="12">
        <v>3</v>
      </c>
      <c r="P85" s="12">
        <v>6</v>
      </c>
      <c r="Q85" s="12">
        <v>1</v>
      </c>
      <c r="R85" s="12">
        <v>0</v>
      </c>
      <c r="S85" s="30">
        <v>8</v>
      </c>
      <c r="T85" s="12">
        <v>42</v>
      </c>
      <c r="U85" s="12">
        <v>38</v>
      </c>
      <c r="V85" s="12">
        <v>21</v>
      </c>
      <c r="W85" s="12">
        <v>19</v>
      </c>
      <c r="X85" s="14">
        <v>0.8471428571428572</v>
      </c>
      <c r="Y85" s="12">
        <v>2</v>
      </c>
      <c r="Z85" s="12">
        <v>5</v>
      </c>
      <c r="AA85" s="12">
        <v>4</v>
      </c>
      <c r="AB85" s="6" t="s">
        <v>187</v>
      </c>
      <c r="AC85" s="15">
        <f t="shared" si="23"/>
        <v>282</v>
      </c>
      <c r="AD85" s="16">
        <f t="shared" si="24"/>
        <v>0.97499999999999998</v>
      </c>
      <c r="AE85" s="15">
        <f t="shared" si="25"/>
        <v>7</v>
      </c>
      <c r="AF85" s="15">
        <f t="shared" si="26"/>
        <v>0</v>
      </c>
      <c r="AG85" s="15">
        <f t="shared" si="27"/>
        <v>16</v>
      </c>
      <c r="AH85" s="16">
        <f t="shared" si="28"/>
        <v>7.4468085106382975E-2</v>
      </c>
      <c r="AI85" s="16">
        <f t="shared" si="29"/>
        <v>5.6737588652482268E-2</v>
      </c>
      <c r="AJ85" s="16">
        <f t="shared" si="30"/>
        <v>0.61454018227009111</v>
      </c>
      <c r="AK85" s="16">
        <f t="shared" si="31"/>
        <v>0.90476190476190477</v>
      </c>
      <c r="AL85" s="16">
        <f t="shared" si="32"/>
        <v>0.90476190476190477</v>
      </c>
      <c r="AM85" s="41">
        <f t="shared" si="33"/>
        <v>263.1221142857143</v>
      </c>
      <c r="AN85" s="41">
        <f t="shared" si="34"/>
        <v>16.095714285714287</v>
      </c>
      <c r="AO85" s="17">
        <f>IF(A85="","",(AD85&lt;Settings!$B$4)+(AE85&gt;Settings!$B$5)+(AH85&gt;Settings!$B$6)+(AI85&gt;Settings!$B$7)+(N85&lt;Settings!$B$8)+(AJ85&gt;Settings!$B$9)+(O85&gt;Settings!$B$10)+(IFERROR(R85/S85,0)&gt;Settings!$B$11)+(AK85&lt;Settings!$B$12)+(AL85&lt;Settings!$B$13)+(X85&lt;Settings!$B$14)+(Y85&gt;Settings!$B$15))</f>
        <v>10</v>
      </c>
      <c r="AP85" s="11" t="str">
        <f t="shared" si="35"/>
        <v>Red</v>
      </c>
      <c r="BB85" s="3" t="str">
        <f t="shared" si="36"/>
        <v/>
      </c>
      <c r="BC85" s="3" t="str">
        <f t="shared" si="37"/>
        <v/>
      </c>
      <c r="BD85" s="3">
        <f t="shared" si="38"/>
        <v>0</v>
      </c>
      <c r="BE85" s="3">
        <f t="shared" si="39"/>
        <v>0</v>
      </c>
      <c r="BF85" t="s">
        <v>167</v>
      </c>
      <c r="BG85" s="37"/>
      <c r="BH85" s="37"/>
      <c r="BI85" s="38" t="str">
        <f t="shared" si="40"/>
        <v/>
      </c>
    </row>
    <row r="86" spans="1:61" ht="15">
      <c r="A86" s="8">
        <v>46157</v>
      </c>
      <c r="B86" s="6" t="s">
        <v>161</v>
      </c>
      <c r="C86" s="6" t="s">
        <v>168</v>
      </c>
      <c r="D86" s="6" t="s">
        <v>169</v>
      </c>
      <c r="E86" s="6" t="s">
        <v>119</v>
      </c>
      <c r="F86" s="12">
        <v>392</v>
      </c>
      <c r="G86" s="12">
        <v>378</v>
      </c>
      <c r="H86" s="12">
        <v>17</v>
      </c>
      <c r="I86" s="12">
        <v>8</v>
      </c>
      <c r="J86" s="12">
        <v>6</v>
      </c>
      <c r="K86" s="12">
        <v>389</v>
      </c>
      <c r="L86" s="13">
        <v>9988.9</v>
      </c>
      <c r="M86" s="13">
        <v>16401</v>
      </c>
      <c r="N86" s="14">
        <v>0.93845714285714299</v>
      </c>
      <c r="O86" s="12">
        <v>2</v>
      </c>
      <c r="P86" s="12">
        <v>4</v>
      </c>
      <c r="Q86" s="12">
        <v>0</v>
      </c>
      <c r="R86" s="12">
        <v>0</v>
      </c>
      <c r="S86" s="30">
        <v>11</v>
      </c>
      <c r="T86" s="12">
        <v>56</v>
      </c>
      <c r="U86" s="12">
        <v>51</v>
      </c>
      <c r="V86" s="12">
        <v>28</v>
      </c>
      <c r="W86" s="12">
        <v>26</v>
      </c>
      <c r="X86" s="14">
        <v>0.89714285714285713</v>
      </c>
      <c r="Y86" s="12">
        <v>1</v>
      </c>
      <c r="Z86" s="12">
        <v>3</v>
      </c>
      <c r="AA86" s="12">
        <v>6</v>
      </c>
      <c r="AB86" s="6" t="s">
        <v>187</v>
      </c>
      <c r="AC86" s="15">
        <f t="shared" si="23"/>
        <v>395</v>
      </c>
      <c r="AD86" s="16">
        <f t="shared" si="24"/>
        <v>0.99234693877551017</v>
      </c>
      <c r="AE86" s="15">
        <f t="shared" si="25"/>
        <v>3</v>
      </c>
      <c r="AF86" s="15">
        <f t="shared" si="26"/>
        <v>0</v>
      </c>
      <c r="AG86" s="15">
        <f t="shared" si="27"/>
        <v>9</v>
      </c>
      <c r="AH86" s="16">
        <f t="shared" si="28"/>
        <v>4.3037974683544304E-2</v>
      </c>
      <c r="AI86" s="16">
        <f t="shared" si="29"/>
        <v>2.2784810126582278E-2</v>
      </c>
      <c r="AJ86" s="16">
        <f t="shared" si="30"/>
        <v>0.60904213157734277</v>
      </c>
      <c r="AK86" s="16">
        <f t="shared" si="31"/>
        <v>0.9107142857142857</v>
      </c>
      <c r="AL86" s="16">
        <f t="shared" si="32"/>
        <v>0.9285714285714286</v>
      </c>
      <c r="AM86" s="41">
        <f t="shared" si="33"/>
        <v>370.6905714285715</v>
      </c>
      <c r="AN86" s="41">
        <f t="shared" si="34"/>
        <v>23.325714285714284</v>
      </c>
      <c r="AO86" s="17">
        <f>IF(A86="","",(AD86&lt;Settings!$B$4)+(AE86&gt;Settings!$B$5)+(AH86&gt;Settings!$B$6)+(AI86&gt;Settings!$B$7)+(N86&lt;Settings!$B$8)+(AJ86&gt;Settings!$B$9)+(O86&gt;Settings!$B$10)+(IFERROR(R86/S86,0)&gt;Settings!$B$11)+(AK86&lt;Settings!$B$12)+(AL86&lt;Settings!$B$13)+(X86&lt;Settings!$B$14)+(Y86&gt;Settings!$B$15))</f>
        <v>10</v>
      </c>
      <c r="AP86" s="11" t="str">
        <f t="shared" si="35"/>
        <v>Red</v>
      </c>
      <c r="BB86" s="3" t="str">
        <f t="shared" si="36"/>
        <v/>
      </c>
      <c r="BC86" s="3" t="str">
        <f t="shared" si="37"/>
        <v/>
      </c>
      <c r="BD86" s="3">
        <f t="shared" si="38"/>
        <v>0</v>
      </c>
      <c r="BE86" s="3">
        <f t="shared" si="39"/>
        <v>0</v>
      </c>
      <c r="BF86" t="s">
        <v>173</v>
      </c>
      <c r="BG86" s="37"/>
      <c r="BH86" s="37"/>
      <c r="BI86" s="38" t="str">
        <f t="shared" si="40"/>
        <v/>
      </c>
    </row>
    <row r="87" spans="1:61" ht="15">
      <c r="A87" s="8">
        <v>46157</v>
      </c>
      <c r="B87" s="6" t="s">
        <v>174</v>
      </c>
      <c r="C87" s="6" t="s">
        <v>175</v>
      </c>
      <c r="D87" s="6" t="s">
        <v>176</v>
      </c>
      <c r="E87" s="6" t="s">
        <v>111</v>
      </c>
      <c r="F87" s="12">
        <v>504</v>
      </c>
      <c r="G87" s="12">
        <v>491</v>
      </c>
      <c r="H87" s="12">
        <v>14</v>
      </c>
      <c r="I87" s="12">
        <v>10</v>
      </c>
      <c r="J87" s="12">
        <v>3</v>
      </c>
      <c r="K87" s="12">
        <v>502</v>
      </c>
      <c r="L87" s="13">
        <v>13054.8</v>
      </c>
      <c r="M87" s="13">
        <v>21470.400000000001</v>
      </c>
      <c r="N87" s="14">
        <v>0.94145714285714299</v>
      </c>
      <c r="O87" s="12">
        <v>1</v>
      </c>
      <c r="P87" s="12">
        <v>2</v>
      </c>
      <c r="Q87" s="12">
        <v>1</v>
      </c>
      <c r="R87" s="12">
        <v>0</v>
      </c>
      <c r="S87" s="30">
        <v>14</v>
      </c>
      <c r="T87" s="12">
        <v>72</v>
      </c>
      <c r="U87" s="12">
        <v>66</v>
      </c>
      <c r="V87" s="12">
        <v>36</v>
      </c>
      <c r="W87" s="12">
        <v>34</v>
      </c>
      <c r="X87" s="14">
        <v>0.92714285714285716</v>
      </c>
      <c r="Y87" s="12">
        <v>0</v>
      </c>
      <c r="Z87" s="12">
        <v>2</v>
      </c>
      <c r="AA87" s="12">
        <v>8</v>
      </c>
      <c r="AB87" s="6" t="s">
        <v>187</v>
      </c>
      <c r="AC87" s="15">
        <f t="shared" si="23"/>
        <v>505</v>
      </c>
      <c r="AD87" s="16">
        <f t="shared" si="24"/>
        <v>0.99603174603174605</v>
      </c>
      <c r="AE87" s="15">
        <f t="shared" si="25"/>
        <v>2</v>
      </c>
      <c r="AF87" s="15">
        <f t="shared" si="26"/>
        <v>0</v>
      </c>
      <c r="AG87" s="15">
        <f t="shared" si="27"/>
        <v>4</v>
      </c>
      <c r="AH87" s="16">
        <f t="shared" si="28"/>
        <v>2.7722772277227723E-2</v>
      </c>
      <c r="AI87" s="16">
        <f t="shared" si="29"/>
        <v>7.9207920792079209E-3</v>
      </c>
      <c r="AJ87" s="16">
        <f t="shared" si="30"/>
        <v>0.60803711155823825</v>
      </c>
      <c r="AK87" s="16">
        <f t="shared" si="31"/>
        <v>0.91666666666666663</v>
      </c>
      <c r="AL87" s="16">
        <f t="shared" si="32"/>
        <v>0.94444444444444442</v>
      </c>
      <c r="AM87" s="41">
        <f t="shared" si="33"/>
        <v>475.43585714285723</v>
      </c>
      <c r="AN87" s="41">
        <f t="shared" si="34"/>
        <v>31.522857142857145</v>
      </c>
      <c r="AO87" s="17">
        <f>IF(A87="","",(AD87&lt;Settings!$B$4)+(AE87&gt;Settings!$B$5)+(AH87&gt;Settings!$B$6)+(AI87&gt;Settings!$B$7)+(N87&lt;Settings!$B$8)+(AJ87&gt;Settings!$B$9)+(O87&gt;Settings!$B$10)+(IFERROR(R87/S87,0)&gt;Settings!$B$11)+(AK87&lt;Settings!$B$12)+(AL87&lt;Settings!$B$13)+(X87&lt;Settings!$B$14)+(Y87&gt;Settings!$B$15))</f>
        <v>5</v>
      </c>
      <c r="AP87" s="11" t="str">
        <f t="shared" si="35"/>
        <v>Red</v>
      </c>
      <c r="BB87" s="3" t="str">
        <f t="shared" si="36"/>
        <v/>
      </c>
      <c r="BC87" s="3" t="str">
        <f t="shared" si="37"/>
        <v/>
      </c>
      <c r="BD87" s="3">
        <f t="shared" si="38"/>
        <v>0</v>
      </c>
      <c r="BE87" s="3">
        <f t="shared" si="39"/>
        <v>0</v>
      </c>
      <c r="BF87" t="s">
        <v>180</v>
      </c>
      <c r="BG87" s="37"/>
      <c r="BH87" s="37"/>
      <c r="BI87" s="38" t="str">
        <f t="shared" si="40"/>
        <v/>
      </c>
    </row>
    <row r="88" spans="1:61" ht="15">
      <c r="A88" s="8">
        <v>46157</v>
      </c>
      <c r="B88" s="6" t="s">
        <v>174</v>
      </c>
      <c r="C88" s="6" t="s">
        <v>181</v>
      </c>
      <c r="D88" s="6" t="s">
        <v>182</v>
      </c>
      <c r="E88" s="6" t="s">
        <v>119</v>
      </c>
      <c r="F88" s="12">
        <v>224</v>
      </c>
      <c r="G88" s="12">
        <v>206</v>
      </c>
      <c r="H88" s="12">
        <v>20</v>
      </c>
      <c r="I88" s="12">
        <v>3</v>
      </c>
      <c r="J88" s="12">
        <v>11</v>
      </c>
      <c r="K88" s="12">
        <v>215</v>
      </c>
      <c r="L88" s="13">
        <v>5785.65</v>
      </c>
      <c r="M88" s="13">
        <v>9343.6</v>
      </c>
      <c r="N88" s="14">
        <v>0.93065714285714296</v>
      </c>
      <c r="O88" s="12">
        <v>4</v>
      </c>
      <c r="P88" s="12">
        <v>8</v>
      </c>
      <c r="Q88" s="12">
        <v>0</v>
      </c>
      <c r="R88" s="12">
        <v>0</v>
      </c>
      <c r="S88" s="30">
        <v>7</v>
      </c>
      <c r="T88" s="12">
        <v>35</v>
      </c>
      <c r="U88" s="12">
        <v>31</v>
      </c>
      <c r="V88" s="12">
        <v>18</v>
      </c>
      <c r="W88" s="12">
        <v>16</v>
      </c>
      <c r="X88" s="14">
        <v>0.82714285714285718</v>
      </c>
      <c r="Y88" s="12">
        <v>2</v>
      </c>
      <c r="Z88" s="12">
        <v>6</v>
      </c>
      <c r="AA88" s="12">
        <v>4</v>
      </c>
      <c r="AB88" s="6" t="s">
        <v>187</v>
      </c>
      <c r="AC88" s="15">
        <f t="shared" si="23"/>
        <v>226</v>
      </c>
      <c r="AD88" s="16">
        <f t="shared" si="24"/>
        <v>0.9598214285714286</v>
      </c>
      <c r="AE88" s="15">
        <f t="shared" si="25"/>
        <v>9</v>
      </c>
      <c r="AF88" s="15">
        <f t="shared" si="26"/>
        <v>0</v>
      </c>
      <c r="AG88" s="15">
        <f t="shared" si="27"/>
        <v>17</v>
      </c>
      <c r="AH88" s="16">
        <f t="shared" si="28"/>
        <v>8.8495575221238937E-2</v>
      </c>
      <c r="AI88" s="16">
        <f t="shared" si="29"/>
        <v>7.5221238938053103E-2</v>
      </c>
      <c r="AJ88" s="16">
        <f t="shared" si="30"/>
        <v>0.61920994049402789</v>
      </c>
      <c r="AK88" s="16">
        <f t="shared" si="31"/>
        <v>0.88571428571428568</v>
      </c>
      <c r="AL88" s="16">
        <f t="shared" si="32"/>
        <v>0.88888888888888884</v>
      </c>
      <c r="AM88" s="41">
        <f t="shared" si="33"/>
        <v>210.32851428571431</v>
      </c>
      <c r="AN88" s="41">
        <f t="shared" si="34"/>
        <v>13.234285714285715</v>
      </c>
      <c r="AO88" s="17">
        <f>IF(A88="","",(AD88&lt;Settings!$B$4)+(AE88&gt;Settings!$B$5)+(AH88&gt;Settings!$B$6)+(AI88&gt;Settings!$B$7)+(N88&lt;Settings!$B$8)+(AJ88&gt;Settings!$B$9)+(O88&gt;Settings!$B$10)+(IFERROR(R88/S88,0)&gt;Settings!$B$11)+(AK88&lt;Settings!$B$12)+(AL88&lt;Settings!$B$13)+(X88&lt;Settings!$B$14)+(Y88&gt;Settings!$B$15))</f>
        <v>10</v>
      </c>
      <c r="AP88" s="11" t="str">
        <f t="shared" si="35"/>
        <v>Red</v>
      </c>
      <c r="BB88" s="3" t="str">
        <f t="shared" si="36"/>
        <v/>
      </c>
      <c r="BC88" s="3" t="str">
        <f t="shared" si="37"/>
        <v/>
      </c>
      <c r="BD88" s="3">
        <f t="shared" si="38"/>
        <v>0</v>
      </c>
      <c r="BE88" s="3">
        <f t="shared" si="39"/>
        <v>0</v>
      </c>
      <c r="BF88" t="s">
        <v>186</v>
      </c>
      <c r="BG88" s="37"/>
      <c r="BH88" s="37"/>
      <c r="BI88" s="38" t="str">
        <f t="shared" si="40"/>
        <v/>
      </c>
    </row>
    <row r="89" spans="1:61" ht="15">
      <c r="A89" s="8">
        <v>46164</v>
      </c>
      <c r="B89" s="6" t="s">
        <v>108</v>
      </c>
      <c r="C89" s="6" t="s">
        <v>109</v>
      </c>
      <c r="D89" s="6" t="s">
        <v>110</v>
      </c>
      <c r="E89" s="6" t="s">
        <v>111</v>
      </c>
      <c r="F89" s="12">
        <v>560</v>
      </c>
      <c r="G89" s="12">
        <v>530</v>
      </c>
      <c r="H89" s="12">
        <v>32</v>
      </c>
      <c r="I89" s="12">
        <v>14</v>
      </c>
      <c r="J89" s="12">
        <v>7</v>
      </c>
      <c r="K89" s="12">
        <v>555</v>
      </c>
      <c r="L89" s="13">
        <v>14072.2</v>
      </c>
      <c r="M89" s="13">
        <v>22387.5</v>
      </c>
      <c r="N89" s="14">
        <v>0.94188571428571433</v>
      </c>
      <c r="O89" s="12">
        <v>2</v>
      </c>
      <c r="P89" s="12">
        <v>5</v>
      </c>
      <c r="Q89" s="12">
        <v>0</v>
      </c>
      <c r="R89" s="12">
        <v>0</v>
      </c>
      <c r="S89" s="30">
        <v>15</v>
      </c>
      <c r="T89" s="12">
        <v>80</v>
      </c>
      <c r="U89" s="12">
        <v>73</v>
      </c>
      <c r="V89" s="12">
        <v>35</v>
      </c>
      <c r="W89" s="12">
        <v>33</v>
      </c>
      <c r="X89" s="14">
        <v>0.90571428571428569</v>
      </c>
      <c r="Y89" s="12">
        <v>1</v>
      </c>
      <c r="Z89" s="12">
        <v>4</v>
      </c>
      <c r="AA89" s="12">
        <v>12</v>
      </c>
      <c r="AB89" s="6" t="s">
        <v>187</v>
      </c>
      <c r="AC89" s="15">
        <f t="shared" si="23"/>
        <v>562</v>
      </c>
      <c r="AD89" s="16">
        <f t="shared" si="24"/>
        <v>0.9910714285714286</v>
      </c>
      <c r="AE89" s="15">
        <f t="shared" si="25"/>
        <v>5</v>
      </c>
      <c r="AF89" s="15">
        <f t="shared" si="26"/>
        <v>0</v>
      </c>
      <c r="AG89" s="15">
        <f t="shared" si="27"/>
        <v>18</v>
      </c>
      <c r="AH89" s="16">
        <f t="shared" si="28"/>
        <v>5.6939501779359428E-2</v>
      </c>
      <c r="AI89" s="16">
        <f t="shared" si="29"/>
        <v>3.2028469750889681E-2</v>
      </c>
      <c r="AJ89" s="16">
        <f t="shared" si="30"/>
        <v>0.62857398101619211</v>
      </c>
      <c r="AK89" s="16">
        <f t="shared" si="31"/>
        <v>0.91249999999999998</v>
      </c>
      <c r="AL89" s="16">
        <f t="shared" si="32"/>
        <v>0.94285714285714284</v>
      </c>
      <c r="AM89" s="41">
        <f t="shared" si="33"/>
        <v>529.33977142857145</v>
      </c>
      <c r="AN89" s="41">
        <f t="shared" si="34"/>
        <v>29.888571428571428</v>
      </c>
      <c r="AO89" s="17">
        <f>IF(A89="","",(AD89&lt;Settings!$B$4)+(AE89&gt;Settings!$B$5)+(AH89&gt;Settings!$B$6)+(AI89&gt;Settings!$B$7)+(N89&lt;Settings!$B$8)+(AJ89&gt;Settings!$B$9)+(O89&gt;Settings!$B$10)+(IFERROR(R89/S89,0)&gt;Settings!$B$11)+(AK89&lt;Settings!$B$12)+(AL89&lt;Settings!$B$13)+(X89&lt;Settings!$B$14)+(Y89&gt;Settings!$B$15))</f>
        <v>9</v>
      </c>
      <c r="AP89" s="11" t="str">
        <f t="shared" si="35"/>
        <v>Red</v>
      </c>
      <c r="BB89" s="3" t="str">
        <f t="shared" si="36"/>
        <v/>
      </c>
      <c r="BC89" s="3" t="str">
        <f t="shared" si="37"/>
        <v/>
      </c>
      <c r="BD89" s="3">
        <f t="shared" si="38"/>
        <v>0</v>
      </c>
      <c r="BE89" s="3">
        <f t="shared" si="39"/>
        <v>0</v>
      </c>
      <c r="BF89" t="s">
        <v>116</v>
      </c>
      <c r="BG89" s="37"/>
      <c r="BH89" s="37"/>
      <c r="BI89" s="38" t="str">
        <f t="shared" si="40"/>
        <v/>
      </c>
    </row>
    <row r="90" spans="1:61" ht="15">
      <c r="A90" s="8">
        <v>46164</v>
      </c>
      <c r="B90" s="6" t="s">
        <v>108</v>
      </c>
      <c r="C90" s="6" t="s">
        <v>117</v>
      </c>
      <c r="D90" s="6" t="s">
        <v>118</v>
      </c>
      <c r="E90" s="6" t="s">
        <v>119</v>
      </c>
      <c r="F90" s="12">
        <v>336</v>
      </c>
      <c r="G90" s="12">
        <v>313</v>
      </c>
      <c r="H90" s="12">
        <v>26</v>
      </c>
      <c r="I90" s="12">
        <v>6</v>
      </c>
      <c r="J90" s="12">
        <v>10</v>
      </c>
      <c r="K90" s="12">
        <v>329</v>
      </c>
      <c r="L90" s="13">
        <v>8819.9</v>
      </c>
      <c r="M90" s="13">
        <v>14228.5</v>
      </c>
      <c r="N90" s="14">
        <v>0.93768571428571423</v>
      </c>
      <c r="O90" s="12">
        <v>3</v>
      </c>
      <c r="P90" s="12">
        <v>7</v>
      </c>
      <c r="Q90" s="12">
        <v>1</v>
      </c>
      <c r="R90" s="12">
        <v>0</v>
      </c>
      <c r="S90" s="30">
        <v>10</v>
      </c>
      <c r="T90" s="12">
        <v>56</v>
      </c>
      <c r="U90" s="12">
        <v>51</v>
      </c>
      <c r="V90" s="12">
        <v>28</v>
      </c>
      <c r="W90" s="12">
        <v>26</v>
      </c>
      <c r="X90" s="14">
        <v>0.84571428571428575</v>
      </c>
      <c r="Y90" s="12">
        <v>2</v>
      </c>
      <c r="Z90" s="12">
        <v>5</v>
      </c>
      <c r="AA90" s="12">
        <v>8</v>
      </c>
      <c r="AB90" s="6" t="s">
        <v>187</v>
      </c>
      <c r="AC90" s="15">
        <f t="shared" si="23"/>
        <v>339</v>
      </c>
      <c r="AD90" s="16">
        <f t="shared" si="24"/>
        <v>0.97916666666666663</v>
      </c>
      <c r="AE90" s="15">
        <f t="shared" si="25"/>
        <v>7</v>
      </c>
      <c r="AF90" s="15">
        <f t="shared" si="26"/>
        <v>0</v>
      </c>
      <c r="AG90" s="15">
        <f t="shared" si="27"/>
        <v>20</v>
      </c>
      <c r="AH90" s="16">
        <f t="shared" si="28"/>
        <v>7.6696165191740412E-2</v>
      </c>
      <c r="AI90" s="16">
        <f t="shared" si="29"/>
        <v>5.8997050147492625E-2</v>
      </c>
      <c r="AJ90" s="16">
        <f t="shared" si="30"/>
        <v>0.61987560178514944</v>
      </c>
      <c r="AK90" s="16">
        <f t="shared" si="31"/>
        <v>0.9107142857142857</v>
      </c>
      <c r="AL90" s="16">
        <f t="shared" si="32"/>
        <v>0.9285714285714286</v>
      </c>
      <c r="AM90" s="41">
        <f t="shared" si="33"/>
        <v>317.8754571428571</v>
      </c>
      <c r="AN90" s="41">
        <f t="shared" si="34"/>
        <v>21.988571428571429</v>
      </c>
      <c r="AO90" s="17">
        <f>IF(A90="","",(AD90&lt;Settings!$B$4)+(AE90&gt;Settings!$B$5)+(AH90&gt;Settings!$B$6)+(AI90&gt;Settings!$B$7)+(N90&lt;Settings!$B$8)+(AJ90&gt;Settings!$B$9)+(O90&gt;Settings!$B$10)+(IFERROR(R90/S90,0)&gt;Settings!$B$11)+(AK90&lt;Settings!$B$12)+(AL90&lt;Settings!$B$13)+(X90&lt;Settings!$B$14)+(Y90&gt;Settings!$B$15))</f>
        <v>10</v>
      </c>
      <c r="AP90" s="11" t="str">
        <f t="shared" si="35"/>
        <v>Red</v>
      </c>
      <c r="BB90" s="3" t="str">
        <f t="shared" si="36"/>
        <v/>
      </c>
      <c r="BC90" s="3" t="str">
        <f t="shared" si="37"/>
        <v/>
      </c>
      <c r="BD90" s="3">
        <f t="shared" si="38"/>
        <v>0</v>
      </c>
      <c r="BE90" s="3">
        <f t="shared" si="39"/>
        <v>0</v>
      </c>
      <c r="BF90" t="s">
        <v>123</v>
      </c>
      <c r="BG90" s="37"/>
      <c r="BH90" s="37"/>
      <c r="BI90" s="38" t="str">
        <f t="shared" si="40"/>
        <v/>
      </c>
    </row>
    <row r="91" spans="1:61" ht="15">
      <c r="A91" s="8">
        <v>46164</v>
      </c>
      <c r="B91" s="6" t="s">
        <v>124</v>
      </c>
      <c r="C91" s="6" t="s">
        <v>125</v>
      </c>
      <c r="D91" s="6" t="s">
        <v>126</v>
      </c>
      <c r="E91" s="6" t="s">
        <v>111</v>
      </c>
      <c r="F91" s="12">
        <v>420</v>
      </c>
      <c r="G91" s="12">
        <v>385</v>
      </c>
      <c r="H91" s="12">
        <v>38</v>
      </c>
      <c r="I91" s="12">
        <v>8</v>
      </c>
      <c r="J91" s="12">
        <v>11</v>
      </c>
      <c r="K91" s="12">
        <v>412</v>
      </c>
      <c r="L91" s="13">
        <v>10801.9</v>
      </c>
      <c r="M91" s="13">
        <v>17014.5</v>
      </c>
      <c r="N91" s="14">
        <v>0.93528571428571428</v>
      </c>
      <c r="O91" s="12">
        <v>4</v>
      </c>
      <c r="P91" s="12">
        <v>8</v>
      </c>
      <c r="Q91" s="12">
        <v>0</v>
      </c>
      <c r="R91" s="12">
        <v>0</v>
      </c>
      <c r="S91" s="30">
        <v>12</v>
      </c>
      <c r="T91" s="12">
        <v>70</v>
      </c>
      <c r="U91" s="12">
        <v>63</v>
      </c>
      <c r="V91" s="12">
        <v>42</v>
      </c>
      <c r="W91" s="12">
        <v>39</v>
      </c>
      <c r="X91" s="14">
        <v>0.82571428571428573</v>
      </c>
      <c r="Y91" s="12">
        <v>2</v>
      </c>
      <c r="Z91" s="12">
        <v>6</v>
      </c>
      <c r="AA91" s="12">
        <v>6</v>
      </c>
      <c r="AB91" s="6" t="s">
        <v>187</v>
      </c>
      <c r="AC91" s="15">
        <f t="shared" si="23"/>
        <v>423</v>
      </c>
      <c r="AD91" s="16">
        <f t="shared" si="24"/>
        <v>0.98095238095238091</v>
      </c>
      <c r="AE91" s="15">
        <f t="shared" si="25"/>
        <v>8</v>
      </c>
      <c r="AF91" s="15">
        <f t="shared" si="26"/>
        <v>0</v>
      </c>
      <c r="AG91" s="15">
        <f t="shared" si="27"/>
        <v>30</v>
      </c>
      <c r="AH91" s="16">
        <f t="shared" si="28"/>
        <v>8.9834515366430265E-2</v>
      </c>
      <c r="AI91" s="16">
        <f t="shared" si="29"/>
        <v>7.0921985815602842E-2</v>
      </c>
      <c r="AJ91" s="16">
        <f t="shared" si="30"/>
        <v>0.63486438038143933</v>
      </c>
      <c r="AK91" s="16">
        <f t="shared" si="31"/>
        <v>0.9</v>
      </c>
      <c r="AL91" s="16">
        <f t="shared" si="32"/>
        <v>0.9285714285714286</v>
      </c>
      <c r="AM91" s="41">
        <f t="shared" si="33"/>
        <v>395.62585714285711</v>
      </c>
      <c r="AN91" s="41">
        <f t="shared" si="34"/>
        <v>32.202857142857141</v>
      </c>
      <c r="AO91" s="17">
        <f>IF(A91="","",(AD91&lt;Settings!$B$4)+(AE91&gt;Settings!$B$5)+(AH91&gt;Settings!$B$6)+(AI91&gt;Settings!$B$7)+(N91&lt;Settings!$B$8)+(AJ91&gt;Settings!$B$9)+(O91&gt;Settings!$B$10)+(IFERROR(R91/S91,0)&gt;Settings!$B$11)+(AK91&lt;Settings!$B$12)+(AL91&lt;Settings!$B$13)+(X91&lt;Settings!$B$14)+(Y91&gt;Settings!$B$15))</f>
        <v>10</v>
      </c>
      <c r="AP91" s="11" t="str">
        <f t="shared" si="35"/>
        <v>Red</v>
      </c>
      <c r="BB91" s="3" t="str">
        <f t="shared" si="36"/>
        <v/>
      </c>
      <c r="BC91" s="3" t="str">
        <f t="shared" si="37"/>
        <v/>
      </c>
      <c r="BD91" s="3">
        <f t="shared" si="38"/>
        <v>0</v>
      </c>
      <c r="BE91" s="3">
        <f t="shared" si="39"/>
        <v>0</v>
      </c>
      <c r="BF91" t="s">
        <v>130</v>
      </c>
      <c r="BG91" s="37"/>
      <c r="BH91" s="37"/>
      <c r="BI91" s="38" t="str">
        <f t="shared" si="40"/>
        <v/>
      </c>
    </row>
    <row r="92" spans="1:61" ht="15">
      <c r="A92" s="8">
        <v>46164</v>
      </c>
      <c r="B92" s="6" t="s">
        <v>124</v>
      </c>
      <c r="C92" s="6" t="s">
        <v>131</v>
      </c>
      <c r="D92" s="6" t="s">
        <v>132</v>
      </c>
      <c r="E92" s="6" t="s">
        <v>133</v>
      </c>
      <c r="F92" s="12">
        <v>280</v>
      </c>
      <c r="G92" s="12">
        <v>274</v>
      </c>
      <c r="H92" s="12">
        <v>8</v>
      </c>
      <c r="I92" s="12">
        <v>7</v>
      </c>
      <c r="J92" s="12">
        <v>4</v>
      </c>
      <c r="K92" s="12">
        <v>278</v>
      </c>
      <c r="L92" s="13">
        <v>7135.2</v>
      </c>
      <c r="M92" s="13">
        <v>11741</v>
      </c>
      <c r="N92" s="14">
        <v>0.94728571428571429</v>
      </c>
      <c r="O92" s="12">
        <v>1</v>
      </c>
      <c r="P92" s="12">
        <v>2</v>
      </c>
      <c r="Q92" s="12">
        <v>1</v>
      </c>
      <c r="R92" s="12">
        <v>0</v>
      </c>
      <c r="S92" s="30">
        <v>8</v>
      </c>
      <c r="T92" s="12">
        <v>40</v>
      </c>
      <c r="U92" s="12">
        <v>37</v>
      </c>
      <c r="V92" s="12">
        <v>20</v>
      </c>
      <c r="W92" s="12">
        <v>19</v>
      </c>
      <c r="X92" s="14">
        <v>0.92571428571428571</v>
      </c>
      <c r="Y92" s="12">
        <v>1</v>
      </c>
      <c r="Z92" s="12">
        <v>2</v>
      </c>
      <c r="AA92" s="12">
        <v>10</v>
      </c>
      <c r="AB92" s="6" t="s">
        <v>187</v>
      </c>
      <c r="AC92" s="15">
        <f t="shared" si="23"/>
        <v>282</v>
      </c>
      <c r="AD92" s="16">
        <f t="shared" si="24"/>
        <v>0.99285714285714288</v>
      </c>
      <c r="AE92" s="15">
        <f t="shared" si="25"/>
        <v>2</v>
      </c>
      <c r="AF92" s="15">
        <f t="shared" si="26"/>
        <v>0</v>
      </c>
      <c r="AG92" s="15">
        <f t="shared" si="27"/>
        <v>1</v>
      </c>
      <c r="AH92" s="16">
        <f t="shared" si="28"/>
        <v>2.8368794326241134E-2</v>
      </c>
      <c r="AI92" s="16">
        <f t="shared" si="29"/>
        <v>3.5460992907801418E-3</v>
      </c>
      <c r="AJ92" s="16">
        <f t="shared" si="30"/>
        <v>0.60771654884592452</v>
      </c>
      <c r="AK92" s="16">
        <f t="shared" si="31"/>
        <v>0.92500000000000004</v>
      </c>
      <c r="AL92" s="16">
        <f t="shared" si="32"/>
        <v>0.95</v>
      </c>
      <c r="AM92" s="41">
        <f t="shared" si="33"/>
        <v>267.13457142857141</v>
      </c>
      <c r="AN92" s="41">
        <f t="shared" si="34"/>
        <v>17.588571428571427</v>
      </c>
      <c r="AO92" s="17">
        <f>IF(A92="","",(AD92&lt;Settings!$B$4)+(AE92&gt;Settings!$B$5)+(AH92&gt;Settings!$B$6)+(AI92&gt;Settings!$B$7)+(N92&lt;Settings!$B$8)+(AJ92&gt;Settings!$B$9)+(O92&gt;Settings!$B$10)+(IFERROR(R92/S92,0)&gt;Settings!$B$11)+(AK92&lt;Settings!$B$12)+(AL92&lt;Settings!$B$13)+(X92&lt;Settings!$B$14)+(Y92&gt;Settings!$B$15))</f>
        <v>7</v>
      </c>
      <c r="AP92" s="11" t="str">
        <f t="shared" si="35"/>
        <v>Red</v>
      </c>
      <c r="BB92" s="3" t="str">
        <f t="shared" si="36"/>
        <v/>
      </c>
      <c r="BC92" s="3" t="str">
        <f t="shared" si="37"/>
        <v/>
      </c>
      <c r="BD92" s="3">
        <f t="shared" si="38"/>
        <v>0</v>
      </c>
      <c r="BE92" s="3">
        <f t="shared" si="39"/>
        <v>0</v>
      </c>
      <c r="BF92" t="s">
        <v>137</v>
      </c>
      <c r="BG92" s="37"/>
      <c r="BH92" s="37"/>
      <c r="BI92" s="38" t="str">
        <f t="shared" si="40"/>
        <v/>
      </c>
    </row>
    <row r="93" spans="1:61" ht="15">
      <c r="A93" s="8">
        <v>46164</v>
      </c>
      <c r="B93" s="6" t="s">
        <v>138</v>
      </c>
      <c r="C93" s="6" t="s">
        <v>139</v>
      </c>
      <c r="D93" s="6" t="s">
        <v>140</v>
      </c>
      <c r="E93" s="6" t="s">
        <v>119</v>
      </c>
      <c r="F93" s="12">
        <v>168</v>
      </c>
      <c r="G93" s="12">
        <v>158</v>
      </c>
      <c r="H93" s="12">
        <v>13</v>
      </c>
      <c r="I93" s="12">
        <v>1</v>
      </c>
      <c r="J93" s="12">
        <v>10</v>
      </c>
      <c r="K93" s="12">
        <v>161</v>
      </c>
      <c r="L93" s="13">
        <v>4261.3</v>
      </c>
      <c r="M93" s="13">
        <v>6865.5</v>
      </c>
      <c r="N93" s="14">
        <v>0.93768571428571423</v>
      </c>
      <c r="O93" s="12">
        <v>3</v>
      </c>
      <c r="P93" s="12">
        <v>7</v>
      </c>
      <c r="Q93" s="12">
        <v>0</v>
      </c>
      <c r="R93" s="12">
        <v>0</v>
      </c>
      <c r="S93" s="30">
        <v>6</v>
      </c>
      <c r="T93" s="12">
        <v>28</v>
      </c>
      <c r="U93" s="12">
        <v>25</v>
      </c>
      <c r="V93" s="12">
        <v>14</v>
      </c>
      <c r="W93" s="12">
        <v>13</v>
      </c>
      <c r="X93" s="14">
        <v>0.87571428571428578</v>
      </c>
      <c r="Y93" s="12">
        <v>2</v>
      </c>
      <c r="Z93" s="12">
        <v>5</v>
      </c>
      <c r="AA93" s="12">
        <v>4</v>
      </c>
      <c r="AB93" s="6" t="s">
        <v>187</v>
      </c>
      <c r="AC93" s="15">
        <f t="shared" si="23"/>
        <v>171</v>
      </c>
      <c r="AD93" s="16">
        <f t="shared" si="24"/>
        <v>0.95833333333333337</v>
      </c>
      <c r="AE93" s="15">
        <f t="shared" si="25"/>
        <v>7</v>
      </c>
      <c r="AF93" s="15">
        <f t="shared" si="26"/>
        <v>0</v>
      </c>
      <c r="AG93" s="15">
        <f t="shared" si="27"/>
        <v>12</v>
      </c>
      <c r="AH93" s="16">
        <f t="shared" si="28"/>
        <v>7.6023391812865493E-2</v>
      </c>
      <c r="AI93" s="16">
        <f t="shared" si="29"/>
        <v>7.0175438596491224E-2</v>
      </c>
      <c r="AJ93" s="16">
        <f t="shared" si="30"/>
        <v>0.62068312577379658</v>
      </c>
      <c r="AK93" s="16">
        <f t="shared" si="31"/>
        <v>0.8928571428571429</v>
      </c>
      <c r="AL93" s="16">
        <f t="shared" si="32"/>
        <v>0.9285714285714286</v>
      </c>
      <c r="AM93" s="41">
        <f t="shared" si="33"/>
        <v>160.34425714285715</v>
      </c>
      <c r="AN93" s="41">
        <f t="shared" si="34"/>
        <v>11.384285714285715</v>
      </c>
      <c r="AO93" s="17">
        <f>IF(A93="","",(AD93&lt;Settings!$B$4)+(AE93&gt;Settings!$B$5)+(AH93&gt;Settings!$B$6)+(AI93&gt;Settings!$B$7)+(N93&lt;Settings!$B$8)+(AJ93&gt;Settings!$B$9)+(O93&gt;Settings!$B$10)+(IFERROR(R93/S93,0)&gt;Settings!$B$11)+(AK93&lt;Settings!$B$12)+(AL93&lt;Settings!$B$13)+(X93&lt;Settings!$B$14)+(Y93&gt;Settings!$B$15))</f>
        <v>10</v>
      </c>
      <c r="AP93" s="11" t="str">
        <f t="shared" si="35"/>
        <v>Red</v>
      </c>
      <c r="BB93" s="3" t="str">
        <f t="shared" si="36"/>
        <v/>
      </c>
      <c r="BC93" s="3" t="str">
        <f t="shared" si="37"/>
        <v/>
      </c>
      <c r="BD93" s="3">
        <f t="shared" si="38"/>
        <v>0</v>
      </c>
      <c r="BE93" s="3">
        <f t="shared" si="39"/>
        <v>0</v>
      </c>
      <c r="BF93" t="s">
        <v>144</v>
      </c>
      <c r="BG93" s="37"/>
      <c r="BH93" s="37"/>
      <c r="BI93" s="38" t="str">
        <f t="shared" si="40"/>
        <v/>
      </c>
    </row>
    <row r="94" spans="1:61" ht="15">
      <c r="A94" s="8">
        <v>46164</v>
      </c>
      <c r="B94" s="6" t="s">
        <v>138</v>
      </c>
      <c r="C94" s="6" t="s">
        <v>145</v>
      </c>
      <c r="D94" s="6" t="s">
        <v>146</v>
      </c>
      <c r="E94" s="6" t="s">
        <v>133</v>
      </c>
      <c r="F94" s="12">
        <v>112</v>
      </c>
      <c r="G94" s="12">
        <v>112</v>
      </c>
      <c r="H94" s="12">
        <v>2</v>
      </c>
      <c r="I94" s="12">
        <v>0</v>
      </c>
      <c r="J94" s="12">
        <v>2</v>
      </c>
      <c r="K94" s="12">
        <v>112</v>
      </c>
      <c r="L94" s="13">
        <v>2774.8</v>
      </c>
      <c r="M94" s="13">
        <v>4577</v>
      </c>
      <c r="N94" s="14">
        <v>0.94968571428571424</v>
      </c>
      <c r="O94" s="12">
        <v>1</v>
      </c>
      <c r="P94" s="12">
        <v>1</v>
      </c>
      <c r="Q94" s="12">
        <v>1</v>
      </c>
      <c r="R94" s="12">
        <v>0</v>
      </c>
      <c r="S94" s="30">
        <v>4</v>
      </c>
      <c r="T94" s="12">
        <v>14</v>
      </c>
      <c r="U94" s="12">
        <v>13</v>
      </c>
      <c r="V94" s="12">
        <v>7</v>
      </c>
      <c r="W94" s="12">
        <v>7</v>
      </c>
      <c r="X94" s="14">
        <v>0.94571428571428573</v>
      </c>
      <c r="Y94" s="12">
        <v>0</v>
      </c>
      <c r="Z94" s="12">
        <v>1</v>
      </c>
      <c r="AA94" s="12">
        <v>2</v>
      </c>
      <c r="AB94" s="6" t="s">
        <v>187</v>
      </c>
      <c r="AC94" s="15">
        <f t="shared" si="23"/>
        <v>114</v>
      </c>
      <c r="AD94" s="16">
        <f t="shared" si="24"/>
        <v>1</v>
      </c>
      <c r="AE94" s="15">
        <f t="shared" si="25"/>
        <v>0</v>
      </c>
      <c r="AF94" s="15">
        <f t="shared" si="26"/>
        <v>0</v>
      </c>
      <c r="AG94" s="15">
        <f t="shared" si="27"/>
        <v>2</v>
      </c>
      <c r="AH94" s="16">
        <f t="shared" si="28"/>
        <v>1.7543859649122806E-2</v>
      </c>
      <c r="AI94" s="16">
        <f t="shared" si="29"/>
        <v>1.7543859649122806E-2</v>
      </c>
      <c r="AJ94" s="16">
        <f t="shared" si="30"/>
        <v>0.6062486344767315</v>
      </c>
      <c r="AK94" s="16">
        <f t="shared" si="31"/>
        <v>0.9285714285714286</v>
      </c>
      <c r="AL94" s="16">
        <f t="shared" si="32"/>
        <v>1</v>
      </c>
      <c r="AM94" s="41">
        <f t="shared" si="33"/>
        <v>108.26417142857143</v>
      </c>
      <c r="AN94" s="41">
        <f t="shared" si="34"/>
        <v>6.62</v>
      </c>
      <c r="AO94" s="17">
        <f>IF(A94="","",(AD94&lt;Settings!$B$4)+(AE94&gt;Settings!$B$5)+(AH94&gt;Settings!$B$6)+(AI94&gt;Settings!$B$7)+(N94&lt;Settings!$B$8)+(AJ94&gt;Settings!$B$9)+(O94&gt;Settings!$B$10)+(IFERROR(R94/S94,0)&gt;Settings!$B$11)+(AK94&lt;Settings!$B$12)+(AL94&lt;Settings!$B$13)+(X94&lt;Settings!$B$14)+(Y94&gt;Settings!$B$15))</f>
        <v>3</v>
      </c>
      <c r="AP94" s="11" t="str">
        <f t="shared" si="35"/>
        <v>Red</v>
      </c>
      <c r="BB94" s="3" t="str">
        <f t="shared" si="36"/>
        <v/>
      </c>
      <c r="BC94" s="3" t="str">
        <f t="shared" si="37"/>
        <v/>
      </c>
      <c r="BD94" s="3">
        <f t="shared" si="38"/>
        <v>0</v>
      </c>
      <c r="BE94" s="3">
        <f t="shared" si="39"/>
        <v>0</v>
      </c>
      <c r="BF94" t="s">
        <v>148</v>
      </c>
      <c r="BG94" s="37"/>
      <c r="BH94" s="37"/>
      <c r="BI94" s="38" t="str">
        <f t="shared" si="40"/>
        <v/>
      </c>
    </row>
    <row r="95" spans="1:61" ht="15">
      <c r="A95" s="8">
        <v>46164</v>
      </c>
      <c r="B95" s="6" t="s">
        <v>149</v>
      </c>
      <c r="C95" s="6" t="s">
        <v>150</v>
      </c>
      <c r="D95" s="6" t="s">
        <v>151</v>
      </c>
      <c r="E95" s="6" t="s">
        <v>111</v>
      </c>
      <c r="F95" s="12">
        <v>448</v>
      </c>
      <c r="G95" s="12">
        <v>429</v>
      </c>
      <c r="H95" s="12">
        <v>21</v>
      </c>
      <c r="I95" s="12">
        <v>9</v>
      </c>
      <c r="J95" s="12">
        <v>6</v>
      </c>
      <c r="K95" s="12">
        <v>444</v>
      </c>
      <c r="L95" s="13">
        <v>11644.25</v>
      </c>
      <c r="M95" s="13">
        <v>18855.25</v>
      </c>
      <c r="N95" s="14">
        <v>0.94368571428571424</v>
      </c>
      <c r="O95" s="12">
        <v>2</v>
      </c>
      <c r="P95" s="12">
        <v>4</v>
      </c>
      <c r="Q95" s="12">
        <v>0</v>
      </c>
      <c r="R95" s="12">
        <v>0</v>
      </c>
      <c r="S95" s="30">
        <v>13</v>
      </c>
      <c r="T95" s="12">
        <v>64</v>
      </c>
      <c r="U95" s="12">
        <v>59</v>
      </c>
      <c r="V95" s="12">
        <v>32</v>
      </c>
      <c r="W95" s="12">
        <v>30</v>
      </c>
      <c r="X95" s="14">
        <v>0.9157142857142857</v>
      </c>
      <c r="Y95" s="12">
        <v>1</v>
      </c>
      <c r="Z95" s="12">
        <v>3</v>
      </c>
      <c r="AA95" s="12">
        <v>8</v>
      </c>
      <c r="AB95" s="6" t="s">
        <v>187</v>
      </c>
      <c r="AC95" s="15">
        <f t="shared" si="23"/>
        <v>450</v>
      </c>
      <c r="AD95" s="16">
        <f t="shared" si="24"/>
        <v>0.9910714285714286</v>
      </c>
      <c r="AE95" s="15">
        <f t="shared" si="25"/>
        <v>4</v>
      </c>
      <c r="AF95" s="15">
        <f t="shared" si="26"/>
        <v>0</v>
      </c>
      <c r="AG95" s="15">
        <f t="shared" si="27"/>
        <v>12</v>
      </c>
      <c r="AH95" s="16">
        <f t="shared" si="28"/>
        <v>4.6666666666666669E-2</v>
      </c>
      <c r="AI95" s="16">
        <f t="shared" si="29"/>
        <v>2.6666666666666668E-2</v>
      </c>
      <c r="AJ95" s="16">
        <f t="shared" si="30"/>
        <v>0.61756009599448425</v>
      </c>
      <c r="AK95" s="16">
        <f t="shared" si="31"/>
        <v>0.921875</v>
      </c>
      <c r="AL95" s="16">
        <f t="shared" si="32"/>
        <v>0.9375</v>
      </c>
      <c r="AM95" s="41">
        <f t="shared" si="33"/>
        <v>424.65857142857141</v>
      </c>
      <c r="AN95" s="41">
        <f t="shared" si="34"/>
        <v>27.471428571428572</v>
      </c>
      <c r="AO95" s="17">
        <f>IF(A95="","",(AD95&lt;Settings!$B$4)+(AE95&gt;Settings!$B$5)+(AH95&gt;Settings!$B$6)+(AI95&gt;Settings!$B$7)+(N95&lt;Settings!$B$8)+(AJ95&gt;Settings!$B$9)+(O95&gt;Settings!$B$10)+(IFERROR(R95/S95,0)&gt;Settings!$B$11)+(AK95&lt;Settings!$B$12)+(AL95&lt;Settings!$B$13)+(X95&lt;Settings!$B$14)+(Y95&gt;Settings!$B$15))</f>
        <v>9</v>
      </c>
      <c r="AP95" s="11" t="str">
        <f t="shared" si="35"/>
        <v>Red</v>
      </c>
      <c r="BB95" s="3" t="str">
        <f t="shared" si="36"/>
        <v/>
      </c>
      <c r="BC95" s="3" t="str">
        <f t="shared" si="37"/>
        <v/>
      </c>
      <c r="BD95" s="3">
        <f t="shared" si="38"/>
        <v>0</v>
      </c>
      <c r="BE95" s="3">
        <f t="shared" si="39"/>
        <v>0</v>
      </c>
      <c r="BF95" t="s">
        <v>155</v>
      </c>
      <c r="BG95" s="37"/>
      <c r="BH95" s="37"/>
      <c r="BI95" s="38" t="str">
        <f t="shared" si="40"/>
        <v/>
      </c>
    </row>
    <row r="96" spans="1:61" ht="15">
      <c r="A96" s="8">
        <v>46164</v>
      </c>
      <c r="B96" s="6" t="s">
        <v>149</v>
      </c>
      <c r="C96" s="6" t="s">
        <v>156</v>
      </c>
      <c r="D96" s="6" t="s">
        <v>157</v>
      </c>
      <c r="E96" s="6" t="s">
        <v>111</v>
      </c>
      <c r="F96" s="12">
        <v>336</v>
      </c>
      <c r="G96" s="12">
        <v>331</v>
      </c>
      <c r="H96" s="12">
        <v>7</v>
      </c>
      <c r="I96" s="12">
        <v>4</v>
      </c>
      <c r="J96" s="12">
        <v>3</v>
      </c>
      <c r="K96" s="12">
        <v>335</v>
      </c>
      <c r="L96" s="13">
        <v>8671.25</v>
      </c>
      <c r="M96" s="13">
        <v>14527</v>
      </c>
      <c r="N96" s="14">
        <v>0.94848571428571427</v>
      </c>
      <c r="O96" s="12">
        <v>1</v>
      </c>
      <c r="P96" s="12">
        <v>2</v>
      </c>
      <c r="Q96" s="12">
        <v>1</v>
      </c>
      <c r="R96" s="12">
        <v>0</v>
      </c>
      <c r="S96" s="30">
        <v>10</v>
      </c>
      <c r="T96" s="12">
        <v>48</v>
      </c>
      <c r="U96" s="12">
        <v>45</v>
      </c>
      <c r="V96" s="12">
        <v>24</v>
      </c>
      <c r="W96" s="12">
        <v>23</v>
      </c>
      <c r="X96" s="14">
        <v>0.93571428571428572</v>
      </c>
      <c r="Y96" s="12">
        <v>0</v>
      </c>
      <c r="Z96" s="12">
        <v>1</v>
      </c>
      <c r="AA96" s="12">
        <v>6</v>
      </c>
      <c r="AB96" s="6" t="s">
        <v>187</v>
      </c>
      <c r="AC96" s="15">
        <f t="shared" si="23"/>
        <v>338</v>
      </c>
      <c r="AD96" s="16">
        <f t="shared" si="24"/>
        <v>0.99702380952380953</v>
      </c>
      <c r="AE96" s="15">
        <f t="shared" si="25"/>
        <v>1</v>
      </c>
      <c r="AF96" s="15">
        <f t="shared" si="26"/>
        <v>0</v>
      </c>
      <c r="AG96" s="15">
        <f t="shared" si="27"/>
        <v>3</v>
      </c>
      <c r="AH96" s="16">
        <f t="shared" si="28"/>
        <v>2.0710059171597635E-2</v>
      </c>
      <c r="AI96" s="16">
        <f t="shared" si="29"/>
        <v>8.8757396449704144E-3</v>
      </c>
      <c r="AJ96" s="16">
        <f t="shared" si="30"/>
        <v>0.59690576168513798</v>
      </c>
      <c r="AK96" s="16">
        <f t="shared" si="31"/>
        <v>0.9375</v>
      </c>
      <c r="AL96" s="16">
        <f t="shared" si="32"/>
        <v>0.95833333333333337</v>
      </c>
      <c r="AM96" s="41">
        <f t="shared" si="33"/>
        <v>320.5881714285714</v>
      </c>
      <c r="AN96" s="41">
        <f t="shared" si="34"/>
        <v>21.521428571428572</v>
      </c>
      <c r="AO96" s="17">
        <f>IF(A96="","",(AD96&lt;Settings!$B$4)+(AE96&gt;Settings!$B$5)+(AH96&gt;Settings!$B$6)+(AI96&gt;Settings!$B$7)+(N96&lt;Settings!$B$8)+(AJ96&gt;Settings!$B$9)+(O96&gt;Settings!$B$10)+(IFERROR(R96/S96,0)&gt;Settings!$B$11)+(AK96&lt;Settings!$B$12)+(AL96&lt;Settings!$B$13)+(X96&lt;Settings!$B$14)+(Y96&gt;Settings!$B$15))</f>
        <v>5</v>
      </c>
      <c r="AP96" s="11" t="str">
        <f t="shared" si="35"/>
        <v>Red</v>
      </c>
      <c r="BB96" s="3" t="str">
        <f t="shared" si="36"/>
        <v/>
      </c>
      <c r="BC96" s="3" t="str">
        <f t="shared" si="37"/>
        <v/>
      </c>
      <c r="BD96" s="3">
        <f t="shared" si="38"/>
        <v>0</v>
      </c>
      <c r="BE96" s="3">
        <f t="shared" si="39"/>
        <v>0</v>
      </c>
      <c r="BF96" t="s">
        <v>160</v>
      </c>
      <c r="BG96" s="37"/>
      <c r="BH96" s="37"/>
      <c r="BI96" s="38" t="str">
        <f t="shared" si="40"/>
        <v/>
      </c>
    </row>
    <row r="97" spans="1:61" ht="15">
      <c r="A97" s="8">
        <v>46164</v>
      </c>
      <c r="B97" s="6" t="s">
        <v>161</v>
      </c>
      <c r="C97" s="6" t="s">
        <v>162</v>
      </c>
      <c r="D97" s="6" t="s">
        <v>163</v>
      </c>
      <c r="E97" s="6" t="s">
        <v>119</v>
      </c>
      <c r="F97" s="12">
        <v>280</v>
      </c>
      <c r="G97" s="12">
        <v>264</v>
      </c>
      <c r="H97" s="12">
        <v>19</v>
      </c>
      <c r="I97" s="12">
        <v>5</v>
      </c>
      <c r="J97" s="12">
        <v>9</v>
      </c>
      <c r="K97" s="12">
        <v>274</v>
      </c>
      <c r="L97" s="13">
        <v>7283.85</v>
      </c>
      <c r="M97" s="13">
        <v>11840.5</v>
      </c>
      <c r="N97" s="14">
        <v>0.93948571428571426</v>
      </c>
      <c r="O97" s="12">
        <v>3</v>
      </c>
      <c r="P97" s="12">
        <v>6</v>
      </c>
      <c r="Q97" s="12">
        <v>0</v>
      </c>
      <c r="R97" s="12">
        <v>0</v>
      </c>
      <c r="S97" s="30">
        <v>8</v>
      </c>
      <c r="T97" s="12">
        <v>42</v>
      </c>
      <c r="U97" s="12">
        <v>38</v>
      </c>
      <c r="V97" s="12">
        <v>21</v>
      </c>
      <c r="W97" s="12">
        <v>19</v>
      </c>
      <c r="X97" s="14">
        <v>0.85571428571428576</v>
      </c>
      <c r="Y97" s="12">
        <v>2</v>
      </c>
      <c r="Z97" s="12">
        <v>5</v>
      </c>
      <c r="AA97" s="12">
        <v>4</v>
      </c>
      <c r="AB97" s="6" t="s">
        <v>187</v>
      </c>
      <c r="AC97" s="15">
        <f t="shared" si="23"/>
        <v>283</v>
      </c>
      <c r="AD97" s="16">
        <f t="shared" si="24"/>
        <v>0.97857142857142854</v>
      </c>
      <c r="AE97" s="15">
        <f t="shared" si="25"/>
        <v>6</v>
      </c>
      <c r="AF97" s="15">
        <f t="shared" si="26"/>
        <v>0</v>
      </c>
      <c r="AG97" s="15">
        <f t="shared" si="27"/>
        <v>14</v>
      </c>
      <c r="AH97" s="16">
        <f t="shared" si="28"/>
        <v>6.7137809187279157E-2</v>
      </c>
      <c r="AI97" s="16">
        <f t="shared" si="29"/>
        <v>4.9469964664310952E-2</v>
      </c>
      <c r="AJ97" s="16">
        <f t="shared" si="30"/>
        <v>0.61516405557197762</v>
      </c>
      <c r="AK97" s="16">
        <f t="shared" si="31"/>
        <v>0.90476190476190477</v>
      </c>
      <c r="AL97" s="16">
        <f t="shared" si="32"/>
        <v>0.90476190476190477</v>
      </c>
      <c r="AM97" s="41">
        <f t="shared" si="33"/>
        <v>265.87445714285712</v>
      </c>
      <c r="AN97" s="41">
        <f t="shared" si="34"/>
        <v>16.258571428571429</v>
      </c>
      <c r="AO97" s="17">
        <f>IF(A97="","",(AD97&lt;Settings!$B$4)+(AE97&gt;Settings!$B$5)+(AH97&gt;Settings!$B$6)+(AI97&gt;Settings!$B$7)+(N97&lt;Settings!$B$8)+(AJ97&gt;Settings!$B$9)+(O97&gt;Settings!$B$10)+(IFERROR(R97/S97,0)&gt;Settings!$B$11)+(AK97&lt;Settings!$B$12)+(AL97&lt;Settings!$B$13)+(X97&lt;Settings!$B$14)+(Y97&gt;Settings!$B$15))</f>
        <v>10</v>
      </c>
      <c r="AP97" s="11" t="str">
        <f t="shared" si="35"/>
        <v>Red</v>
      </c>
      <c r="BB97" s="3" t="str">
        <f t="shared" si="36"/>
        <v/>
      </c>
      <c r="BC97" s="3" t="str">
        <f t="shared" si="37"/>
        <v/>
      </c>
      <c r="BD97" s="3">
        <f t="shared" si="38"/>
        <v>0</v>
      </c>
      <c r="BE97" s="3">
        <f t="shared" si="39"/>
        <v>0</v>
      </c>
      <c r="BF97" t="s">
        <v>167</v>
      </c>
      <c r="BG97" s="37"/>
      <c r="BH97" s="37"/>
      <c r="BI97" s="38" t="str">
        <f t="shared" si="40"/>
        <v/>
      </c>
    </row>
    <row r="98" spans="1:61" ht="15">
      <c r="A98" s="8">
        <v>46164</v>
      </c>
      <c r="B98" s="6" t="s">
        <v>161</v>
      </c>
      <c r="C98" s="6" t="s">
        <v>168</v>
      </c>
      <c r="D98" s="6" t="s">
        <v>169</v>
      </c>
      <c r="E98" s="6" t="s">
        <v>119</v>
      </c>
      <c r="F98" s="12">
        <v>392</v>
      </c>
      <c r="G98" s="12">
        <v>378</v>
      </c>
      <c r="H98" s="12">
        <v>16</v>
      </c>
      <c r="I98" s="12">
        <v>8</v>
      </c>
      <c r="J98" s="12">
        <v>5</v>
      </c>
      <c r="K98" s="12">
        <v>389</v>
      </c>
      <c r="L98" s="13">
        <v>10009.1</v>
      </c>
      <c r="M98" s="13">
        <v>16417.5</v>
      </c>
      <c r="N98" s="14">
        <v>0.94488571428571433</v>
      </c>
      <c r="O98" s="12">
        <v>2</v>
      </c>
      <c r="P98" s="12">
        <v>4</v>
      </c>
      <c r="Q98" s="12">
        <v>1</v>
      </c>
      <c r="R98" s="12">
        <v>0</v>
      </c>
      <c r="S98" s="30">
        <v>11</v>
      </c>
      <c r="T98" s="12">
        <v>56</v>
      </c>
      <c r="U98" s="12">
        <v>52</v>
      </c>
      <c r="V98" s="12">
        <v>28</v>
      </c>
      <c r="W98" s="12">
        <v>26</v>
      </c>
      <c r="X98" s="14">
        <v>0.90571428571428569</v>
      </c>
      <c r="Y98" s="12">
        <v>1</v>
      </c>
      <c r="Z98" s="12">
        <v>3</v>
      </c>
      <c r="AA98" s="12">
        <v>6</v>
      </c>
      <c r="AB98" s="6" t="s">
        <v>187</v>
      </c>
      <c r="AC98" s="15">
        <f t="shared" si="23"/>
        <v>394</v>
      </c>
      <c r="AD98" s="16">
        <f t="shared" si="24"/>
        <v>0.99234693877551017</v>
      </c>
      <c r="AE98" s="15">
        <f t="shared" si="25"/>
        <v>3</v>
      </c>
      <c r="AF98" s="15">
        <f t="shared" si="26"/>
        <v>0</v>
      </c>
      <c r="AG98" s="15">
        <f t="shared" si="27"/>
        <v>8</v>
      </c>
      <c r="AH98" s="16">
        <f t="shared" si="28"/>
        <v>4.060913705583756E-2</v>
      </c>
      <c r="AI98" s="16">
        <f t="shared" si="29"/>
        <v>2.030456852791878E-2</v>
      </c>
      <c r="AJ98" s="16">
        <f t="shared" si="30"/>
        <v>0.60966042332876502</v>
      </c>
      <c r="AK98" s="16">
        <f t="shared" si="31"/>
        <v>0.9285714285714286</v>
      </c>
      <c r="AL98" s="16">
        <f t="shared" si="32"/>
        <v>0.9285714285714286</v>
      </c>
      <c r="AM98" s="41">
        <f t="shared" si="33"/>
        <v>372.28497142857145</v>
      </c>
      <c r="AN98" s="41">
        <f t="shared" si="34"/>
        <v>23.548571428571428</v>
      </c>
      <c r="AO98" s="17">
        <f>IF(A98="","",(AD98&lt;Settings!$B$4)+(AE98&gt;Settings!$B$5)+(AH98&gt;Settings!$B$6)+(AI98&gt;Settings!$B$7)+(N98&lt;Settings!$B$8)+(AJ98&gt;Settings!$B$9)+(O98&gt;Settings!$B$10)+(IFERROR(R98/S98,0)&gt;Settings!$B$11)+(AK98&lt;Settings!$B$12)+(AL98&lt;Settings!$B$13)+(X98&lt;Settings!$B$14)+(Y98&gt;Settings!$B$15))</f>
        <v>9</v>
      </c>
      <c r="AP98" s="11" t="str">
        <f t="shared" si="35"/>
        <v>Red</v>
      </c>
      <c r="BB98" s="3" t="str">
        <f t="shared" si="36"/>
        <v/>
      </c>
      <c r="BC98" s="3" t="str">
        <f t="shared" si="37"/>
        <v/>
      </c>
      <c r="BD98" s="3">
        <f t="shared" si="38"/>
        <v>0</v>
      </c>
      <c r="BE98" s="3">
        <f t="shared" si="39"/>
        <v>0</v>
      </c>
      <c r="BF98" t="s">
        <v>173</v>
      </c>
      <c r="BG98" s="37"/>
      <c r="BH98" s="37"/>
      <c r="BI98" s="38" t="str">
        <f t="shared" si="40"/>
        <v/>
      </c>
    </row>
    <row r="99" spans="1:61" ht="15">
      <c r="A99" s="8">
        <v>46164</v>
      </c>
      <c r="B99" s="6" t="s">
        <v>174</v>
      </c>
      <c r="C99" s="6" t="s">
        <v>175</v>
      </c>
      <c r="D99" s="6" t="s">
        <v>176</v>
      </c>
      <c r="E99" s="6" t="s">
        <v>111</v>
      </c>
      <c r="F99" s="12">
        <v>504</v>
      </c>
      <c r="G99" s="12">
        <v>493</v>
      </c>
      <c r="H99" s="12">
        <v>13</v>
      </c>
      <c r="I99" s="12">
        <v>9</v>
      </c>
      <c r="J99" s="12">
        <v>3</v>
      </c>
      <c r="K99" s="12">
        <v>503</v>
      </c>
      <c r="L99" s="13">
        <v>13081.2</v>
      </c>
      <c r="M99" s="13">
        <v>21492</v>
      </c>
      <c r="N99" s="14">
        <v>0.94788571428571433</v>
      </c>
      <c r="O99" s="12">
        <v>1</v>
      </c>
      <c r="P99" s="12">
        <v>2</v>
      </c>
      <c r="Q99" s="12">
        <v>0</v>
      </c>
      <c r="R99" s="12">
        <v>0</v>
      </c>
      <c r="S99" s="30">
        <v>14</v>
      </c>
      <c r="T99" s="12">
        <v>72</v>
      </c>
      <c r="U99" s="12">
        <v>67</v>
      </c>
      <c r="V99" s="12">
        <v>36</v>
      </c>
      <c r="W99" s="12">
        <v>34</v>
      </c>
      <c r="X99" s="14">
        <v>0.93571428571428572</v>
      </c>
      <c r="Y99" s="12">
        <v>0</v>
      </c>
      <c r="Z99" s="12">
        <v>2</v>
      </c>
      <c r="AA99" s="12">
        <v>8</v>
      </c>
      <c r="AB99" s="6" t="s">
        <v>187</v>
      </c>
      <c r="AC99" s="15">
        <f t="shared" si="23"/>
        <v>506</v>
      </c>
      <c r="AD99" s="16">
        <f t="shared" si="24"/>
        <v>0.99801587301587302</v>
      </c>
      <c r="AE99" s="15">
        <f t="shared" si="25"/>
        <v>1</v>
      </c>
      <c r="AF99" s="15">
        <f t="shared" si="26"/>
        <v>0</v>
      </c>
      <c r="AG99" s="15">
        <f t="shared" si="27"/>
        <v>4</v>
      </c>
      <c r="AH99" s="16">
        <f t="shared" si="28"/>
        <v>2.5691699604743084E-2</v>
      </c>
      <c r="AI99" s="16">
        <f t="shared" si="29"/>
        <v>7.9051383399209481E-3</v>
      </c>
      <c r="AJ99" s="16">
        <f t="shared" si="30"/>
        <v>0.60865438302624231</v>
      </c>
      <c r="AK99" s="16">
        <f t="shared" si="31"/>
        <v>0.93055555555555558</v>
      </c>
      <c r="AL99" s="16">
        <f t="shared" si="32"/>
        <v>0.94444444444444442</v>
      </c>
      <c r="AM99" s="41">
        <f t="shared" si="33"/>
        <v>479.63017142857143</v>
      </c>
      <c r="AN99" s="41">
        <f t="shared" si="34"/>
        <v>31.814285714285713</v>
      </c>
      <c r="AO99" s="17">
        <f>IF(A99="","",(AD99&lt;Settings!$B$4)+(AE99&gt;Settings!$B$5)+(AH99&gt;Settings!$B$6)+(AI99&gt;Settings!$B$7)+(N99&lt;Settings!$B$8)+(AJ99&gt;Settings!$B$9)+(O99&gt;Settings!$B$10)+(IFERROR(R99/S99,0)&gt;Settings!$B$11)+(AK99&lt;Settings!$B$12)+(AL99&lt;Settings!$B$13)+(X99&lt;Settings!$B$14)+(Y99&gt;Settings!$B$15))</f>
        <v>5</v>
      </c>
      <c r="AP99" s="11" t="str">
        <f t="shared" si="35"/>
        <v>Red</v>
      </c>
      <c r="BB99" s="3" t="str">
        <f t="shared" si="36"/>
        <v/>
      </c>
      <c r="BC99" s="3" t="str">
        <f t="shared" si="37"/>
        <v/>
      </c>
      <c r="BD99" s="3">
        <f t="shared" si="38"/>
        <v>0</v>
      </c>
      <c r="BE99" s="3">
        <f t="shared" si="39"/>
        <v>0</v>
      </c>
      <c r="BF99" t="s">
        <v>180</v>
      </c>
      <c r="BG99" s="37"/>
      <c r="BH99" s="37"/>
      <c r="BI99" s="38" t="str">
        <f t="shared" si="40"/>
        <v/>
      </c>
    </row>
    <row r="100" spans="1:61" ht="15">
      <c r="A100" s="8">
        <v>46164</v>
      </c>
      <c r="B100" s="6" t="s">
        <v>174</v>
      </c>
      <c r="C100" s="6" t="s">
        <v>181</v>
      </c>
      <c r="D100" s="6" t="s">
        <v>182</v>
      </c>
      <c r="E100" s="6" t="s">
        <v>119</v>
      </c>
      <c r="F100" s="12">
        <v>224</v>
      </c>
      <c r="G100" s="12">
        <v>208</v>
      </c>
      <c r="H100" s="12">
        <v>18</v>
      </c>
      <c r="I100" s="12">
        <v>3</v>
      </c>
      <c r="J100" s="12">
        <v>10</v>
      </c>
      <c r="K100" s="12">
        <v>216</v>
      </c>
      <c r="L100" s="13">
        <v>5797.35</v>
      </c>
      <c r="M100" s="13">
        <v>9353</v>
      </c>
      <c r="N100" s="14">
        <v>0.9370857142857143</v>
      </c>
      <c r="O100" s="12">
        <v>3</v>
      </c>
      <c r="P100" s="12">
        <v>7</v>
      </c>
      <c r="Q100" s="12">
        <v>1</v>
      </c>
      <c r="R100" s="12">
        <v>0</v>
      </c>
      <c r="S100" s="30">
        <v>7</v>
      </c>
      <c r="T100" s="12">
        <v>35</v>
      </c>
      <c r="U100" s="12">
        <v>32</v>
      </c>
      <c r="V100" s="12">
        <v>18</v>
      </c>
      <c r="W100" s="12">
        <v>17</v>
      </c>
      <c r="X100" s="14">
        <v>0.83571428571428574</v>
      </c>
      <c r="Y100" s="12">
        <v>2</v>
      </c>
      <c r="Z100" s="12">
        <v>5</v>
      </c>
      <c r="AA100" s="12">
        <v>4</v>
      </c>
      <c r="AB100" s="6" t="s">
        <v>187</v>
      </c>
      <c r="AC100" s="15">
        <f t="shared" si="23"/>
        <v>226</v>
      </c>
      <c r="AD100" s="16">
        <f t="shared" si="24"/>
        <v>0.9642857142857143</v>
      </c>
      <c r="AE100" s="15">
        <f t="shared" si="25"/>
        <v>8</v>
      </c>
      <c r="AF100" s="15">
        <f t="shared" si="26"/>
        <v>0</v>
      </c>
      <c r="AG100" s="15">
        <f t="shared" si="27"/>
        <v>15</v>
      </c>
      <c r="AH100" s="16">
        <f t="shared" si="28"/>
        <v>7.9646017699115043E-2</v>
      </c>
      <c r="AI100" s="16">
        <f t="shared" si="29"/>
        <v>6.637168141592921E-2</v>
      </c>
      <c r="AJ100" s="16">
        <f t="shared" si="30"/>
        <v>0.6198385544745002</v>
      </c>
      <c r="AK100" s="16">
        <f t="shared" si="31"/>
        <v>0.91428571428571426</v>
      </c>
      <c r="AL100" s="16">
        <f t="shared" si="32"/>
        <v>0.94444444444444442</v>
      </c>
      <c r="AM100" s="41">
        <f t="shared" si="33"/>
        <v>211.78137142857142</v>
      </c>
      <c r="AN100" s="41">
        <f t="shared" si="34"/>
        <v>14.207142857142857</v>
      </c>
      <c r="AO100" s="17">
        <f>IF(A100="","",(AD100&lt;Settings!$B$4)+(AE100&gt;Settings!$B$5)+(AH100&gt;Settings!$B$6)+(AI100&gt;Settings!$B$7)+(N100&lt;Settings!$B$8)+(AJ100&gt;Settings!$B$9)+(O100&gt;Settings!$B$10)+(IFERROR(R100/S100,0)&gt;Settings!$B$11)+(AK100&lt;Settings!$B$12)+(AL100&lt;Settings!$B$13)+(X100&lt;Settings!$B$14)+(Y100&gt;Settings!$B$15))</f>
        <v>10</v>
      </c>
      <c r="AP100" s="11" t="str">
        <f t="shared" si="35"/>
        <v>Red</v>
      </c>
      <c r="BB100" s="3" t="str">
        <f t="shared" si="36"/>
        <v/>
      </c>
      <c r="BC100" s="3" t="str">
        <f t="shared" si="37"/>
        <v/>
      </c>
      <c r="BD100" s="3">
        <f t="shared" si="38"/>
        <v>0</v>
      </c>
      <c r="BE100" s="3">
        <f t="shared" si="39"/>
        <v>0</v>
      </c>
      <c r="BF100" t="s">
        <v>186</v>
      </c>
      <c r="BG100" s="37"/>
      <c r="BH100" s="37"/>
      <c r="BI100" s="38" t="str">
        <f t="shared" si="40"/>
        <v/>
      </c>
    </row>
    <row r="101" spans="1:61" ht="15">
      <c r="A101" s="8">
        <v>46171</v>
      </c>
      <c r="B101" s="6" t="s">
        <v>108</v>
      </c>
      <c r="C101" s="6" t="s">
        <v>109</v>
      </c>
      <c r="D101" s="6" t="s">
        <v>110</v>
      </c>
      <c r="E101" s="6" t="s">
        <v>111</v>
      </c>
      <c r="F101" s="12">
        <v>560</v>
      </c>
      <c r="G101" s="12">
        <v>531</v>
      </c>
      <c r="H101" s="12">
        <v>30</v>
      </c>
      <c r="I101" s="12">
        <v>14</v>
      </c>
      <c r="J101" s="12">
        <v>6</v>
      </c>
      <c r="K101" s="12">
        <v>555</v>
      </c>
      <c r="L101" s="13">
        <v>14100.6</v>
      </c>
      <c r="M101" s="13">
        <v>22410</v>
      </c>
      <c r="N101" s="14">
        <v>0.94831428571428578</v>
      </c>
      <c r="O101" s="12">
        <v>2</v>
      </c>
      <c r="P101" s="12">
        <v>5</v>
      </c>
      <c r="Q101" s="12">
        <v>1</v>
      </c>
      <c r="R101" s="12">
        <v>0</v>
      </c>
      <c r="S101" s="30">
        <v>15</v>
      </c>
      <c r="T101" s="12">
        <v>80</v>
      </c>
      <c r="U101" s="12">
        <v>74</v>
      </c>
      <c r="V101" s="12">
        <v>35</v>
      </c>
      <c r="W101" s="12">
        <v>33</v>
      </c>
      <c r="X101" s="14">
        <v>0.91428571428571426</v>
      </c>
      <c r="Y101" s="12">
        <v>1</v>
      </c>
      <c r="Z101" s="12">
        <v>4</v>
      </c>
      <c r="AA101" s="12">
        <v>12</v>
      </c>
      <c r="AB101" s="6" t="s">
        <v>187</v>
      </c>
      <c r="AC101" s="15">
        <f t="shared" si="23"/>
        <v>561</v>
      </c>
      <c r="AD101" s="16">
        <f t="shared" si="24"/>
        <v>0.9910714285714286</v>
      </c>
      <c r="AE101" s="15">
        <f t="shared" si="25"/>
        <v>5</v>
      </c>
      <c r="AF101" s="15">
        <f t="shared" si="26"/>
        <v>0</v>
      </c>
      <c r="AG101" s="15">
        <f t="shared" si="27"/>
        <v>16</v>
      </c>
      <c r="AH101" s="16">
        <f t="shared" si="28"/>
        <v>5.3475935828877004E-2</v>
      </c>
      <c r="AI101" s="16">
        <f t="shared" si="29"/>
        <v>2.8520499108734401E-2</v>
      </c>
      <c r="AJ101" s="16">
        <f t="shared" si="30"/>
        <v>0.62921017402945112</v>
      </c>
      <c r="AK101" s="16">
        <f t="shared" si="31"/>
        <v>0.92500000000000004</v>
      </c>
      <c r="AL101" s="16">
        <f t="shared" si="32"/>
        <v>0.94285714285714284</v>
      </c>
      <c r="AM101" s="41">
        <f t="shared" si="33"/>
        <v>532.00431428571437</v>
      </c>
      <c r="AN101" s="41">
        <f t="shared" si="34"/>
        <v>30.171428571428571</v>
      </c>
      <c r="AO101" s="17">
        <f>IF(A101="","",(AD101&lt;Settings!$B$4)+(AE101&gt;Settings!$B$5)+(AH101&gt;Settings!$B$6)+(AI101&gt;Settings!$B$7)+(N101&lt;Settings!$B$8)+(AJ101&gt;Settings!$B$9)+(O101&gt;Settings!$B$10)+(IFERROR(R101/S101,0)&gt;Settings!$B$11)+(AK101&lt;Settings!$B$12)+(AL101&lt;Settings!$B$13)+(X101&lt;Settings!$B$14)+(Y101&gt;Settings!$B$15))</f>
        <v>9</v>
      </c>
      <c r="AP101" s="11" t="str">
        <f t="shared" si="35"/>
        <v>Red</v>
      </c>
      <c r="BB101" s="3" t="str">
        <f t="shared" ref="BB101:BB132" si="41">IF(AQ101&gt;0,AR101/AQ101,"")</f>
        <v/>
      </c>
      <c r="BC101" s="3" t="str">
        <f t="shared" ref="BC101:BC132" si="42">IF(AS101&gt;0,AT101/AS101,"")</f>
        <v/>
      </c>
      <c r="BD101" s="3">
        <f t="shared" ref="BD101:BD132" si="43">IF(Z101&gt;0,AU101/Z101,"")</f>
        <v>0</v>
      </c>
      <c r="BE101" s="3">
        <f t="shared" ref="BE101:BE132" si="44">IF(Z101&gt;0,AW101/Z101,"")</f>
        <v>0</v>
      </c>
      <c r="BF101" t="s">
        <v>116</v>
      </c>
      <c r="BG101" s="37"/>
      <c r="BH101" s="37"/>
      <c r="BI101" s="38" t="str">
        <f t="shared" si="40"/>
        <v/>
      </c>
    </row>
    <row r="102" spans="1:61" ht="15">
      <c r="A102" s="8">
        <v>46171</v>
      </c>
      <c r="B102" s="6" t="s">
        <v>108</v>
      </c>
      <c r="C102" s="6" t="s">
        <v>117</v>
      </c>
      <c r="D102" s="6" t="s">
        <v>118</v>
      </c>
      <c r="E102" s="6" t="s">
        <v>119</v>
      </c>
      <c r="F102" s="12">
        <v>336</v>
      </c>
      <c r="G102" s="12">
        <v>314</v>
      </c>
      <c r="H102" s="12">
        <v>25</v>
      </c>
      <c r="I102" s="12">
        <v>6</v>
      </c>
      <c r="J102" s="12">
        <v>9</v>
      </c>
      <c r="K102" s="12">
        <v>330</v>
      </c>
      <c r="L102" s="13">
        <v>8837.7000000000007</v>
      </c>
      <c r="M102" s="13">
        <v>14242.8</v>
      </c>
      <c r="N102" s="14">
        <v>0.94411428571428568</v>
      </c>
      <c r="O102" s="12">
        <v>3</v>
      </c>
      <c r="P102" s="12">
        <v>6</v>
      </c>
      <c r="Q102" s="12">
        <v>0</v>
      </c>
      <c r="R102" s="12">
        <v>0</v>
      </c>
      <c r="S102" s="30">
        <v>10</v>
      </c>
      <c r="T102" s="12">
        <v>56</v>
      </c>
      <c r="U102" s="12">
        <v>51</v>
      </c>
      <c r="V102" s="12">
        <v>28</v>
      </c>
      <c r="W102" s="12">
        <v>26</v>
      </c>
      <c r="X102" s="14">
        <v>0.85428571428571431</v>
      </c>
      <c r="Y102" s="12">
        <v>2</v>
      </c>
      <c r="Z102" s="12">
        <v>5</v>
      </c>
      <c r="AA102" s="12">
        <v>8</v>
      </c>
      <c r="AB102" s="6" t="s">
        <v>187</v>
      </c>
      <c r="AC102" s="15">
        <f t="shared" si="23"/>
        <v>339</v>
      </c>
      <c r="AD102" s="16">
        <f t="shared" si="24"/>
        <v>0.9821428571428571</v>
      </c>
      <c r="AE102" s="15">
        <f t="shared" si="25"/>
        <v>6</v>
      </c>
      <c r="AF102" s="15">
        <f t="shared" si="26"/>
        <v>0</v>
      </c>
      <c r="AG102" s="15">
        <f t="shared" si="27"/>
        <v>19</v>
      </c>
      <c r="AH102" s="16">
        <f t="shared" si="28"/>
        <v>7.3746312684365781E-2</v>
      </c>
      <c r="AI102" s="16">
        <f t="shared" si="29"/>
        <v>5.6047197640117993E-2</v>
      </c>
      <c r="AJ102" s="16">
        <f t="shared" si="30"/>
        <v>0.62050299098491879</v>
      </c>
      <c r="AK102" s="16">
        <f t="shared" si="31"/>
        <v>0.9107142857142857</v>
      </c>
      <c r="AL102" s="16">
        <f t="shared" si="32"/>
        <v>0.9285714285714286</v>
      </c>
      <c r="AM102" s="41">
        <f t="shared" si="33"/>
        <v>320.05474285714286</v>
      </c>
      <c r="AN102" s="41">
        <f t="shared" si="34"/>
        <v>22.211428571428574</v>
      </c>
      <c r="AO102" s="17">
        <f>IF(A102="","",(AD102&lt;Settings!$B$4)+(AE102&gt;Settings!$B$5)+(AH102&gt;Settings!$B$6)+(AI102&gt;Settings!$B$7)+(N102&lt;Settings!$B$8)+(AJ102&gt;Settings!$B$9)+(O102&gt;Settings!$B$10)+(IFERROR(R102/S102,0)&gt;Settings!$B$11)+(AK102&lt;Settings!$B$12)+(AL102&lt;Settings!$B$13)+(X102&lt;Settings!$B$14)+(Y102&gt;Settings!$B$15))</f>
        <v>10</v>
      </c>
      <c r="AP102" s="11" t="str">
        <f t="shared" si="35"/>
        <v>Red</v>
      </c>
      <c r="BB102" s="3" t="str">
        <f t="shared" si="41"/>
        <v/>
      </c>
      <c r="BC102" s="3" t="str">
        <f t="shared" si="42"/>
        <v/>
      </c>
      <c r="BD102" s="3">
        <f t="shared" si="43"/>
        <v>0</v>
      </c>
      <c r="BE102" s="3">
        <f t="shared" si="44"/>
        <v>0</v>
      </c>
      <c r="BF102" t="s">
        <v>123</v>
      </c>
      <c r="BG102" s="37"/>
      <c r="BH102" s="37"/>
      <c r="BI102" s="38" t="str">
        <f t="shared" si="40"/>
        <v/>
      </c>
    </row>
    <row r="103" spans="1:61" ht="15">
      <c r="A103" s="8">
        <v>46171</v>
      </c>
      <c r="B103" s="6" t="s">
        <v>124</v>
      </c>
      <c r="C103" s="6" t="s">
        <v>125</v>
      </c>
      <c r="D103" s="6" t="s">
        <v>126</v>
      </c>
      <c r="E103" s="6" t="s">
        <v>111</v>
      </c>
      <c r="F103" s="12">
        <v>420</v>
      </c>
      <c r="G103" s="12">
        <v>387</v>
      </c>
      <c r="H103" s="12">
        <v>36</v>
      </c>
      <c r="I103" s="12">
        <v>7</v>
      </c>
      <c r="J103" s="12">
        <v>10</v>
      </c>
      <c r="K103" s="12">
        <v>413</v>
      </c>
      <c r="L103" s="13">
        <v>10823.7</v>
      </c>
      <c r="M103" s="13">
        <v>17031.599999999999</v>
      </c>
      <c r="N103" s="14">
        <v>0.94171428571428573</v>
      </c>
      <c r="O103" s="12">
        <v>3</v>
      </c>
      <c r="P103" s="12">
        <v>7</v>
      </c>
      <c r="Q103" s="12">
        <v>1</v>
      </c>
      <c r="R103" s="12">
        <v>1</v>
      </c>
      <c r="S103" s="30">
        <v>12</v>
      </c>
      <c r="T103" s="12">
        <v>70</v>
      </c>
      <c r="U103" s="12">
        <v>64</v>
      </c>
      <c r="V103" s="12">
        <v>42</v>
      </c>
      <c r="W103" s="12">
        <v>39</v>
      </c>
      <c r="X103" s="14">
        <v>0.8342857142857143</v>
      </c>
      <c r="Y103" s="12">
        <v>2</v>
      </c>
      <c r="Z103" s="12">
        <v>6</v>
      </c>
      <c r="AA103" s="12">
        <v>6</v>
      </c>
      <c r="AB103" s="6" t="s">
        <v>187</v>
      </c>
      <c r="AC103" s="15">
        <f t="shared" si="23"/>
        <v>423</v>
      </c>
      <c r="AD103" s="16">
        <f t="shared" si="24"/>
        <v>0.98333333333333328</v>
      </c>
      <c r="AE103" s="15">
        <f t="shared" si="25"/>
        <v>7</v>
      </c>
      <c r="AF103" s="15">
        <f t="shared" si="26"/>
        <v>0</v>
      </c>
      <c r="AG103" s="15">
        <f t="shared" si="27"/>
        <v>29</v>
      </c>
      <c r="AH103" s="16">
        <f t="shared" si="28"/>
        <v>8.5106382978723402E-2</v>
      </c>
      <c r="AI103" s="16">
        <f t="shared" si="29"/>
        <v>6.8557919621749411E-2</v>
      </c>
      <c r="AJ103" s="16">
        <f t="shared" si="30"/>
        <v>0.63550694004086528</v>
      </c>
      <c r="AK103" s="16">
        <f t="shared" si="31"/>
        <v>0.91428571428571426</v>
      </c>
      <c r="AL103" s="16">
        <f t="shared" si="32"/>
        <v>0.9285714285714286</v>
      </c>
      <c r="AM103" s="41">
        <f t="shared" si="33"/>
        <v>398.34514285714289</v>
      </c>
      <c r="AN103" s="41">
        <f t="shared" si="34"/>
        <v>32.537142857142861</v>
      </c>
      <c r="AO103" s="17">
        <f>IF(A103="","",(AD103&lt;Settings!$B$4)+(AE103&gt;Settings!$B$5)+(AH103&gt;Settings!$B$6)+(AI103&gt;Settings!$B$7)+(N103&lt;Settings!$B$8)+(AJ103&gt;Settings!$B$9)+(O103&gt;Settings!$B$10)+(IFERROR(R103/S103,0)&gt;Settings!$B$11)+(AK103&lt;Settings!$B$12)+(AL103&lt;Settings!$B$13)+(X103&lt;Settings!$B$14)+(Y103&gt;Settings!$B$15))</f>
        <v>11</v>
      </c>
      <c r="AP103" s="11" t="str">
        <f t="shared" si="35"/>
        <v>Red</v>
      </c>
      <c r="BB103" s="3" t="str">
        <f t="shared" si="41"/>
        <v/>
      </c>
      <c r="BC103" s="3" t="str">
        <f t="shared" si="42"/>
        <v/>
      </c>
      <c r="BD103" s="3">
        <f t="shared" si="43"/>
        <v>0</v>
      </c>
      <c r="BE103" s="3">
        <f t="shared" si="44"/>
        <v>0</v>
      </c>
      <c r="BF103" t="s">
        <v>130</v>
      </c>
      <c r="BG103" s="37"/>
      <c r="BH103" s="37"/>
      <c r="BI103" s="38" t="str">
        <f t="shared" si="40"/>
        <v/>
      </c>
    </row>
    <row r="104" spans="1:61" ht="15">
      <c r="A104" s="8">
        <v>46171</v>
      </c>
      <c r="B104" s="6" t="s">
        <v>124</v>
      </c>
      <c r="C104" s="6" t="s">
        <v>131</v>
      </c>
      <c r="D104" s="6" t="s">
        <v>132</v>
      </c>
      <c r="E104" s="6" t="s">
        <v>133</v>
      </c>
      <c r="F104" s="12">
        <v>280</v>
      </c>
      <c r="G104" s="12">
        <v>275</v>
      </c>
      <c r="H104" s="12">
        <v>7</v>
      </c>
      <c r="I104" s="12">
        <v>6</v>
      </c>
      <c r="J104" s="12">
        <v>3</v>
      </c>
      <c r="K104" s="12">
        <v>279</v>
      </c>
      <c r="L104" s="13">
        <v>7149.6</v>
      </c>
      <c r="M104" s="13">
        <v>11752.8</v>
      </c>
      <c r="N104" s="14">
        <v>0.95371428571428574</v>
      </c>
      <c r="O104" s="12">
        <v>1</v>
      </c>
      <c r="P104" s="12">
        <v>2</v>
      </c>
      <c r="Q104" s="12">
        <v>0</v>
      </c>
      <c r="R104" s="12">
        <v>0</v>
      </c>
      <c r="S104" s="30">
        <v>8</v>
      </c>
      <c r="T104" s="12">
        <v>40</v>
      </c>
      <c r="U104" s="12">
        <v>37</v>
      </c>
      <c r="V104" s="12">
        <v>20</v>
      </c>
      <c r="W104" s="12">
        <v>19</v>
      </c>
      <c r="X104" s="14">
        <v>0.93428571428571427</v>
      </c>
      <c r="Y104" s="12">
        <v>0</v>
      </c>
      <c r="Z104" s="12">
        <v>2</v>
      </c>
      <c r="AA104" s="12">
        <v>10</v>
      </c>
      <c r="AB104" s="6" t="s">
        <v>187</v>
      </c>
      <c r="AC104" s="15">
        <f t="shared" si="23"/>
        <v>282</v>
      </c>
      <c r="AD104" s="16">
        <f t="shared" si="24"/>
        <v>0.99642857142857144</v>
      </c>
      <c r="AE104" s="15">
        <f t="shared" si="25"/>
        <v>1</v>
      </c>
      <c r="AF104" s="15">
        <f t="shared" si="26"/>
        <v>0</v>
      </c>
      <c r="AG104" s="15">
        <f t="shared" si="27"/>
        <v>1</v>
      </c>
      <c r="AH104" s="16">
        <f t="shared" si="28"/>
        <v>2.4822695035460994E-2</v>
      </c>
      <c r="AI104" s="16">
        <f t="shared" si="29"/>
        <v>3.5460992907801418E-3</v>
      </c>
      <c r="AJ104" s="16">
        <f t="shared" si="30"/>
        <v>0.60833163161119064</v>
      </c>
      <c r="AK104" s="16">
        <f t="shared" si="31"/>
        <v>0.92500000000000004</v>
      </c>
      <c r="AL104" s="16">
        <f t="shared" si="32"/>
        <v>0.95</v>
      </c>
      <c r="AM104" s="41">
        <f t="shared" si="33"/>
        <v>268.94742857142859</v>
      </c>
      <c r="AN104" s="41">
        <f t="shared" si="34"/>
        <v>17.751428571428573</v>
      </c>
      <c r="AO104" s="17">
        <f>IF(A104="","",(AD104&lt;Settings!$B$4)+(AE104&gt;Settings!$B$5)+(AH104&gt;Settings!$B$6)+(AI104&gt;Settings!$B$7)+(N104&lt;Settings!$B$8)+(AJ104&gt;Settings!$B$9)+(O104&gt;Settings!$B$10)+(IFERROR(R104/S104,0)&gt;Settings!$B$11)+(AK104&lt;Settings!$B$12)+(AL104&lt;Settings!$B$13)+(X104&lt;Settings!$B$14)+(Y104&gt;Settings!$B$15))</f>
        <v>4</v>
      </c>
      <c r="AP104" s="11" t="str">
        <f t="shared" si="35"/>
        <v>Red</v>
      </c>
      <c r="BB104" s="3" t="str">
        <f t="shared" si="41"/>
        <v/>
      </c>
      <c r="BC104" s="3" t="str">
        <f t="shared" si="42"/>
        <v/>
      </c>
      <c r="BD104" s="3">
        <f t="shared" si="43"/>
        <v>0</v>
      </c>
      <c r="BE104" s="3">
        <f t="shared" si="44"/>
        <v>0</v>
      </c>
      <c r="BF104" t="s">
        <v>137</v>
      </c>
      <c r="BG104" s="37"/>
      <c r="BH104" s="37"/>
      <c r="BI104" s="38" t="str">
        <f t="shared" si="40"/>
        <v/>
      </c>
    </row>
    <row r="105" spans="1:61" ht="15">
      <c r="A105" s="8">
        <v>46171</v>
      </c>
      <c r="B105" s="6" t="s">
        <v>138</v>
      </c>
      <c r="C105" s="6" t="s">
        <v>139</v>
      </c>
      <c r="D105" s="6" t="s">
        <v>140</v>
      </c>
      <c r="E105" s="6" t="s">
        <v>119</v>
      </c>
      <c r="F105" s="12">
        <v>168</v>
      </c>
      <c r="G105" s="12">
        <v>159</v>
      </c>
      <c r="H105" s="12">
        <v>12</v>
      </c>
      <c r="I105" s="12">
        <v>1</v>
      </c>
      <c r="J105" s="12">
        <v>9</v>
      </c>
      <c r="K105" s="12">
        <v>162</v>
      </c>
      <c r="L105" s="13">
        <v>4269.8999999999996</v>
      </c>
      <c r="M105" s="13">
        <v>6872.4</v>
      </c>
      <c r="N105" s="14">
        <v>0.94411428571428568</v>
      </c>
      <c r="O105" s="12">
        <v>3</v>
      </c>
      <c r="P105" s="12">
        <v>6</v>
      </c>
      <c r="Q105" s="12">
        <v>1</v>
      </c>
      <c r="R105" s="12">
        <v>0</v>
      </c>
      <c r="S105" s="30">
        <v>6</v>
      </c>
      <c r="T105" s="12">
        <v>28</v>
      </c>
      <c r="U105" s="12">
        <v>26</v>
      </c>
      <c r="V105" s="12">
        <v>14</v>
      </c>
      <c r="W105" s="12">
        <v>13</v>
      </c>
      <c r="X105" s="14">
        <v>0.88428571428571434</v>
      </c>
      <c r="Y105" s="12">
        <v>2</v>
      </c>
      <c r="Z105" s="12">
        <v>5</v>
      </c>
      <c r="AA105" s="12">
        <v>4</v>
      </c>
      <c r="AB105" s="6" t="s">
        <v>187</v>
      </c>
      <c r="AC105" s="15">
        <f t="shared" si="23"/>
        <v>171</v>
      </c>
      <c r="AD105" s="16">
        <f t="shared" si="24"/>
        <v>0.9642857142857143</v>
      </c>
      <c r="AE105" s="15">
        <f t="shared" si="25"/>
        <v>6</v>
      </c>
      <c r="AF105" s="15">
        <f t="shared" si="26"/>
        <v>0</v>
      </c>
      <c r="AG105" s="15">
        <f t="shared" si="27"/>
        <v>11</v>
      </c>
      <c r="AH105" s="16">
        <f t="shared" si="28"/>
        <v>7.0175438596491224E-2</v>
      </c>
      <c r="AI105" s="16">
        <f t="shared" si="29"/>
        <v>6.4327485380116955E-2</v>
      </c>
      <c r="AJ105" s="16">
        <f t="shared" si="30"/>
        <v>0.62131133228566437</v>
      </c>
      <c r="AK105" s="16">
        <f t="shared" si="31"/>
        <v>0.9285714285714286</v>
      </c>
      <c r="AL105" s="16">
        <f t="shared" si="32"/>
        <v>0.9285714285714286</v>
      </c>
      <c r="AM105" s="41">
        <f t="shared" si="33"/>
        <v>161.44354285714286</v>
      </c>
      <c r="AN105" s="41">
        <f t="shared" si="34"/>
        <v>11.495714285714286</v>
      </c>
      <c r="AO105" s="17">
        <f>IF(A105="","",(AD105&lt;Settings!$B$4)+(AE105&gt;Settings!$B$5)+(AH105&gt;Settings!$B$6)+(AI105&gt;Settings!$B$7)+(N105&lt;Settings!$B$8)+(AJ105&gt;Settings!$B$9)+(O105&gt;Settings!$B$10)+(IFERROR(R105/S105,0)&gt;Settings!$B$11)+(AK105&lt;Settings!$B$12)+(AL105&lt;Settings!$B$13)+(X105&lt;Settings!$B$14)+(Y105&gt;Settings!$B$15))</f>
        <v>10</v>
      </c>
      <c r="AP105" s="11" t="str">
        <f t="shared" si="35"/>
        <v>Red</v>
      </c>
      <c r="BB105" s="3" t="str">
        <f t="shared" si="41"/>
        <v/>
      </c>
      <c r="BC105" s="3" t="str">
        <f t="shared" si="42"/>
        <v/>
      </c>
      <c r="BD105" s="3">
        <f t="shared" si="43"/>
        <v>0</v>
      </c>
      <c r="BE105" s="3">
        <f t="shared" si="44"/>
        <v>0</v>
      </c>
      <c r="BF105" t="s">
        <v>144</v>
      </c>
      <c r="BG105" s="37"/>
      <c r="BH105" s="37"/>
      <c r="BI105" s="38" t="str">
        <f t="shared" si="40"/>
        <v/>
      </c>
    </row>
    <row r="106" spans="1:61" ht="15">
      <c r="A106" s="8">
        <v>46171</v>
      </c>
      <c r="B106" s="6" t="s">
        <v>138</v>
      </c>
      <c r="C106" s="6" t="s">
        <v>145</v>
      </c>
      <c r="D106" s="6" t="s">
        <v>146</v>
      </c>
      <c r="E106" s="6" t="s">
        <v>133</v>
      </c>
      <c r="F106" s="12">
        <v>112</v>
      </c>
      <c r="G106" s="12">
        <v>112</v>
      </c>
      <c r="H106" s="12">
        <v>2</v>
      </c>
      <c r="I106" s="12">
        <v>0</v>
      </c>
      <c r="J106" s="12">
        <v>2</v>
      </c>
      <c r="K106" s="12">
        <v>112</v>
      </c>
      <c r="L106" s="13">
        <v>2780.4</v>
      </c>
      <c r="M106" s="13">
        <v>4581.6000000000004</v>
      </c>
      <c r="N106" s="14">
        <v>0.95611428571428569</v>
      </c>
      <c r="O106" s="12">
        <v>1</v>
      </c>
      <c r="P106" s="12">
        <v>1</v>
      </c>
      <c r="Q106" s="12">
        <v>0</v>
      </c>
      <c r="R106" s="12">
        <v>0</v>
      </c>
      <c r="S106" s="30">
        <v>4</v>
      </c>
      <c r="T106" s="12">
        <v>14</v>
      </c>
      <c r="U106" s="12">
        <v>13</v>
      </c>
      <c r="V106" s="12">
        <v>7</v>
      </c>
      <c r="W106" s="12">
        <v>7</v>
      </c>
      <c r="X106" s="14">
        <v>0.95428571428571429</v>
      </c>
      <c r="Y106" s="12">
        <v>0</v>
      </c>
      <c r="Z106" s="12">
        <v>1</v>
      </c>
      <c r="AA106" s="12">
        <v>2</v>
      </c>
      <c r="AB106" s="6" t="s">
        <v>187</v>
      </c>
      <c r="AC106" s="15">
        <f t="shared" si="23"/>
        <v>114</v>
      </c>
      <c r="AD106" s="16">
        <f t="shared" si="24"/>
        <v>1</v>
      </c>
      <c r="AE106" s="15">
        <f t="shared" si="25"/>
        <v>0</v>
      </c>
      <c r="AF106" s="15">
        <f t="shared" si="26"/>
        <v>0</v>
      </c>
      <c r="AG106" s="15">
        <f t="shared" si="27"/>
        <v>2</v>
      </c>
      <c r="AH106" s="16">
        <f t="shared" si="28"/>
        <v>1.7543859649122806E-2</v>
      </c>
      <c r="AI106" s="16">
        <f t="shared" si="29"/>
        <v>1.7543859649122806E-2</v>
      </c>
      <c r="AJ106" s="16">
        <f t="shared" si="30"/>
        <v>0.60686223153483498</v>
      </c>
      <c r="AK106" s="16">
        <f t="shared" si="31"/>
        <v>0.9285714285714286</v>
      </c>
      <c r="AL106" s="16">
        <f t="shared" si="32"/>
        <v>1</v>
      </c>
      <c r="AM106" s="41">
        <f t="shared" si="33"/>
        <v>108.99702857142857</v>
      </c>
      <c r="AN106" s="41">
        <f t="shared" si="34"/>
        <v>6.68</v>
      </c>
      <c r="AO106" s="17">
        <f>IF(A106="","",(AD106&lt;Settings!$B$4)+(AE106&gt;Settings!$B$5)+(AH106&gt;Settings!$B$6)+(AI106&gt;Settings!$B$7)+(N106&lt;Settings!$B$8)+(AJ106&gt;Settings!$B$9)+(O106&gt;Settings!$B$10)+(IFERROR(R106/S106,0)&gt;Settings!$B$11)+(AK106&lt;Settings!$B$12)+(AL106&lt;Settings!$B$13)+(X106&lt;Settings!$B$14)+(Y106&gt;Settings!$B$15))</f>
        <v>2</v>
      </c>
      <c r="AP106" s="11" t="str">
        <f t="shared" si="35"/>
        <v>Yellow</v>
      </c>
      <c r="BB106" s="3" t="str">
        <f t="shared" si="41"/>
        <v/>
      </c>
      <c r="BC106" s="3" t="str">
        <f t="shared" si="42"/>
        <v/>
      </c>
      <c r="BD106" s="3">
        <f t="shared" si="43"/>
        <v>0</v>
      </c>
      <c r="BE106" s="3">
        <f t="shared" si="44"/>
        <v>0</v>
      </c>
      <c r="BF106" t="s">
        <v>148</v>
      </c>
      <c r="BG106" s="37"/>
      <c r="BH106" s="37"/>
      <c r="BI106" s="38" t="str">
        <f t="shared" si="40"/>
        <v/>
      </c>
    </row>
    <row r="107" spans="1:61" ht="15">
      <c r="A107" s="8">
        <v>46171</v>
      </c>
      <c r="B107" s="6" t="s">
        <v>149</v>
      </c>
      <c r="C107" s="6" t="s">
        <v>150</v>
      </c>
      <c r="D107" s="6" t="s">
        <v>151</v>
      </c>
      <c r="E107" s="6" t="s">
        <v>111</v>
      </c>
      <c r="F107" s="12">
        <v>448</v>
      </c>
      <c r="G107" s="12">
        <v>429</v>
      </c>
      <c r="H107" s="12">
        <v>20</v>
      </c>
      <c r="I107" s="12">
        <v>9</v>
      </c>
      <c r="J107" s="12">
        <v>5</v>
      </c>
      <c r="K107" s="12">
        <v>444</v>
      </c>
      <c r="L107" s="13">
        <v>11667.75</v>
      </c>
      <c r="M107" s="13">
        <v>18874.2</v>
      </c>
      <c r="N107" s="14">
        <v>0.95011428571428569</v>
      </c>
      <c r="O107" s="12">
        <v>2</v>
      </c>
      <c r="P107" s="12">
        <v>4</v>
      </c>
      <c r="Q107" s="12">
        <v>1</v>
      </c>
      <c r="R107" s="12">
        <v>0</v>
      </c>
      <c r="S107" s="30">
        <v>13</v>
      </c>
      <c r="T107" s="12">
        <v>64</v>
      </c>
      <c r="U107" s="12">
        <v>59</v>
      </c>
      <c r="V107" s="12">
        <v>32</v>
      </c>
      <c r="W107" s="12">
        <v>30</v>
      </c>
      <c r="X107" s="14">
        <v>0.92428571428571427</v>
      </c>
      <c r="Y107" s="12">
        <v>1</v>
      </c>
      <c r="Z107" s="12">
        <v>3</v>
      </c>
      <c r="AA107" s="12">
        <v>8</v>
      </c>
      <c r="AB107" s="6" t="s">
        <v>187</v>
      </c>
      <c r="AC107" s="15">
        <f t="shared" si="23"/>
        <v>449</v>
      </c>
      <c r="AD107" s="16">
        <f t="shared" si="24"/>
        <v>0.9910714285714286</v>
      </c>
      <c r="AE107" s="15">
        <f t="shared" si="25"/>
        <v>4</v>
      </c>
      <c r="AF107" s="15">
        <f t="shared" si="26"/>
        <v>0</v>
      </c>
      <c r="AG107" s="15">
        <f t="shared" si="27"/>
        <v>11</v>
      </c>
      <c r="AH107" s="16">
        <f t="shared" si="28"/>
        <v>4.4543429844097995E-2</v>
      </c>
      <c r="AI107" s="16">
        <f t="shared" si="29"/>
        <v>2.4498886414253896E-2</v>
      </c>
      <c r="AJ107" s="16">
        <f t="shared" si="30"/>
        <v>0.61818514162189653</v>
      </c>
      <c r="AK107" s="16">
        <f t="shared" si="31"/>
        <v>0.921875</v>
      </c>
      <c r="AL107" s="16">
        <f t="shared" si="32"/>
        <v>0.9375</v>
      </c>
      <c r="AM107" s="41">
        <f t="shared" si="33"/>
        <v>426.6013142857143</v>
      </c>
      <c r="AN107" s="41">
        <f t="shared" si="34"/>
        <v>27.728571428571428</v>
      </c>
      <c r="AO107" s="17">
        <f>IF(A107="","",(AD107&lt;Settings!$B$4)+(AE107&gt;Settings!$B$5)+(AH107&gt;Settings!$B$6)+(AI107&gt;Settings!$B$7)+(N107&lt;Settings!$B$8)+(AJ107&gt;Settings!$B$9)+(O107&gt;Settings!$B$10)+(IFERROR(R107/S107,0)&gt;Settings!$B$11)+(AK107&lt;Settings!$B$12)+(AL107&lt;Settings!$B$13)+(X107&lt;Settings!$B$14)+(Y107&gt;Settings!$B$15))</f>
        <v>8</v>
      </c>
      <c r="AP107" s="11" t="str">
        <f t="shared" si="35"/>
        <v>Red</v>
      </c>
      <c r="BB107" s="3" t="str">
        <f t="shared" si="41"/>
        <v/>
      </c>
      <c r="BC107" s="3" t="str">
        <f t="shared" si="42"/>
        <v/>
      </c>
      <c r="BD107" s="3">
        <f t="shared" si="43"/>
        <v>0</v>
      </c>
      <c r="BE107" s="3">
        <f t="shared" si="44"/>
        <v>0</v>
      </c>
      <c r="BF107" t="s">
        <v>155</v>
      </c>
      <c r="BG107" s="37"/>
      <c r="BH107" s="37"/>
      <c r="BI107" s="38" t="str">
        <f t="shared" si="40"/>
        <v/>
      </c>
    </row>
    <row r="108" spans="1:61" ht="15">
      <c r="A108" s="8">
        <v>46171</v>
      </c>
      <c r="B108" s="6" t="s">
        <v>149</v>
      </c>
      <c r="C108" s="6" t="s">
        <v>156</v>
      </c>
      <c r="D108" s="6" t="s">
        <v>157</v>
      </c>
      <c r="E108" s="6" t="s">
        <v>111</v>
      </c>
      <c r="F108" s="12">
        <v>336</v>
      </c>
      <c r="G108" s="12">
        <v>330</v>
      </c>
      <c r="H108" s="12">
        <v>7</v>
      </c>
      <c r="I108" s="12">
        <v>4</v>
      </c>
      <c r="J108" s="12">
        <v>2</v>
      </c>
      <c r="K108" s="12">
        <v>335</v>
      </c>
      <c r="L108" s="13">
        <v>8688.75</v>
      </c>
      <c r="M108" s="13">
        <v>14541.6</v>
      </c>
      <c r="N108" s="14">
        <v>0.95491428571428572</v>
      </c>
      <c r="O108" s="12">
        <v>1</v>
      </c>
      <c r="P108" s="12">
        <v>2</v>
      </c>
      <c r="Q108" s="12">
        <v>0</v>
      </c>
      <c r="R108" s="12">
        <v>0</v>
      </c>
      <c r="S108" s="30">
        <v>10</v>
      </c>
      <c r="T108" s="12">
        <v>48</v>
      </c>
      <c r="U108" s="12">
        <v>45</v>
      </c>
      <c r="V108" s="12">
        <v>24</v>
      </c>
      <c r="W108" s="12">
        <v>23</v>
      </c>
      <c r="X108" s="14">
        <v>0.94428571428571428</v>
      </c>
      <c r="Y108" s="12">
        <v>0</v>
      </c>
      <c r="Z108" s="12">
        <v>1</v>
      </c>
      <c r="AA108" s="12">
        <v>6</v>
      </c>
      <c r="AB108" s="6" t="s">
        <v>187</v>
      </c>
      <c r="AC108" s="15">
        <f t="shared" si="23"/>
        <v>337</v>
      </c>
      <c r="AD108" s="16">
        <f t="shared" si="24"/>
        <v>0.99702380952380953</v>
      </c>
      <c r="AE108" s="15">
        <f t="shared" si="25"/>
        <v>1</v>
      </c>
      <c r="AF108" s="15">
        <f t="shared" si="26"/>
        <v>0</v>
      </c>
      <c r="AG108" s="15">
        <f t="shared" si="27"/>
        <v>3</v>
      </c>
      <c r="AH108" s="16">
        <f t="shared" si="28"/>
        <v>2.0771513353115726E-2</v>
      </c>
      <c r="AI108" s="16">
        <f t="shared" si="29"/>
        <v>8.9020771513353119E-3</v>
      </c>
      <c r="AJ108" s="16">
        <f t="shared" si="30"/>
        <v>0.59750990262419534</v>
      </c>
      <c r="AK108" s="16">
        <f t="shared" si="31"/>
        <v>0.9375</v>
      </c>
      <c r="AL108" s="16">
        <f t="shared" si="32"/>
        <v>0.95833333333333337</v>
      </c>
      <c r="AM108" s="41">
        <f t="shared" si="33"/>
        <v>321.80611428571427</v>
      </c>
      <c r="AN108" s="41">
        <f t="shared" si="34"/>
        <v>21.71857142857143</v>
      </c>
      <c r="AO108" s="17">
        <f>IF(A108="","",(AD108&lt;Settings!$B$4)+(AE108&gt;Settings!$B$5)+(AH108&gt;Settings!$B$6)+(AI108&gt;Settings!$B$7)+(N108&lt;Settings!$B$8)+(AJ108&gt;Settings!$B$9)+(O108&gt;Settings!$B$10)+(IFERROR(R108/S108,0)&gt;Settings!$B$11)+(AK108&lt;Settings!$B$12)+(AL108&lt;Settings!$B$13)+(X108&lt;Settings!$B$14)+(Y108&gt;Settings!$B$15))</f>
        <v>4</v>
      </c>
      <c r="AP108" s="11" t="str">
        <f t="shared" si="35"/>
        <v>Red</v>
      </c>
      <c r="BB108" s="3" t="str">
        <f t="shared" si="41"/>
        <v/>
      </c>
      <c r="BC108" s="3" t="str">
        <f t="shared" si="42"/>
        <v/>
      </c>
      <c r="BD108" s="3">
        <f t="shared" si="43"/>
        <v>0</v>
      </c>
      <c r="BE108" s="3">
        <f t="shared" si="44"/>
        <v>0</v>
      </c>
      <c r="BF108" t="s">
        <v>160</v>
      </c>
      <c r="BG108" s="37"/>
      <c r="BH108" s="37"/>
      <c r="BI108" s="38" t="str">
        <f t="shared" si="40"/>
        <v/>
      </c>
    </row>
    <row r="109" spans="1:61" ht="15">
      <c r="A109" s="8">
        <v>46171</v>
      </c>
      <c r="B109" s="6" t="s">
        <v>161</v>
      </c>
      <c r="C109" s="6" t="s">
        <v>162</v>
      </c>
      <c r="D109" s="6" t="s">
        <v>163</v>
      </c>
      <c r="E109" s="6" t="s">
        <v>119</v>
      </c>
      <c r="F109" s="12">
        <v>280</v>
      </c>
      <c r="G109" s="12">
        <v>264</v>
      </c>
      <c r="H109" s="12">
        <v>18</v>
      </c>
      <c r="I109" s="12">
        <v>4</v>
      </c>
      <c r="J109" s="12">
        <v>8</v>
      </c>
      <c r="K109" s="12">
        <v>274</v>
      </c>
      <c r="L109" s="13">
        <v>7298.55</v>
      </c>
      <c r="M109" s="13">
        <v>11852.4</v>
      </c>
      <c r="N109" s="14">
        <v>0.94591428571428571</v>
      </c>
      <c r="O109" s="12">
        <v>3</v>
      </c>
      <c r="P109" s="12">
        <v>6</v>
      </c>
      <c r="Q109" s="12">
        <v>1</v>
      </c>
      <c r="R109" s="12">
        <v>1</v>
      </c>
      <c r="S109" s="30">
        <v>8</v>
      </c>
      <c r="T109" s="12">
        <v>42</v>
      </c>
      <c r="U109" s="12">
        <v>39</v>
      </c>
      <c r="V109" s="12">
        <v>21</v>
      </c>
      <c r="W109" s="12">
        <v>20</v>
      </c>
      <c r="X109" s="14">
        <v>0.86428571428571432</v>
      </c>
      <c r="Y109" s="12">
        <v>1</v>
      </c>
      <c r="Z109" s="12">
        <v>4</v>
      </c>
      <c r="AA109" s="12">
        <v>4</v>
      </c>
      <c r="AB109" s="6" t="s">
        <v>187</v>
      </c>
      <c r="AC109" s="15">
        <f t="shared" si="23"/>
        <v>282</v>
      </c>
      <c r="AD109" s="16">
        <f t="shared" si="24"/>
        <v>0.97857142857142854</v>
      </c>
      <c r="AE109" s="15">
        <f t="shared" si="25"/>
        <v>6</v>
      </c>
      <c r="AF109" s="15">
        <f t="shared" si="26"/>
        <v>0</v>
      </c>
      <c r="AG109" s="15">
        <f t="shared" si="27"/>
        <v>14</v>
      </c>
      <c r="AH109" s="16">
        <f t="shared" si="28"/>
        <v>6.3829787234042548E-2</v>
      </c>
      <c r="AI109" s="16">
        <f t="shared" si="29"/>
        <v>4.9645390070921988E-2</v>
      </c>
      <c r="AJ109" s="16">
        <f t="shared" si="30"/>
        <v>0.61578667611622961</v>
      </c>
      <c r="AK109" s="16">
        <f t="shared" si="31"/>
        <v>0.9285714285714286</v>
      </c>
      <c r="AL109" s="16">
        <f t="shared" si="32"/>
        <v>0.95238095238095233</v>
      </c>
      <c r="AM109" s="41">
        <f t="shared" si="33"/>
        <v>266.74782857142856</v>
      </c>
      <c r="AN109" s="41">
        <f t="shared" si="34"/>
        <v>17.285714285714285</v>
      </c>
      <c r="AO109" s="17">
        <f>IF(A109="","",(AD109&lt;Settings!$B$4)+(AE109&gt;Settings!$B$5)+(AH109&gt;Settings!$B$6)+(AI109&gt;Settings!$B$7)+(N109&lt;Settings!$B$8)+(AJ109&gt;Settings!$B$9)+(O109&gt;Settings!$B$10)+(IFERROR(R109/S109,0)&gt;Settings!$B$11)+(AK109&lt;Settings!$B$12)+(AL109&lt;Settings!$B$13)+(X109&lt;Settings!$B$14)+(Y109&gt;Settings!$B$15))</f>
        <v>11</v>
      </c>
      <c r="AP109" s="11" t="str">
        <f t="shared" si="35"/>
        <v>Red</v>
      </c>
      <c r="BB109" s="3" t="str">
        <f t="shared" si="41"/>
        <v/>
      </c>
      <c r="BC109" s="3" t="str">
        <f t="shared" si="42"/>
        <v/>
      </c>
      <c r="BD109" s="3">
        <f t="shared" si="43"/>
        <v>0</v>
      </c>
      <c r="BE109" s="3">
        <f t="shared" si="44"/>
        <v>0</v>
      </c>
      <c r="BF109" t="s">
        <v>167</v>
      </c>
      <c r="BG109" s="37"/>
      <c r="BH109" s="37"/>
      <c r="BI109" s="38" t="str">
        <f t="shared" si="40"/>
        <v/>
      </c>
    </row>
    <row r="110" spans="1:61" ht="15">
      <c r="A110" s="8">
        <v>46171</v>
      </c>
      <c r="B110" s="6" t="s">
        <v>161</v>
      </c>
      <c r="C110" s="6" t="s">
        <v>168</v>
      </c>
      <c r="D110" s="6" t="s">
        <v>169</v>
      </c>
      <c r="E110" s="6" t="s">
        <v>119</v>
      </c>
      <c r="F110" s="12">
        <v>392</v>
      </c>
      <c r="G110" s="12">
        <v>380</v>
      </c>
      <c r="H110" s="12">
        <v>15</v>
      </c>
      <c r="I110" s="12">
        <v>8</v>
      </c>
      <c r="J110" s="12">
        <v>5</v>
      </c>
      <c r="K110" s="12">
        <v>390</v>
      </c>
      <c r="L110" s="13">
        <v>10029.299999999999</v>
      </c>
      <c r="M110" s="13">
        <v>16434</v>
      </c>
      <c r="N110" s="14">
        <v>0.95131428571428578</v>
      </c>
      <c r="O110" s="12">
        <v>2</v>
      </c>
      <c r="P110" s="12">
        <v>3</v>
      </c>
      <c r="Q110" s="12">
        <v>0</v>
      </c>
      <c r="R110" s="12">
        <v>0</v>
      </c>
      <c r="S110" s="30">
        <v>11</v>
      </c>
      <c r="T110" s="12">
        <v>56</v>
      </c>
      <c r="U110" s="12">
        <v>52</v>
      </c>
      <c r="V110" s="12">
        <v>28</v>
      </c>
      <c r="W110" s="12">
        <v>26</v>
      </c>
      <c r="X110" s="14">
        <v>0.91428571428571426</v>
      </c>
      <c r="Y110" s="12">
        <v>1</v>
      </c>
      <c r="Z110" s="12">
        <v>3</v>
      </c>
      <c r="AA110" s="12">
        <v>6</v>
      </c>
      <c r="AB110" s="6" t="s">
        <v>187</v>
      </c>
      <c r="AC110" s="15">
        <f t="shared" si="23"/>
        <v>395</v>
      </c>
      <c r="AD110" s="16">
        <f t="shared" si="24"/>
        <v>0.99489795918367352</v>
      </c>
      <c r="AE110" s="15">
        <f t="shared" si="25"/>
        <v>2</v>
      </c>
      <c r="AF110" s="15">
        <f t="shared" si="26"/>
        <v>0</v>
      </c>
      <c r="AG110" s="15">
        <f t="shared" si="27"/>
        <v>7</v>
      </c>
      <c r="AH110" s="16">
        <f t="shared" si="28"/>
        <v>3.7974683544303799E-2</v>
      </c>
      <c r="AI110" s="16">
        <f t="shared" si="29"/>
        <v>1.7721518987341773E-2</v>
      </c>
      <c r="AJ110" s="16">
        <f t="shared" si="30"/>
        <v>0.61027747353048556</v>
      </c>
      <c r="AK110" s="16">
        <f t="shared" si="31"/>
        <v>0.9285714285714286</v>
      </c>
      <c r="AL110" s="16">
        <f t="shared" si="32"/>
        <v>0.9285714285714286</v>
      </c>
      <c r="AM110" s="41">
        <f t="shared" si="33"/>
        <v>375.76914285714287</v>
      </c>
      <c r="AN110" s="41">
        <f t="shared" si="34"/>
        <v>23.771428571428572</v>
      </c>
      <c r="AO110" s="17">
        <f>IF(A110="","",(AD110&lt;Settings!$B$4)+(AE110&gt;Settings!$B$5)+(AH110&gt;Settings!$B$6)+(AI110&gt;Settings!$B$7)+(N110&lt;Settings!$B$8)+(AJ110&gt;Settings!$B$9)+(O110&gt;Settings!$B$10)+(IFERROR(R110/S110,0)&gt;Settings!$B$11)+(AK110&lt;Settings!$B$12)+(AL110&lt;Settings!$B$13)+(X110&lt;Settings!$B$14)+(Y110&gt;Settings!$B$15))</f>
        <v>7</v>
      </c>
      <c r="AP110" s="11" t="str">
        <f t="shared" si="35"/>
        <v>Red</v>
      </c>
      <c r="BB110" s="3" t="str">
        <f t="shared" si="41"/>
        <v/>
      </c>
      <c r="BC110" s="3" t="str">
        <f t="shared" si="42"/>
        <v/>
      </c>
      <c r="BD110" s="3">
        <f t="shared" si="43"/>
        <v>0</v>
      </c>
      <c r="BE110" s="3">
        <f t="shared" si="44"/>
        <v>0</v>
      </c>
      <c r="BF110" t="s">
        <v>173</v>
      </c>
      <c r="BG110" s="37"/>
      <c r="BH110" s="37"/>
      <c r="BI110" s="38" t="str">
        <f t="shared" si="40"/>
        <v/>
      </c>
    </row>
    <row r="111" spans="1:61" ht="15">
      <c r="A111" s="8">
        <v>46171</v>
      </c>
      <c r="B111" s="6" t="s">
        <v>174</v>
      </c>
      <c r="C111" s="6" t="s">
        <v>175</v>
      </c>
      <c r="D111" s="6" t="s">
        <v>176</v>
      </c>
      <c r="E111" s="6" t="s">
        <v>111</v>
      </c>
      <c r="F111" s="12">
        <v>504</v>
      </c>
      <c r="G111" s="12">
        <v>494</v>
      </c>
      <c r="H111" s="12">
        <v>12</v>
      </c>
      <c r="I111" s="12">
        <v>8</v>
      </c>
      <c r="J111" s="12">
        <v>3</v>
      </c>
      <c r="K111" s="12">
        <v>503</v>
      </c>
      <c r="L111" s="13">
        <v>13107.6</v>
      </c>
      <c r="M111" s="13">
        <v>21513.599999999999</v>
      </c>
      <c r="N111" s="14">
        <v>0.95431428571428578</v>
      </c>
      <c r="O111" s="12">
        <v>1</v>
      </c>
      <c r="P111" s="12">
        <v>2</v>
      </c>
      <c r="Q111" s="12">
        <v>1</v>
      </c>
      <c r="R111" s="12">
        <v>0</v>
      </c>
      <c r="S111" s="30">
        <v>14</v>
      </c>
      <c r="T111" s="12">
        <v>72</v>
      </c>
      <c r="U111" s="12">
        <v>68</v>
      </c>
      <c r="V111" s="12">
        <v>36</v>
      </c>
      <c r="W111" s="12">
        <v>34</v>
      </c>
      <c r="X111" s="14">
        <v>0.94428571428571428</v>
      </c>
      <c r="Y111" s="12">
        <v>0</v>
      </c>
      <c r="Z111" s="12">
        <v>2</v>
      </c>
      <c r="AA111" s="12">
        <v>8</v>
      </c>
      <c r="AB111" s="6" t="s">
        <v>187</v>
      </c>
      <c r="AC111" s="15">
        <f t="shared" si="23"/>
        <v>506</v>
      </c>
      <c r="AD111" s="16">
        <f t="shared" si="24"/>
        <v>0.99801587301587302</v>
      </c>
      <c r="AE111" s="15">
        <f t="shared" si="25"/>
        <v>1</v>
      </c>
      <c r="AF111" s="15">
        <f t="shared" si="26"/>
        <v>0</v>
      </c>
      <c r="AG111" s="15">
        <f t="shared" si="27"/>
        <v>4</v>
      </c>
      <c r="AH111" s="16">
        <f t="shared" si="28"/>
        <v>2.3715415019762844E-2</v>
      </c>
      <c r="AI111" s="16">
        <f t="shared" si="29"/>
        <v>7.9051383399209481E-3</v>
      </c>
      <c r="AJ111" s="16">
        <f t="shared" si="30"/>
        <v>0.60927041499330659</v>
      </c>
      <c r="AK111" s="16">
        <f t="shared" si="31"/>
        <v>0.94444444444444442</v>
      </c>
      <c r="AL111" s="16">
        <f t="shared" si="32"/>
        <v>0.94444444444444442</v>
      </c>
      <c r="AM111" s="41">
        <f t="shared" si="33"/>
        <v>482.88302857142861</v>
      </c>
      <c r="AN111" s="41">
        <f t="shared" si="34"/>
        <v>32.105714285714285</v>
      </c>
      <c r="AO111" s="17">
        <f>IF(A111="","",(AD111&lt;Settings!$B$4)+(AE111&gt;Settings!$B$5)+(AH111&gt;Settings!$B$6)+(AI111&gt;Settings!$B$7)+(N111&lt;Settings!$B$8)+(AJ111&gt;Settings!$B$9)+(O111&gt;Settings!$B$10)+(IFERROR(R111/S111,0)&gt;Settings!$B$11)+(AK111&lt;Settings!$B$12)+(AL111&lt;Settings!$B$13)+(X111&lt;Settings!$B$14)+(Y111&gt;Settings!$B$15))</f>
        <v>4</v>
      </c>
      <c r="AP111" s="11" t="str">
        <f t="shared" si="35"/>
        <v>Red</v>
      </c>
      <c r="BB111" s="3" t="str">
        <f t="shared" si="41"/>
        <v/>
      </c>
      <c r="BC111" s="3" t="str">
        <f t="shared" si="42"/>
        <v/>
      </c>
      <c r="BD111" s="3">
        <f t="shared" si="43"/>
        <v>0</v>
      </c>
      <c r="BE111" s="3">
        <f t="shared" si="44"/>
        <v>0</v>
      </c>
      <c r="BF111" t="s">
        <v>180</v>
      </c>
      <c r="BG111" s="37"/>
      <c r="BH111" s="37"/>
      <c r="BI111" s="38" t="str">
        <f t="shared" si="40"/>
        <v/>
      </c>
    </row>
    <row r="112" spans="1:61" ht="15">
      <c r="A112" s="8">
        <v>46171</v>
      </c>
      <c r="B112" s="6" t="s">
        <v>174</v>
      </c>
      <c r="C112" s="6" t="s">
        <v>181</v>
      </c>
      <c r="D112" s="6" t="s">
        <v>182</v>
      </c>
      <c r="E112" s="6" t="s">
        <v>119</v>
      </c>
      <c r="F112" s="12">
        <v>224</v>
      </c>
      <c r="G112" s="12">
        <v>209</v>
      </c>
      <c r="H112" s="12">
        <v>17</v>
      </c>
      <c r="I112" s="12">
        <v>3</v>
      </c>
      <c r="J112" s="12">
        <v>9</v>
      </c>
      <c r="K112" s="12">
        <v>217</v>
      </c>
      <c r="L112" s="13">
        <v>5809.05</v>
      </c>
      <c r="M112" s="13">
        <v>9362.4</v>
      </c>
      <c r="N112" s="14">
        <v>0.94351428571428575</v>
      </c>
      <c r="O112" s="12">
        <v>3</v>
      </c>
      <c r="P112" s="12">
        <v>7</v>
      </c>
      <c r="Q112" s="12">
        <v>0</v>
      </c>
      <c r="R112" s="12">
        <v>1</v>
      </c>
      <c r="S112" s="30">
        <v>7</v>
      </c>
      <c r="T112" s="12">
        <v>35</v>
      </c>
      <c r="U112" s="12">
        <v>32</v>
      </c>
      <c r="V112" s="12">
        <v>18</v>
      </c>
      <c r="W112" s="12">
        <v>17</v>
      </c>
      <c r="X112" s="14">
        <v>0.84428571428571431</v>
      </c>
      <c r="Y112" s="12">
        <v>2</v>
      </c>
      <c r="Z112" s="12">
        <v>5</v>
      </c>
      <c r="AA112" s="12">
        <v>4</v>
      </c>
      <c r="AB112" s="6" t="s">
        <v>187</v>
      </c>
      <c r="AC112" s="15">
        <f t="shared" si="23"/>
        <v>226</v>
      </c>
      <c r="AD112" s="16">
        <f t="shared" si="24"/>
        <v>0.96875</v>
      </c>
      <c r="AE112" s="15">
        <f t="shared" si="25"/>
        <v>7</v>
      </c>
      <c r="AF112" s="15">
        <f t="shared" si="26"/>
        <v>0</v>
      </c>
      <c r="AG112" s="15">
        <f t="shared" si="27"/>
        <v>14</v>
      </c>
      <c r="AH112" s="16">
        <f t="shared" si="28"/>
        <v>7.5221238938053103E-2</v>
      </c>
      <c r="AI112" s="16">
        <f t="shared" si="29"/>
        <v>6.1946902654867256E-2</v>
      </c>
      <c r="AJ112" s="16">
        <f t="shared" si="30"/>
        <v>0.62046590617790309</v>
      </c>
      <c r="AK112" s="16">
        <f t="shared" si="31"/>
        <v>0.91428571428571426</v>
      </c>
      <c r="AL112" s="16">
        <f t="shared" si="32"/>
        <v>0.94444444444444442</v>
      </c>
      <c r="AM112" s="41">
        <f t="shared" si="33"/>
        <v>213.23422857142859</v>
      </c>
      <c r="AN112" s="41">
        <f t="shared" si="34"/>
        <v>14.352857142857143</v>
      </c>
      <c r="AO112" s="17">
        <f>IF(A112="","",(AD112&lt;Settings!$B$4)+(AE112&gt;Settings!$B$5)+(AH112&gt;Settings!$B$6)+(AI112&gt;Settings!$B$7)+(N112&lt;Settings!$B$8)+(AJ112&gt;Settings!$B$9)+(O112&gt;Settings!$B$10)+(IFERROR(R112/S112,0)&gt;Settings!$B$11)+(AK112&lt;Settings!$B$12)+(AL112&lt;Settings!$B$13)+(X112&lt;Settings!$B$14)+(Y112&gt;Settings!$B$15))</f>
        <v>11</v>
      </c>
      <c r="AP112" s="11" t="str">
        <f t="shared" si="35"/>
        <v>Red</v>
      </c>
      <c r="BB112" s="3" t="str">
        <f t="shared" si="41"/>
        <v/>
      </c>
      <c r="BC112" s="3" t="str">
        <f t="shared" si="42"/>
        <v/>
      </c>
      <c r="BD112" s="3">
        <f t="shared" si="43"/>
        <v>0</v>
      </c>
      <c r="BE112" s="3">
        <f t="shared" si="44"/>
        <v>0</v>
      </c>
      <c r="BF112" t="s">
        <v>186</v>
      </c>
      <c r="BG112" s="37"/>
      <c r="BH112" s="37"/>
      <c r="BI112" s="38" t="str">
        <f t="shared" si="40"/>
        <v/>
      </c>
    </row>
    <row r="113" spans="1:61" ht="15">
      <c r="A113" s="8">
        <v>46178</v>
      </c>
      <c r="B113" s="6" t="s">
        <v>108</v>
      </c>
      <c r="C113" s="6" t="s">
        <v>109</v>
      </c>
      <c r="D113" s="6" t="s">
        <v>110</v>
      </c>
      <c r="E113" s="6" t="s">
        <v>111</v>
      </c>
      <c r="F113" s="12">
        <v>560</v>
      </c>
      <c r="G113" s="12">
        <v>534</v>
      </c>
      <c r="H113" s="12">
        <v>28</v>
      </c>
      <c r="I113" s="12">
        <v>13</v>
      </c>
      <c r="J113" s="12">
        <v>6</v>
      </c>
      <c r="K113" s="12">
        <v>556</v>
      </c>
      <c r="L113" s="13">
        <v>14129</v>
      </c>
      <c r="M113" s="13">
        <v>22432.5</v>
      </c>
      <c r="N113" s="14">
        <v>0.95474285714285723</v>
      </c>
      <c r="O113" s="12">
        <v>2</v>
      </c>
      <c r="P113" s="12">
        <v>4</v>
      </c>
      <c r="Q113" s="12">
        <v>0</v>
      </c>
      <c r="R113" s="12">
        <v>0</v>
      </c>
      <c r="S113" s="30">
        <v>15</v>
      </c>
      <c r="T113" s="12">
        <v>80</v>
      </c>
      <c r="U113" s="12">
        <v>75</v>
      </c>
      <c r="V113" s="12">
        <v>35</v>
      </c>
      <c r="W113" s="12">
        <v>33</v>
      </c>
      <c r="X113" s="14">
        <v>0.92285714285714282</v>
      </c>
      <c r="Y113" s="12">
        <v>1</v>
      </c>
      <c r="Z113" s="12">
        <v>4</v>
      </c>
      <c r="AA113" s="12">
        <v>12</v>
      </c>
      <c r="AB113" s="6" t="s">
        <v>187</v>
      </c>
      <c r="AC113" s="15">
        <f t="shared" si="23"/>
        <v>562</v>
      </c>
      <c r="AD113" s="16">
        <f t="shared" si="24"/>
        <v>0.99285714285714288</v>
      </c>
      <c r="AE113" s="15">
        <f t="shared" si="25"/>
        <v>4</v>
      </c>
      <c r="AF113" s="15">
        <f t="shared" si="26"/>
        <v>0</v>
      </c>
      <c r="AG113" s="15">
        <f t="shared" si="27"/>
        <v>15</v>
      </c>
      <c r="AH113" s="16">
        <f t="shared" si="28"/>
        <v>4.9822064056939501E-2</v>
      </c>
      <c r="AI113" s="16">
        <f t="shared" si="29"/>
        <v>2.6690391459074734E-2</v>
      </c>
      <c r="AJ113" s="16">
        <f t="shared" si="30"/>
        <v>0.62984509082803963</v>
      </c>
      <c r="AK113" s="16">
        <f t="shared" si="31"/>
        <v>0.9375</v>
      </c>
      <c r="AL113" s="16">
        <f t="shared" si="32"/>
        <v>0.94285714285714284</v>
      </c>
      <c r="AM113" s="41">
        <f t="shared" si="33"/>
        <v>536.56548571428573</v>
      </c>
      <c r="AN113" s="41">
        <f t="shared" si="34"/>
        <v>30.454285714285714</v>
      </c>
      <c r="AO113" s="17">
        <f>IF(A113="","",(AD113&lt;Settings!$B$4)+(AE113&gt;Settings!$B$5)+(AH113&gt;Settings!$B$6)+(AI113&gt;Settings!$B$7)+(N113&lt;Settings!$B$8)+(AJ113&gt;Settings!$B$9)+(O113&gt;Settings!$B$10)+(IFERROR(R113/S113,0)&gt;Settings!$B$11)+(AK113&lt;Settings!$B$12)+(AL113&lt;Settings!$B$13)+(X113&lt;Settings!$B$14)+(Y113&gt;Settings!$B$15))</f>
        <v>8</v>
      </c>
      <c r="AP113" s="11" t="str">
        <f t="shared" si="35"/>
        <v>Red</v>
      </c>
      <c r="BB113" s="3" t="str">
        <f t="shared" si="41"/>
        <v/>
      </c>
      <c r="BC113" s="3" t="str">
        <f t="shared" si="42"/>
        <v/>
      </c>
      <c r="BD113" s="3">
        <f t="shared" si="43"/>
        <v>0</v>
      </c>
      <c r="BE113" s="3">
        <f t="shared" si="44"/>
        <v>0</v>
      </c>
      <c r="BF113" t="s">
        <v>116</v>
      </c>
      <c r="BG113" s="37"/>
      <c r="BH113" s="37"/>
      <c r="BI113" s="38" t="str">
        <f t="shared" si="40"/>
        <v/>
      </c>
    </row>
    <row r="114" spans="1:61" ht="15">
      <c r="A114" s="8">
        <v>46178</v>
      </c>
      <c r="B114" s="6" t="s">
        <v>108</v>
      </c>
      <c r="C114" s="6" t="s">
        <v>117</v>
      </c>
      <c r="D114" s="6" t="s">
        <v>118</v>
      </c>
      <c r="E114" s="6" t="s">
        <v>119</v>
      </c>
      <c r="F114" s="12">
        <v>336</v>
      </c>
      <c r="G114" s="12">
        <v>315</v>
      </c>
      <c r="H114" s="12">
        <v>23</v>
      </c>
      <c r="I114" s="12">
        <v>6</v>
      </c>
      <c r="J114" s="12">
        <v>8</v>
      </c>
      <c r="K114" s="12">
        <v>330</v>
      </c>
      <c r="L114" s="13">
        <v>8855.5</v>
      </c>
      <c r="M114" s="13">
        <v>14257.1</v>
      </c>
      <c r="N114" s="14">
        <v>0.95054285714285713</v>
      </c>
      <c r="O114" s="12">
        <v>3</v>
      </c>
      <c r="P114" s="12">
        <v>6</v>
      </c>
      <c r="Q114" s="12">
        <v>1</v>
      </c>
      <c r="R114" s="12">
        <v>1</v>
      </c>
      <c r="S114" s="30">
        <v>10</v>
      </c>
      <c r="T114" s="12">
        <v>56</v>
      </c>
      <c r="U114" s="12">
        <v>52</v>
      </c>
      <c r="V114" s="12">
        <v>28</v>
      </c>
      <c r="W114" s="12">
        <v>26</v>
      </c>
      <c r="X114" s="14">
        <v>0.86285714285714288</v>
      </c>
      <c r="Y114" s="12">
        <v>1</v>
      </c>
      <c r="Z114" s="12">
        <v>5</v>
      </c>
      <c r="AA114" s="12">
        <v>8</v>
      </c>
      <c r="AB114" s="6" t="s">
        <v>187</v>
      </c>
      <c r="AC114" s="15">
        <f t="shared" si="23"/>
        <v>338</v>
      </c>
      <c r="AD114" s="16">
        <f t="shared" si="24"/>
        <v>0.9821428571428571</v>
      </c>
      <c r="AE114" s="15">
        <f t="shared" si="25"/>
        <v>6</v>
      </c>
      <c r="AF114" s="15">
        <f t="shared" si="26"/>
        <v>0</v>
      </c>
      <c r="AG114" s="15">
        <f t="shared" si="27"/>
        <v>17</v>
      </c>
      <c r="AH114" s="16">
        <f t="shared" si="28"/>
        <v>6.8047337278106509E-2</v>
      </c>
      <c r="AI114" s="16">
        <f t="shared" si="29"/>
        <v>5.0295857988165681E-2</v>
      </c>
      <c r="AJ114" s="16">
        <f t="shared" si="30"/>
        <v>0.62112912163062617</v>
      </c>
      <c r="AK114" s="16">
        <f t="shared" si="31"/>
        <v>0.9285714285714286</v>
      </c>
      <c r="AL114" s="16">
        <f t="shared" si="32"/>
        <v>0.9285714285714286</v>
      </c>
      <c r="AM114" s="41">
        <f t="shared" si="33"/>
        <v>321.28348571428569</v>
      </c>
      <c r="AN114" s="41">
        <f t="shared" si="34"/>
        <v>22.434285714285714</v>
      </c>
      <c r="AO114" s="17">
        <f>IF(A114="","",(AD114&lt;Settings!$B$4)+(AE114&gt;Settings!$B$5)+(AH114&gt;Settings!$B$6)+(AI114&gt;Settings!$B$7)+(N114&lt;Settings!$B$8)+(AJ114&gt;Settings!$B$9)+(O114&gt;Settings!$B$10)+(IFERROR(R114/S114,0)&gt;Settings!$B$11)+(AK114&lt;Settings!$B$12)+(AL114&lt;Settings!$B$13)+(X114&lt;Settings!$B$14)+(Y114&gt;Settings!$B$15))</f>
        <v>10</v>
      </c>
      <c r="AP114" s="11" t="str">
        <f t="shared" si="35"/>
        <v>Red</v>
      </c>
      <c r="BB114" s="3" t="str">
        <f t="shared" si="41"/>
        <v/>
      </c>
      <c r="BC114" s="3" t="str">
        <f t="shared" si="42"/>
        <v/>
      </c>
      <c r="BD114" s="3">
        <f t="shared" si="43"/>
        <v>0</v>
      </c>
      <c r="BE114" s="3">
        <f t="shared" si="44"/>
        <v>0</v>
      </c>
      <c r="BF114" t="s">
        <v>123</v>
      </c>
      <c r="BG114" s="37"/>
      <c r="BH114" s="37"/>
      <c r="BI114" s="38" t="str">
        <f t="shared" si="40"/>
        <v/>
      </c>
    </row>
    <row r="115" spans="1:61" ht="15">
      <c r="A115" s="8">
        <v>46178</v>
      </c>
      <c r="B115" s="6" t="s">
        <v>124</v>
      </c>
      <c r="C115" s="6" t="s">
        <v>125</v>
      </c>
      <c r="D115" s="6" t="s">
        <v>126</v>
      </c>
      <c r="E115" s="6" t="s">
        <v>111</v>
      </c>
      <c r="F115" s="12">
        <v>420</v>
      </c>
      <c r="G115" s="12">
        <v>390</v>
      </c>
      <c r="H115" s="12">
        <v>33</v>
      </c>
      <c r="I115" s="12">
        <v>7</v>
      </c>
      <c r="J115" s="12">
        <v>9</v>
      </c>
      <c r="K115" s="12">
        <v>414</v>
      </c>
      <c r="L115" s="13">
        <v>10845.5</v>
      </c>
      <c r="M115" s="13">
        <v>17048.7</v>
      </c>
      <c r="N115" s="14">
        <v>0.94814285714285718</v>
      </c>
      <c r="O115" s="12">
        <v>3</v>
      </c>
      <c r="P115" s="12">
        <v>7</v>
      </c>
      <c r="Q115" s="12">
        <v>0</v>
      </c>
      <c r="R115" s="12">
        <v>0</v>
      </c>
      <c r="S115" s="30">
        <v>12</v>
      </c>
      <c r="T115" s="12">
        <v>70</v>
      </c>
      <c r="U115" s="12">
        <v>64</v>
      </c>
      <c r="V115" s="12">
        <v>42</v>
      </c>
      <c r="W115" s="12">
        <v>39</v>
      </c>
      <c r="X115" s="14">
        <v>0.84285714285714286</v>
      </c>
      <c r="Y115" s="12">
        <v>2</v>
      </c>
      <c r="Z115" s="12">
        <v>6</v>
      </c>
      <c r="AA115" s="12">
        <v>6</v>
      </c>
      <c r="AB115" s="6" t="s">
        <v>187</v>
      </c>
      <c r="AC115" s="15">
        <f t="shared" si="23"/>
        <v>423</v>
      </c>
      <c r="AD115" s="16">
        <f t="shared" si="24"/>
        <v>0.98571428571428577</v>
      </c>
      <c r="AE115" s="15">
        <f t="shared" si="25"/>
        <v>6</v>
      </c>
      <c r="AF115" s="15">
        <f t="shared" si="26"/>
        <v>0</v>
      </c>
      <c r="AG115" s="15">
        <f t="shared" si="27"/>
        <v>26</v>
      </c>
      <c r="AH115" s="16">
        <f t="shared" si="28"/>
        <v>7.8014184397163122E-2</v>
      </c>
      <c r="AI115" s="16">
        <f t="shared" si="29"/>
        <v>6.1465721040189124E-2</v>
      </c>
      <c r="AJ115" s="16">
        <f t="shared" si="30"/>
        <v>0.6361482107140134</v>
      </c>
      <c r="AK115" s="16">
        <f t="shared" si="31"/>
        <v>0.91428571428571426</v>
      </c>
      <c r="AL115" s="16">
        <f t="shared" si="32"/>
        <v>0.9285714285714286</v>
      </c>
      <c r="AM115" s="41">
        <f t="shared" si="33"/>
        <v>401.06442857142861</v>
      </c>
      <c r="AN115" s="41">
        <f t="shared" si="34"/>
        <v>32.871428571428574</v>
      </c>
      <c r="AO115" s="17">
        <f>IF(A115="","",(AD115&lt;Settings!$B$4)+(AE115&gt;Settings!$B$5)+(AH115&gt;Settings!$B$6)+(AI115&gt;Settings!$B$7)+(N115&lt;Settings!$B$8)+(AJ115&gt;Settings!$B$9)+(O115&gt;Settings!$B$10)+(IFERROR(R115/S115,0)&gt;Settings!$B$11)+(AK115&lt;Settings!$B$12)+(AL115&lt;Settings!$B$13)+(X115&lt;Settings!$B$14)+(Y115&gt;Settings!$B$15))</f>
        <v>10</v>
      </c>
      <c r="AP115" s="11" t="str">
        <f t="shared" si="35"/>
        <v>Red</v>
      </c>
      <c r="BB115" s="3" t="str">
        <f t="shared" si="41"/>
        <v/>
      </c>
      <c r="BC115" s="3" t="str">
        <f t="shared" si="42"/>
        <v/>
      </c>
      <c r="BD115" s="3">
        <f t="shared" si="43"/>
        <v>0</v>
      </c>
      <c r="BE115" s="3">
        <f t="shared" si="44"/>
        <v>0</v>
      </c>
      <c r="BF115" t="s">
        <v>130</v>
      </c>
      <c r="BG115" s="37"/>
      <c r="BH115" s="37"/>
      <c r="BI115" s="38" t="str">
        <f t="shared" si="40"/>
        <v/>
      </c>
    </row>
    <row r="116" spans="1:61" ht="15">
      <c r="A116" s="8">
        <v>46178</v>
      </c>
      <c r="B116" s="6" t="s">
        <v>124</v>
      </c>
      <c r="C116" s="6" t="s">
        <v>131</v>
      </c>
      <c r="D116" s="6" t="s">
        <v>132</v>
      </c>
      <c r="E116" s="6" t="s">
        <v>133</v>
      </c>
      <c r="F116" s="12">
        <v>280</v>
      </c>
      <c r="G116" s="12">
        <v>275</v>
      </c>
      <c r="H116" s="12">
        <v>7</v>
      </c>
      <c r="I116" s="12">
        <v>6</v>
      </c>
      <c r="J116" s="12">
        <v>3</v>
      </c>
      <c r="K116" s="12">
        <v>279</v>
      </c>
      <c r="L116" s="13">
        <v>7164</v>
      </c>
      <c r="M116" s="13">
        <v>11764.6</v>
      </c>
      <c r="N116" s="14">
        <v>0.96014285714285719</v>
      </c>
      <c r="O116" s="12">
        <v>1</v>
      </c>
      <c r="P116" s="12">
        <v>2</v>
      </c>
      <c r="Q116" s="12">
        <v>1</v>
      </c>
      <c r="R116" s="12">
        <v>0</v>
      </c>
      <c r="S116" s="30">
        <v>8</v>
      </c>
      <c r="T116" s="12">
        <v>40</v>
      </c>
      <c r="U116" s="12">
        <v>38</v>
      </c>
      <c r="V116" s="12">
        <v>20</v>
      </c>
      <c r="W116" s="12">
        <v>19</v>
      </c>
      <c r="X116" s="14">
        <v>0.94285714285714284</v>
      </c>
      <c r="Y116" s="12">
        <v>0</v>
      </c>
      <c r="Z116" s="12">
        <v>2</v>
      </c>
      <c r="AA116" s="12">
        <v>10</v>
      </c>
      <c r="AB116" s="6" t="s">
        <v>187</v>
      </c>
      <c r="AC116" s="15">
        <f t="shared" si="23"/>
        <v>282</v>
      </c>
      <c r="AD116" s="16">
        <f t="shared" si="24"/>
        <v>0.99642857142857144</v>
      </c>
      <c r="AE116" s="15">
        <f t="shared" si="25"/>
        <v>1</v>
      </c>
      <c r="AF116" s="15">
        <f t="shared" si="26"/>
        <v>0</v>
      </c>
      <c r="AG116" s="15">
        <f t="shared" si="27"/>
        <v>1</v>
      </c>
      <c r="AH116" s="16">
        <f t="shared" si="28"/>
        <v>2.4822695035460994E-2</v>
      </c>
      <c r="AI116" s="16">
        <f t="shared" si="29"/>
        <v>3.5460992907801418E-3</v>
      </c>
      <c r="AJ116" s="16">
        <f t="shared" si="30"/>
        <v>0.60894548050932451</v>
      </c>
      <c r="AK116" s="16">
        <f t="shared" si="31"/>
        <v>0.95</v>
      </c>
      <c r="AL116" s="16">
        <f t="shared" si="32"/>
        <v>0.95</v>
      </c>
      <c r="AM116" s="41">
        <f t="shared" si="33"/>
        <v>270.76028571428571</v>
      </c>
      <c r="AN116" s="41">
        <f t="shared" si="34"/>
        <v>17.914285714285715</v>
      </c>
      <c r="AO116" s="17">
        <f>IF(A116="","",(AD116&lt;Settings!$B$4)+(AE116&gt;Settings!$B$5)+(AH116&gt;Settings!$B$6)+(AI116&gt;Settings!$B$7)+(N116&lt;Settings!$B$8)+(AJ116&gt;Settings!$B$9)+(O116&gt;Settings!$B$10)+(IFERROR(R116/S116,0)&gt;Settings!$B$11)+(AK116&lt;Settings!$B$12)+(AL116&lt;Settings!$B$13)+(X116&lt;Settings!$B$14)+(Y116&gt;Settings!$B$15))</f>
        <v>3</v>
      </c>
      <c r="AP116" s="11" t="str">
        <f t="shared" si="35"/>
        <v>Red</v>
      </c>
      <c r="BB116" s="3" t="str">
        <f t="shared" si="41"/>
        <v/>
      </c>
      <c r="BC116" s="3" t="str">
        <f t="shared" si="42"/>
        <v/>
      </c>
      <c r="BD116" s="3">
        <f t="shared" si="43"/>
        <v>0</v>
      </c>
      <c r="BE116" s="3">
        <f t="shared" si="44"/>
        <v>0</v>
      </c>
      <c r="BF116" t="s">
        <v>137</v>
      </c>
      <c r="BG116" s="37"/>
      <c r="BH116" s="37"/>
      <c r="BI116" s="38" t="str">
        <f t="shared" si="40"/>
        <v/>
      </c>
    </row>
    <row r="117" spans="1:61" ht="15">
      <c r="A117" s="8">
        <v>46178</v>
      </c>
      <c r="B117" s="6" t="s">
        <v>138</v>
      </c>
      <c r="C117" s="6" t="s">
        <v>139</v>
      </c>
      <c r="D117" s="6" t="s">
        <v>140</v>
      </c>
      <c r="E117" s="6" t="s">
        <v>119</v>
      </c>
      <c r="F117" s="12">
        <v>168</v>
      </c>
      <c r="G117" s="12">
        <v>158</v>
      </c>
      <c r="H117" s="12">
        <v>12</v>
      </c>
      <c r="I117" s="12">
        <v>1</v>
      </c>
      <c r="J117" s="12">
        <v>8</v>
      </c>
      <c r="K117" s="12">
        <v>162</v>
      </c>
      <c r="L117" s="13">
        <v>4278.5</v>
      </c>
      <c r="M117" s="13">
        <v>6879.3</v>
      </c>
      <c r="N117" s="14">
        <v>0.95054285714285713</v>
      </c>
      <c r="O117" s="12">
        <v>3</v>
      </c>
      <c r="P117" s="12">
        <v>6</v>
      </c>
      <c r="Q117" s="12">
        <v>0</v>
      </c>
      <c r="R117" s="12">
        <v>1</v>
      </c>
      <c r="S117" s="30">
        <v>6</v>
      </c>
      <c r="T117" s="12">
        <v>28</v>
      </c>
      <c r="U117" s="12">
        <v>26</v>
      </c>
      <c r="V117" s="12">
        <v>14</v>
      </c>
      <c r="W117" s="12">
        <v>13</v>
      </c>
      <c r="X117" s="14">
        <v>0.8928571428571429</v>
      </c>
      <c r="Y117" s="12">
        <v>1</v>
      </c>
      <c r="Z117" s="12">
        <v>5</v>
      </c>
      <c r="AA117" s="12">
        <v>4</v>
      </c>
      <c r="AB117" s="6" t="s">
        <v>187</v>
      </c>
      <c r="AC117" s="15">
        <f t="shared" si="23"/>
        <v>170</v>
      </c>
      <c r="AD117" s="16">
        <f t="shared" si="24"/>
        <v>0.9642857142857143</v>
      </c>
      <c r="AE117" s="15">
        <f t="shared" si="25"/>
        <v>6</v>
      </c>
      <c r="AF117" s="15">
        <f t="shared" si="26"/>
        <v>0</v>
      </c>
      <c r="AG117" s="15">
        <f t="shared" si="27"/>
        <v>11</v>
      </c>
      <c r="AH117" s="16">
        <f t="shared" si="28"/>
        <v>7.0588235294117646E-2</v>
      </c>
      <c r="AI117" s="16">
        <f t="shared" si="29"/>
        <v>6.4705882352941183E-2</v>
      </c>
      <c r="AJ117" s="16">
        <f t="shared" si="30"/>
        <v>0.6219382786039277</v>
      </c>
      <c r="AK117" s="16">
        <f t="shared" si="31"/>
        <v>0.9285714285714286</v>
      </c>
      <c r="AL117" s="16">
        <f t="shared" si="32"/>
        <v>0.9285714285714286</v>
      </c>
      <c r="AM117" s="41">
        <f t="shared" si="33"/>
        <v>161.59228571428571</v>
      </c>
      <c r="AN117" s="41">
        <f t="shared" si="34"/>
        <v>11.607142857142858</v>
      </c>
      <c r="AO117" s="17">
        <f>IF(A117="","",(AD117&lt;Settings!$B$4)+(AE117&gt;Settings!$B$5)+(AH117&gt;Settings!$B$6)+(AI117&gt;Settings!$B$7)+(N117&lt;Settings!$B$8)+(AJ117&gt;Settings!$B$9)+(O117&gt;Settings!$B$10)+(IFERROR(R117/S117,0)&gt;Settings!$B$11)+(AK117&lt;Settings!$B$12)+(AL117&lt;Settings!$B$13)+(X117&lt;Settings!$B$14)+(Y117&gt;Settings!$B$15))</f>
        <v>10</v>
      </c>
      <c r="AP117" s="11" t="str">
        <f t="shared" si="35"/>
        <v>Red</v>
      </c>
      <c r="BB117" s="3" t="str">
        <f t="shared" si="41"/>
        <v/>
      </c>
      <c r="BC117" s="3" t="str">
        <f t="shared" si="42"/>
        <v/>
      </c>
      <c r="BD117" s="3">
        <f t="shared" si="43"/>
        <v>0</v>
      </c>
      <c r="BE117" s="3">
        <f t="shared" si="44"/>
        <v>0</v>
      </c>
      <c r="BF117" t="s">
        <v>144</v>
      </c>
      <c r="BG117" s="37"/>
      <c r="BH117" s="37"/>
      <c r="BI117" s="38" t="str">
        <f t="shared" si="40"/>
        <v/>
      </c>
    </row>
    <row r="118" spans="1:61" ht="15">
      <c r="A118" s="8">
        <v>46178</v>
      </c>
      <c r="B118" s="6" t="s">
        <v>138</v>
      </c>
      <c r="C118" s="6" t="s">
        <v>145</v>
      </c>
      <c r="D118" s="6" t="s">
        <v>146</v>
      </c>
      <c r="E118" s="6" t="s">
        <v>133</v>
      </c>
      <c r="F118" s="12">
        <v>112</v>
      </c>
      <c r="G118" s="12">
        <v>112</v>
      </c>
      <c r="H118" s="12">
        <v>2</v>
      </c>
      <c r="I118" s="12">
        <v>0</v>
      </c>
      <c r="J118" s="12">
        <v>2</v>
      </c>
      <c r="K118" s="12">
        <v>112</v>
      </c>
      <c r="L118" s="13">
        <v>2786</v>
      </c>
      <c r="M118" s="13">
        <v>4586.2</v>
      </c>
      <c r="N118" s="14">
        <v>0.96254285714285714</v>
      </c>
      <c r="O118" s="12">
        <v>1</v>
      </c>
      <c r="P118" s="12">
        <v>1</v>
      </c>
      <c r="Q118" s="12">
        <v>1</v>
      </c>
      <c r="R118" s="12">
        <v>0</v>
      </c>
      <c r="S118" s="30">
        <v>4</v>
      </c>
      <c r="T118" s="12">
        <v>14</v>
      </c>
      <c r="U118" s="12">
        <v>13</v>
      </c>
      <c r="V118" s="12">
        <v>7</v>
      </c>
      <c r="W118" s="12">
        <v>7</v>
      </c>
      <c r="X118" s="14">
        <v>0.96285714285714286</v>
      </c>
      <c r="Y118" s="12">
        <v>0</v>
      </c>
      <c r="Z118" s="12">
        <v>1</v>
      </c>
      <c r="AA118" s="12">
        <v>2</v>
      </c>
      <c r="AB118" s="6" t="s">
        <v>187</v>
      </c>
      <c r="AC118" s="15">
        <f t="shared" si="23"/>
        <v>114</v>
      </c>
      <c r="AD118" s="16">
        <f t="shared" si="24"/>
        <v>1</v>
      </c>
      <c r="AE118" s="15">
        <f t="shared" si="25"/>
        <v>0</v>
      </c>
      <c r="AF118" s="15">
        <f t="shared" si="26"/>
        <v>0</v>
      </c>
      <c r="AG118" s="15">
        <f t="shared" si="27"/>
        <v>2</v>
      </c>
      <c r="AH118" s="16">
        <f t="shared" si="28"/>
        <v>1.7543859649122806E-2</v>
      </c>
      <c r="AI118" s="16">
        <f t="shared" si="29"/>
        <v>1.7543859649122806E-2</v>
      </c>
      <c r="AJ118" s="16">
        <f t="shared" si="30"/>
        <v>0.60747459770616197</v>
      </c>
      <c r="AK118" s="16">
        <f t="shared" si="31"/>
        <v>0.9285714285714286</v>
      </c>
      <c r="AL118" s="16">
        <f t="shared" si="32"/>
        <v>1</v>
      </c>
      <c r="AM118" s="41">
        <f t="shared" si="33"/>
        <v>109.72988571428571</v>
      </c>
      <c r="AN118" s="41">
        <f t="shared" si="34"/>
        <v>6.74</v>
      </c>
      <c r="AO118" s="17">
        <f>IF(A118="","",(AD118&lt;Settings!$B$4)+(AE118&gt;Settings!$B$5)+(AH118&gt;Settings!$B$6)+(AI118&gt;Settings!$B$7)+(N118&lt;Settings!$B$8)+(AJ118&gt;Settings!$B$9)+(O118&gt;Settings!$B$10)+(IFERROR(R118/S118,0)&gt;Settings!$B$11)+(AK118&lt;Settings!$B$12)+(AL118&lt;Settings!$B$13)+(X118&lt;Settings!$B$14)+(Y118&gt;Settings!$B$15))</f>
        <v>2</v>
      </c>
      <c r="AP118" s="11" t="str">
        <f t="shared" si="35"/>
        <v>Yellow</v>
      </c>
      <c r="BB118" s="3" t="str">
        <f t="shared" si="41"/>
        <v/>
      </c>
      <c r="BC118" s="3" t="str">
        <f t="shared" si="42"/>
        <v/>
      </c>
      <c r="BD118" s="3">
        <f t="shared" si="43"/>
        <v>0</v>
      </c>
      <c r="BE118" s="3">
        <f t="shared" si="44"/>
        <v>0</v>
      </c>
      <c r="BF118" t="s">
        <v>148</v>
      </c>
      <c r="BG118" s="37"/>
      <c r="BH118" s="37"/>
      <c r="BI118" s="38" t="str">
        <f t="shared" si="40"/>
        <v/>
      </c>
    </row>
    <row r="119" spans="1:61" ht="15">
      <c r="A119" s="8">
        <v>46178</v>
      </c>
      <c r="B119" s="6" t="s">
        <v>149</v>
      </c>
      <c r="C119" s="6" t="s">
        <v>150</v>
      </c>
      <c r="D119" s="6" t="s">
        <v>151</v>
      </c>
      <c r="E119" s="6" t="s">
        <v>111</v>
      </c>
      <c r="F119" s="12">
        <v>448</v>
      </c>
      <c r="G119" s="12">
        <v>432</v>
      </c>
      <c r="H119" s="12">
        <v>18</v>
      </c>
      <c r="I119" s="12">
        <v>8</v>
      </c>
      <c r="J119" s="12">
        <v>5</v>
      </c>
      <c r="K119" s="12">
        <v>445</v>
      </c>
      <c r="L119" s="13">
        <v>11691.25</v>
      </c>
      <c r="M119" s="13">
        <v>18893.150000000001</v>
      </c>
      <c r="N119" s="14">
        <v>0.95654285714285714</v>
      </c>
      <c r="O119" s="12">
        <v>2</v>
      </c>
      <c r="P119" s="12">
        <v>4</v>
      </c>
      <c r="Q119" s="12">
        <v>0</v>
      </c>
      <c r="R119" s="12">
        <v>0</v>
      </c>
      <c r="S119" s="30">
        <v>13</v>
      </c>
      <c r="T119" s="12">
        <v>64</v>
      </c>
      <c r="U119" s="12">
        <v>60</v>
      </c>
      <c r="V119" s="12">
        <v>32</v>
      </c>
      <c r="W119" s="12">
        <v>30</v>
      </c>
      <c r="X119" s="14">
        <v>0.93285714285714283</v>
      </c>
      <c r="Y119" s="12">
        <v>1</v>
      </c>
      <c r="Z119" s="12">
        <v>3</v>
      </c>
      <c r="AA119" s="12">
        <v>8</v>
      </c>
      <c r="AB119" s="6" t="s">
        <v>187</v>
      </c>
      <c r="AC119" s="15">
        <f t="shared" si="23"/>
        <v>450</v>
      </c>
      <c r="AD119" s="16">
        <f t="shared" si="24"/>
        <v>0.9933035714285714</v>
      </c>
      <c r="AE119" s="15">
        <f t="shared" si="25"/>
        <v>3</v>
      </c>
      <c r="AF119" s="15">
        <f t="shared" si="26"/>
        <v>0</v>
      </c>
      <c r="AG119" s="15">
        <f t="shared" si="27"/>
        <v>10</v>
      </c>
      <c r="AH119" s="16">
        <f t="shared" si="28"/>
        <v>0.04</v>
      </c>
      <c r="AI119" s="16">
        <f t="shared" si="29"/>
        <v>2.2222222222222223E-2</v>
      </c>
      <c r="AJ119" s="16">
        <f t="shared" si="30"/>
        <v>0.61880893339649545</v>
      </c>
      <c r="AK119" s="16">
        <f t="shared" si="31"/>
        <v>0.9375</v>
      </c>
      <c r="AL119" s="16">
        <f t="shared" si="32"/>
        <v>0.9375</v>
      </c>
      <c r="AM119" s="41">
        <f t="shared" si="33"/>
        <v>430.44428571428574</v>
      </c>
      <c r="AN119" s="41">
        <f t="shared" si="34"/>
        <v>27.985714285714284</v>
      </c>
      <c r="AO119" s="17">
        <f>IF(A119="","",(AD119&lt;Settings!$B$4)+(AE119&gt;Settings!$B$5)+(AH119&gt;Settings!$B$6)+(AI119&gt;Settings!$B$7)+(N119&lt;Settings!$B$8)+(AJ119&gt;Settings!$B$9)+(O119&gt;Settings!$B$10)+(IFERROR(R119/S119,0)&gt;Settings!$B$11)+(AK119&lt;Settings!$B$12)+(AL119&lt;Settings!$B$13)+(X119&lt;Settings!$B$14)+(Y119&gt;Settings!$B$15))</f>
        <v>8</v>
      </c>
      <c r="AP119" s="11" t="str">
        <f t="shared" si="35"/>
        <v>Red</v>
      </c>
      <c r="BB119" s="3" t="str">
        <f t="shared" si="41"/>
        <v/>
      </c>
      <c r="BC119" s="3" t="str">
        <f t="shared" si="42"/>
        <v/>
      </c>
      <c r="BD119" s="3">
        <f t="shared" si="43"/>
        <v>0</v>
      </c>
      <c r="BE119" s="3">
        <f t="shared" si="44"/>
        <v>0</v>
      </c>
      <c r="BF119" t="s">
        <v>155</v>
      </c>
      <c r="BG119" s="37"/>
      <c r="BH119" s="37"/>
      <c r="BI119" s="38" t="str">
        <f t="shared" si="40"/>
        <v/>
      </c>
    </row>
    <row r="120" spans="1:61" ht="15">
      <c r="A120" s="8">
        <v>46178</v>
      </c>
      <c r="B120" s="6" t="s">
        <v>149</v>
      </c>
      <c r="C120" s="6" t="s">
        <v>156</v>
      </c>
      <c r="D120" s="6" t="s">
        <v>157</v>
      </c>
      <c r="E120" s="6" t="s">
        <v>111</v>
      </c>
      <c r="F120" s="12">
        <v>336</v>
      </c>
      <c r="G120" s="12">
        <v>331</v>
      </c>
      <c r="H120" s="12">
        <v>6</v>
      </c>
      <c r="I120" s="12">
        <v>4</v>
      </c>
      <c r="J120" s="12">
        <v>2</v>
      </c>
      <c r="K120" s="12">
        <v>335</v>
      </c>
      <c r="L120" s="13">
        <v>8706.25</v>
      </c>
      <c r="M120" s="13">
        <v>14556.2</v>
      </c>
      <c r="N120" s="14">
        <v>0.96134285714285717</v>
      </c>
      <c r="O120" s="12">
        <v>1</v>
      </c>
      <c r="P120" s="12">
        <v>2</v>
      </c>
      <c r="Q120" s="12">
        <v>1</v>
      </c>
      <c r="R120" s="12">
        <v>0</v>
      </c>
      <c r="S120" s="30">
        <v>10</v>
      </c>
      <c r="T120" s="12">
        <v>48</v>
      </c>
      <c r="U120" s="12">
        <v>46</v>
      </c>
      <c r="V120" s="12">
        <v>24</v>
      </c>
      <c r="W120" s="12">
        <v>23</v>
      </c>
      <c r="X120" s="14">
        <v>0.95285714285714285</v>
      </c>
      <c r="Y120" s="12">
        <v>0</v>
      </c>
      <c r="Z120" s="12">
        <v>1</v>
      </c>
      <c r="AA120" s="12">
        <v>6</v>
      </c>
      <c r="AB120" s="6" t="s">
        <v>187</v>
      </c>
      <c r="AC120" s="15">
        <f t="shared" si="23"/>
        <v>337</v>
      </c>
      <c r="AD120" s="16">
        <f t="shared" si="24"/>
        <v>0.99702380952380953</v>
      </c>
      <c r="AE120" s="15">
        <f t="shared" si="25"/>
        <v>1</v>
      </c>
      <c r="AF120" s="15">
        <f t="shared" si="26"/>
        <v>0</v>
      </c>
      <c r="AG120" s="15">
        <f t="shared" si="27"/>
        <v>2</v>
      </c>
      <c r="AH120" s="16">
        <f t="shared" si="28"/>
        <v>1.7804154302670624E-2</v>
      </c>
      <c r="AI120" s="16">
        <f t="shared" si="29"/>
        <v>5.9347181008902079E-3</v>
      </c>
      <c r="AJ120" s="16">
        <f t="shared" si="30"/>
        <v>0.59811283164562179</v>
      </c>
      <c r="AK120" s="16">
        <f t="shared" si="31"/>
        <v>0.95833333333333337</v>
      </c>
      <c r="AL120" s="16">
        <f t="shared" si="32"/>
        <v>0.95833333333333337</v>
      </c>
      <c r="AM120" s="41">
        <f t="shared" si="33"/>
        <v>323.97254285714286</v>
      </c>
      <c r="AN120" s="41">
        <f t="shared" si="34"/>
        <v>21.915714285714287</v>
      </c>
      <c r="AO120" s="17">
        <f>IF(A120="","",(AD120&lt;Settings!$B$4)+(AE120&gt;Settings!$B$5)+(AH120&gt;Settings!$B$6)+(AI120&gt;Settings!$B$7)+(N120&lt;Settings!$B$8)+(AJ120&gt;Settings!$B$9)+(O120&gt;Settings!$B$10)+(IFERROR(R120/S120,0)&gt;Settings!$B$11)+(AK120&lt;Settings!$B$12)+(AL120&lt;Settings!$B$13)+(X120&lt;Settings!$B$14)+(Y120&gt;Settings!$B$15))</f>
        <v>3</v>
      </c>
      <c r="AP120" s="11" t="str">
        <f t="shared" si="35"/>
        <v>Red</v>
      </c>
      <c r="BB120" s="3" t="str">
        <f t="shared" si="41"/>
        <v/>
      </c>
      <c r="BC120" s="3" t="str">
        <f t="shared" si="42"/>
        <v/>
      </c>
      <c r="BD120" s="3">
        <f t="shared" si="43"/>
        <v>0</v>
      </c>
      <c r="BE120" s="3">
        <f t="shared" si="44"/>
        <v>0</v>
      </c>
      <c r="BF120" t="s">
        <v>160</v>
      </c>
      <c r="BG120" s="37"/>
      <c r="BH120" s="37"/>
      <c r="BI120" s="38" t="str">
        <f t="shared" si="40"/>
        <v/>
      </c>
    </row>
    <row r="121" spans="1:61" ht="15">
      <c r="A121" s="8">
        <v>46178</v>
      </c>
      <c r="B121" s="6" t="s">
        <v>161</v>
      </c>
      <c r="C121" s="6" t="s">
        <v>162</v>
      </c>
      <c r="D121" s="6" t="s">
        <v>163</v>
      </c>
      <c r="E121" s="6" t="s">
        <v>119</v>
      </c>
      <c r="F121" s="12">
        <v>280</v>
      </c>
      <c r="G121" s="12">
        <v>265</v>
      </c>
      <c r="H121" s="12">
        <v>17</v>
      </c>
      <c r="I121" s="12">
        <v>4</v>
      </c>
      <c r="J121" s="12">
        <v>7</v>
      </c>
      <c r="K121" s="12">
        <v>275</v>
      </c>
      <c r="L121" s="13">
        <v>7313.25</v>
      </c>
      <c r="M121" s="13">
        <v>11864.3</v>
      </c>
      <c r="N121" s="14">
        <v>0.95234285714285716</v>
      </c>
      <c r="O121" s="12">
        <v>2</v>
      </c>
      <c r="P121" s="12">
        <v>5</v>
      </c>
      <c r="Q121" s="12">
        <v>0</v>
      </c>
      <c r="R121" s="12">
        <v>0</v>
      </c>
      <c r="S121" s="30">
        <v>8</v>
      </c>
      <c r="T121" s="12">
        <v>42</v>
      </c>
      <c r="U121" s="12">
        <v>39</v>
      </c>
      <c r="V121" s="12">
        <v>21</v>
      </c>
      <c r="W121" s="12">
        <v>20</v>
      </c>
      <c r="X121" s="14">
        <v>0.87285714285714289</v>
      </c>
      <c r="Y121" s="12">
        <v>1</v>
      </c>
      <c r="Z121" s="12">
        <v>4</v>
      </c>
      <c r="AA121" s="12">
        <v>4</v>
      </c>
      <c r="AB121" s="6" t="s">
        <v>187</v>
      </c>
      <c r="AC121" s="15">
        <f t="shared" si="23"/>
        <v>282</v>
      </c>
      <c r="AD121" s="16">
        <f t="shared" si="24"/>
        <v>0.9821428571428571</v>
      </c>
      <c r="AE121" s="15">
        <f t="shared" si="25"/>
        <v>5</v>
      </c>
      <c r="AF121" s="15">
        <f t="shared" si="26"/>
        <v>0</v>
      </c>
      <c r="AG121" s="15">
        <f t="shared" si="27"/>
        <v>13</v>
      </c>
      <c r="AH121" s="16">
        <f t="shared" si="28"/>
        <v>6.0283687943262408E-2</v>
      </c>
      <c r="AI121" s="16">
        <f t="shared" si="29"/>
        <v>4.6099290780141841E-2</v>
      </c>
      <c r="AJ121" s="16">
        <f t="shared" si="30"/>
        <v>0.61640804767242907</v>
      </c>
      <c r="AK121" s="16">
        <f t="shared" si="31"/>
        <v>0.9285714285714286</v>
      </c>
      <c r="AL121" s="16">
        <f t="shared" si="32"/>
        <v>0.95238095238095233</v>
      </c>
      <c r="AM121" s="41">
        <f t="shared" si="33"/>
        <v>268.56068571428574</v>
      </c>
      <c r="AN121" s="41">
        <f t="shared" si="34"/>
        <v>17.457142857142859</v>
      </c>
      <c r="AO121" s="17">
        <f>IF(A121="","",(AD121&lt;Settings!$B$4)+(AE121&gt;Settings!$B$5)+(AH121&gt;Settings!$B$6)+(AI121&gt;Settings!$B$7)+(N121&lt;Settings!$B$8)+(AJ121&gt;Settings!$B$9)+(O121&gt;Settings!$B$10)+(IFERROR(R121/S121,0)&gt;Settings!$B$11)+(AK121&lt;Settings!$B$12)+(AL121&lt;Settings!$B$13)+(X121&lt;Settings!$B$14)+(Y121&gt;Settings!$B$15))</f>
        <v>9</v>
      </c>
      <c r="AP121" s="11" t="str">
        <f t="shared" si="35"/>
        <v>Red</v>
      </c>
      <c r="BB121" s="3" t="str">
        <f t="shared" si="41"/>
        <v/>
      </c>
      <c r="BC121" s="3" t="str">
        <f t="shared" si="42"/>
        <v/>
      </c>
      <c r="BD121" s="3">
        <f t="shared" si="43"/>
        <v>0</v>
      </c>
      <c r="BE121" s="3">
        <f t="shared" si="44"/>
        <v>0</v>
      </c>
      <c r="BF121" t="s">
        <v>167</v>
      </c>
      <c r="BG121" s="37"/>
      <c r="BH121" s="37"/>
      <c r="BI121" s="38" t="str">
        <f t="shared" si="40"/>
        <v/>
      </c>
    </row>
    <row r="122" spans="1:61" ht="15">
      <c r="A122" s="8">
        <v>46178</v>
      </c>
      <c r="B122" s="6" t="s">
        <v>161</v>
      </c>
      <c r="C122" s="6" t="s">
        <v>168</v>
      </c>
      <c r="D122" s="6" t="s">
        <v>169</v>
      </c>
      <c r="E122" s="6" t="s">
        <v>119</v>
      </c>
      <c r="F122" s="12">
        <v>392</v>
      </c>
      <c r="G122" s="12">
        <v>380</v>
      </c>
      <c r="H122" s="12">
        <v>14</v>
      </c>
      <c r="I122" s="12">
        <v>7</v>
      </c>
      <c r="J122" s="12">
        <v>4</v>
      </c>
      <c r="K122" s="12">
        <v>390</v>
      </c>
      <c r="L122" s="13">
        <v>10049.5</v>
      </c>
      <c r="M122" s="13">
        <v>16450.5</v>
      </c>
      <c r="N122" s="14">
        <v>0.95774285714285723</v>
      </c>
      <c r="O122" s="12">
        <v>1</v>
      </c>
      <c r="P122" s="12">
        <v>3</v>
      </c>
      <c r="Q122" s="12">
        <v>1</v>
      </c>
      <c r="R122" s="12">
        <v>0</v>
      </c>
      <c r="S122" s="30">
        <v>11</v>
      </c>
      <c r="T122" s="12">
        <v>56</v>
      </c>
      <c r="U122" s="12">
        <v>53</v>
      </c>
      <c r="V122" s="12">
        <v>28</v>
      </c>
      <c r="W122" s="12">
        <v>27</v>
      </c>
      <c r="X122" s="14">
        <v>0.92285714285714282</v>
      </c>
      <c r="Y122" s="12">
        <v>1</v>
      </c>
      <c r="Z122" s="12">
        <v>3</v>
      </c>
      <c r="AA122" s="12">
        <v>6</v>
      </c>
      <c r="AB122" s="6" t="s">
        <v>187</v>
      </c>
      <c r="AC122" s="15">
        <f t="shared" si="23"/>
        <v>394</v>
      </c>
      <c r="AD122" s="16">
        <f t="shared" si="24"/>
        <v>0.99489795918367352</v>
      </c>
      <c r="AE122" s="15">
        <f t="shared" si="25"/>
        <v>2</v>
      </c>
      <c r="AF122" s="15">
        <f t="shared" si="26"/>
        <v>0</v>
      </c>
      <c r="AG122" s="15">
        <f t="shared" si="27"/>
        <v>7</v>
      </c>
      <c r="AH122" s="16">
        <f t="shared" si="28"/>
        <v>3.553299492385787E-2</v>
      </c>
      <c r="AI122" s="16">
        <f t="shared" si="29"/>
        <v>1.7766497461928935E-2</v>
      </c>
      <c r="AJ122" s="16">
        <f t="shared" si="30"/>
        <v>0.61089328591836112</v>
      </c>
      <c r="AK122" s="16">
        <f t="shared" si="31"/>
        <v>0.9464285714285714</v>
      </c>
      <c r="AL122" s="16">
        <f t="shared" si="32"/>
        <v>0.9642857142857143</v>
      </c>
      <c r="AM122" s="41">
        <f t="shared" si="33"/>
        <v>377.35068571428576</v>
      </c>
      <c r="AN122" s="41">
        <f t="shared" si="34"/>
        <v>24.917142857142856</v>
      </c>
      <c r="AO122" s="17">
        <f>IF(A122="","",(AD122&lt;Settings!$B$4)+(AE122&gt;Settings!$B$5)+(AH122&gt;Settings!$B$6)+(AI122&gt;Settings!$B$7)+(N122&lt;Settings!$B$8)+(AJ122&gt;Settings!$B$9)+(O122&gt;Settings!$B$10)+(IFERROR(R122/S122,0)&gt;Settings!$B$11)+(AK122&lt;Settings!$B$12)+(AL122&lt;Settings!$B$13)+(X122&lt;Settings!$B$14)+(Y122&gt;Settings!$B$15))</f>
        <v>7</v>
      </c>
      <c r="AP122" s="11" t="str">
        <f t="shared" si="35"/>
        <v>Red</v>
      </c>
      <c r="BB122" s="3" t="str">
        <f t="shared" si="41"/>
        <v/>
      </c>
      <c r="BC122" s="3" t="str">
        <f t="shared" si="42"/>
        <v/>
      </c>
      <c r="BD122" s="3">
        <f t="shared" si="43"/>
        <v>0</v>
      </c>
      <c r="BE122" s="3">
        <f t="shared" si="44"/>
        <v>0</v>
      </c>
      <c r="BF122" t="s">
        <v>173</v>
      </c>
      <c r="BG122" s="37"/>
      <c r="BH122" s="37"/>
      <c r="BI122" s="38" t="str">
        <f t="shared" si="40"/>
        <v/>
      </c>
    </row>
    <row r="123" spans="1:61" ht="15">
      <c r="A123" s="8">
        <v>46178</v>
      </c>
      <c r="B123" s="6" t="s">
        <v>174</v>
      </c>
      <c r="C123" s="6" t="s">
        <v>175</v>
      </c>
      <c r="D123" s="6" t="s">
        <v>176</v>
      </c>
      <c r="E123" s="6" t="s">
        <v>111</v>
      </c>
      <c r="F123" s="12">
        <v>504</v>
      </c>
      <c r="G123" s="12">
        <v>495</v>
      </c>
      <c r="H123" s="12">
        <v>11</v>
      </c>
      <c r="I123" s="12">
        <v>8</v>
      </c>
      <c r="J123" s="12">
        <v>3</v>
      </c>
      <c r="K123" s="12">
        <v>503</v>
      </c>
      <c r="L123" s="13">
        <v>13134</v>
      </c>
      <c r="M123" s="13">
        <v>21535.200000000001</v>
      </c>
      <c r="N123" s="14">
        <v>0.96074285714285723</v>
      </c>
      <c r="O123" s="12">
        <v>1</v>
      </c>
      <c r="P123" s="12">
        <v>2</v>
      </c>
      <c r="Q123" s="12">
        <v>0</v>
      </c>
      <c r="R123" s="12">
        <v>0</v>
      </c>
      <c r="S123" s="30">
        <v>14</v>
      </c>
      <c r="T123" s="12">
        <v>72</v>
      </c>
      <c r="U123" s="12">
        <v>68</v>
      </c>
      <c r="V123" s="12">
        <v>36</v>
      </c>
      <c r="W123" s="12">
        <v>35</v>
      </c>
      <c r="X123" s="14">
        <v>0.95285714285714285</v>
      </c>
      <c r="Y123" s="12">
        <v>0</v>
      </c>
      <c r="Z123" s="12">
        <v>2</v>
      </c>
      <c r="AA123" s="12">
        <v>8</v>
      </c>
      <c r="AB123" s="6" t="s">
        <v>187</v>
      </c>
      <c r="AC123" s="15">
        <f t="shared" si="23"/>
        <v>506</v>
      </c>
      <c r="AD123" s="16">
        <f t="shared" si="24"/>
        <v>0.99801587301587302</v>
      </c>
      <c r="AE123" s="15">
        <f t="shared" si="25"/>
        <v>1</v>
      </c>
      <c r="AF123" s="15">
        <f t="shared" si="26"/>
        <v>0</v>
      </c>
      <c r="AG123" s="15">
        <f t="shared" si="27"/>
        <v>3</v>
      </c>
      <c r="AH123" s="16">
        <f t="shared" si="28"/>
        <v>2.1739130434782608E-2</v>
      </c>
      <c r="AI123" s="16">
        <f t="shared" si="29"/>
        <v>5.9288537549407111E-3</v>
      </c>
      <c r="AJ123" s="16">
        <f t="shared" si="30"/>
        <v>0.60988521118912287</v>
      </c>
      <c r="AK123" s="16">
        <f t="shared" si="31"/>
        <v>0.94444444444444442</v>
      </c>
      <c r="AL123" s="16">
        <f t="shared" si="32"/>
        <v>0.97222222222222221</v>
      </c>
      <c r="AM123" s="41">
        <f t="shared" si="33"/>
        <v>486.13588571428573</v>
      </c>
      <c r="AN123" s="41">
        <f t="shared" si="34"/>
        <v>33.35</v>
      </c>
      <c r="AO123" s="17">
        <f>IF(A123="","",(AD123&lt;Settings!$B$4)+(AE123&gt;Settings!$B$5)+(AH123&gt;Settings!$B$6)+(AI123&gt;Settings!$B$7)+(N123&lt;Settings!$B$8)+(AJ123&gt;Settings!$B$9)+(O123&gt;Settings!$B$10)+(IFERROR(R123/S123,0)&gt;Settings!$B$11)+(AK123&lt;Settings!$B$12)+(AL123&lt;Settings!$B$13)+(X123&lt;Settings!$B$14)+(Y123&gt;Settings!$B$15))</f>
        <v>4</v>
      </c>
      <c r="AP123" s="11" t="str">
        <f t="shared" si="35"/>
        <v>Red</v>
      </c>
      <c r="BB123" s="3" t="str">
        <f t="shared" si="41"/>
        <v/>
      </c>
      <c r="BC123" s="3" t="str">
        <f t="shared" si="42"/>
        <v/>
      </c>
      <c r="BD123" s="3">
        <f t="shared" si="43"/>
        <v>0</v>
      </c>
      <c r="BE123" s="3">
        <f t="shared" si="44"/>
        <v>0</v>
      </c>
      <c r="BF123" t="s">
        <v>180</v>
      </c>
      <c r="BG123" s="37"/>
      <c r="BH123" s="37"/>
      <c r="BI123" s="38" t="str">
        <f t="shared" si="40"/>
        <v/>
      </c>
    </row>
    <row r="124" spans="1:61" ht="15">
      <c r="A124" s="8">
        <v>46178</v>
      </c>
      <c r="B124" s="6" t="s">
        <v>174</v>
      </c>
      <c r="C124" s="6" t="s">
        <v>181</v>
      </c>
      <c r="D124" s="6" t="s">
        <v>182</v>
      </c>
      <c r="E124" s="6" t="s">
        <v>119</v>
      </c>
      <c r="F124" s="12">
        <v>224</v>
      </c>
      <c r="G124" s="12">
        <v>210</v>
      </c>
      <c r="H124" s="12">
        <v>16</v>
      </c>
      <c r="I124" s="12">
        <v>2</v>
      </c>
      <c r="J124" s="12">
        <v>8</v>
      </c>
      <c r="K124" s="12">
        <v>218</v>
      </c>
      <c r="L124" s="13">
        <v>5820.75</v>
      </c>
      <c r="M124" s="13">
        <v>9371.7999999999993</v>
      </c>
      <c r="N124" s="14">
        <v>0.9499428571428572</v>
      </c>
      <c r="O124" s="12">
        <v>3</v>
      </c>
      <c r="P124" s="12">
        <v>6</v>
      </c>
      <c r="Q124" s="12">
        <v>1</v>
      </c>
      <c r="R124" s="12">
        <v>0</v>
      </c>
      <c r="S124" s="30">
        <v>7</v>
      </c>
      <c r="T124" s="12">
        <v>35</v>
      </c>
      <c r="U124" s="12">
        <v>32</v>
      </c>
      <c r="V124" s="12">
        <v>18</v>
      </c>
      <c r="W124" s="12">
        <v>17</v>
      </c>
      <c r="X124" s="14">
        <v>0.85285714285714287</v>
      </c>
      <c r="Y124" s="12">
        <v>2</v>
      </c>
      <c r="Z124" s="12">
        <v>5</v>
      </c>
      <c r="AA124" s="12">
        <v>4</v>
      </c>
      <c r="AB124" s="6" t="s">
        <v>187</v>
      </c>
      <c r="AC124" s="15">
        <f t="shared" si="23"/>
        <v>226</v>
      </c>
      <c r="AD124" s="16">
        <f t="shared" si="24"/>
        <v>0.9732142857142857</v>
      </c>
      <c r="AE124" s="15">
        <f t="shared" si="25"/>
        <v>6</v>
      </c>
      <c r="AF124" s="15">
        <f t="shared" si="26"/>
        <v>0</v>
      </c>
      <c r="AG124" s="15">
        <f t="shared" si="27"/>
        <v>14</v>
      </c>
      <c r="AH124" s="16">
        <f t="shared" si="28"/>
        <v>7.0796460176991149E-2</v>
      </c>
      <c r="AI124" s="16">
        <f t="shared" si="29"/>
        <v>6.1946902654867256E-2</v>
      </c>
      <c r="AJ124" s="16">
        <f t="shared" si="30"/>
        <v>0.62109199940246274</v>
      </c>
      <c r="AK124" s="16">
        <f t="shared" si="31"/>
        <v>0.91428571428571426</v>
      </c>
      <c r="AL124" s="16">
        <f t="shared" si="32"/>
        <v>0.94444444444444442</v>
      </c>
      <c r="AM124" s="41">
        <f t="shared" si="33"/>
        <v>214.68708571428573</v>
      </c>
      <c r="AN124" s="41">
        <f t="shared" si="34"/>
        <v>14.498571428571429</v>
      </c>
      <c r="AO124" s="17">
        <f>IF(A124="","",(AD124&lt;Settings!$B$4)+(AE124&gt;Settings!$B$5)+(AH124&gt;Settings!$B$6)+(AI124&gt;Settings!$B$7)+(N124&lt;Settings!$B$8)+(AJ124&gt;Settings!$B$9)+(O124&gt;Settings!$B$10)+(IFERROR(R124/S124,0)&gt;Settings!$B$11)+(AK124&lt;Settings!$B$12)+(AL124&lt;Settings!$B$13)+(X124&lt;Settings!$B$14)+(Y124&gt;Settings!$B$15))</f>
        <v>10</v>
      </c>
      <c r="AP124" s="11" t="str">
        <f t="shared" si="35"/>
        <v>Red</v>
      </c>
      <c r="BB124" s="3" t="str">
        <f t="shared" si="41"/>
        <v/>
      </c>
      <c r="BC124" s="3" t="str">
        <f t="shared" si="42"/>
        <v/>
      </c>
      <c r="BD124" s="3">
        <f t="shared" si="43"/>
        <v>0</v>
      </c>
      <c r="BE124" s="3">
        <f t="shared" si="44"/>
        <v>0</v>
      </c>
      <c r="BF124" t="s">
        <v>186</v>
      </c>
      <c r="BG124" s="37"/>
      <c r="BH124" s="37"/>
      <c r="BI124" s="38" t="str">
        <f t="shared" si="40"/>
        <v/>
      </c>
    </row>
    <row r="125" spans="1:61" ht="15">
      <c r="A125" s="8">
        <v>46185</v>
      </c>
      <c r="B125" s="6" t="s">
        <v>108</v>
      </c>
      <c r="C125" s="6" t="s">
        <v>109</v>
      </c>
      <c r="D125" s="6" t="s">
        <v>110</v>
      </c>
      <c r="E125" s="6" t="s">
        <v>111</v>
      </c>
      <c r="F125" s="12">
        <v>560</v>
      </c>
      <c r="G125" s="12">
        <v>536</v>
      </c>
      <c r="H125" s="12">
        <v>26</v>
      </c>
      <c r="I125" s="12">
        <v>12</v>
      </c>
      <c r="J125" s="12">
        <v>5</v>
      </c>
      <c r="K125" s="12">
        <v>557</v>
      </c>
      <c r="L125" s="13">
        <v>14157.4</v>
      </c>
      <c r="M125" s="13">
        <v>22455</v>
      </c>
      <c r="N125" s="14">
        <v>0.96117142857142868</v>
      </c>
      <c r="O125" s="12">
        <v>2</v>
      </c>
      <c r="P125" s="12">
        <v>4</v>
      </c>
      <c r="Q125" s="12">
        <v>1</v>
      </c>
      <c r="R125" s="12">
        <v>0</v>
      </c>
      <c r="S125" s="30">
        <v>15</v>
      </c>
      <c r="T125" s="12">
        <v>80</v>
      </c>
      <c r="U125" s="12">
        <v>76</v>
      </c>
      <c r="V125" s="12">
        <v>35</v>
      </c>
      <c r="W125" s="12">
        <v>34</v>
      </c>
      <c r="X125" s="14">
        <v>0.93142857142857138</v>
      </c>
      <c r="Y125" s="12">
        <v>1</v>
      </c>
      <c r="Z125" s="12">
        <v>3</v>
      </c>
      <c r="AA125" s="12">
        <v>12</v>
      </c>
      <c r="AB125" s="6" t="s">
        <v>187</v>
      </c>
      <c r="AC125" s="15">
        <f t="shared" si="23"/>
        <v>562</v>
      </c>
      <c r="AD125" s="16">
        <f t="shared" si="24"/>
        <v>0.99464285714285716</v>
      </c>
      <c r="AE125" s="15">
        <f t="shared" si="25"/>
        <v>3</v>
      </c>
      <c r="AF125" s="15">
        <f t="shared" si="26"/>
        <v>0</v>
      </c>
      <c r="AG125" s="15">
        <f t="shared" si="27"/>
        <v>14</v>
      </c>
      <c r="AH125" s="16">
        <f t="shared" si="28"/>
        <v>4.6263345195729534E-2</v>
      </c>
      <c r="AI125" s="16">
        <f t="shared" si="29"/>
        <v>2.491103202846975E-2</v>
      </c>
      <c r="AJ125" s="16">
        <f t="shared" si="30"/>
        <v>0.63047873524827436</v>
      </c>
      <c r="AK125" s="16">
        <f t="shared" si="31"/>
        <v>0.95</v>
      </c>
      <c r="AL125" s="16">
        <f t="shared" si="32"/>
        <v>0.97142857142857142</v>
      </c>
      <c r="AM125" s="41">
        <f t="shared" si="33"/>
        <v>540.17834285714287</v>
      </c>
      <c r="AN125" s="41">
        <f t="shared" si="34"/>
        <v>31.668571428571425</v>
      </c>
      <c r="AO125" s="17">
        <f>IF(A125="","",(AD125&lt;Settings!$B$4)+(AE125&gt;Settings!$B$5)+(AH125&gt;Settings!$B$6)+(AI125&gt;Settings!$B$7)+(N125&lt;Settings!$B$8)+(AJ125&gt;Settings!$B$9)+(O125&gt;Settings!$B$10)+(IFERROR(R125/S125,0)&gt;Settings!$B$11)+(AK125&lt;Settings!$B$12)+(AL125&lt;Settings!$B$13)+(X125&lt;Settings!$B$14)+(Y125&gt;Settings!$B$15))</f>
        <v>7</v>
      </c>
      <c r="AP125" s="11" t="str">
        <f t="shared" si="35"/>
        <v>Red</v>
      </c>
      <c r="BB125" s="3" t="str">
        <f t="shared" si="41"/>
        <v/>
      </c>
      <c r="BC125" s="3" t="str">
        <f t="shared" si="42"/>
        <v/>
      </c>
      <c r="BD125" s="3">
        <f t="shared" si="43"/>
        <v>0</v>
      </c>
      <c r="BE125" s="3">
        <f t="shared" si="44"/>
        <v>0</v>
      </c>
      <c r="BF125" t="s">
        <v>116</v>
      </c>
      <c r="BG125" s="37"/>
      <c r="BH125" s="37"/>
      <c r="BI125" s="38" t="str">
        <f t="shared" si="40"/>
        <v/>
      </c>
    </row>
    <row r="126" spans="1:61" ht="15">
      <c r="A126" s="8">
        <v>46185</v>
      </c>
      <c r="B126" s="6" t="s">
        <v>108</v>
      </c>
      <c r="C126" s="6" t="s">
        <v>117</v>
      </c>
      <c r="D126" s="6" t="s">
        <v>118</v>
      </c>
      <c r="E126" s="6" t="s">
        <v>119</v>
      </c>
      <c r="F126" s="12">
        <v>336</v>
      </c>
      <c r="G126" s="12">
        <v>317</v>
      </c>
      <c r="H126" s="12">
        <v>21</v>
      </c>
      <c r="I126" s="12">
        <v>5</v>
      </c>
      <c r="J126" s="12">
        <v>7</v>
      </c>
      <c r="K126" s="12">
        <v>331</v>
      </c>
      <c r="L126" s="13">
        <v>8873.2999999999993</v>
      </c>
      <c r="M126" s="13">
        <v>14271.4</v>
      </c>
      <c r="N126" s="14">
        <v>0.95697142857142858</v>
      </c>
      <c r="O126" s="12">
        <v>2</v>
      </c>
      <c r="P126" s="12">
        <v>5</v>
      </c>
      <c r="Q126" s="12">
        <v>0</v>
      </c>
      <c r="R126" s="12">
        <v>0</v>
      </c>
      <c r="S126" s="30">
        <v>10</v>
      </c>
      <c r="T126" s="12">
        <v>56</v>
      </c>
      <c r="U126" s="12">
        <v>52</v>
      </c>
      <c r="V126" s="12">
        <v>28</v>
      </c>
      <c r="W126" s="12">
        <v>27</v>
      </c>
      <c r="X126" s="14">
        <v>0.87142857142857144</v>
      </c>
      <c r="Y126" s="12">
        <v>1</v>
      </c>
      <c r="Z126" s="12">
        <v>5</v>
      </c>
      <c r="AA126" s="12">
        <v>8</v>
      </c>
      <c r="AB126" s="6" t="s">
        <v>187</v>
      </c>
      <c r="AC126" s="15">
        <f t="shared" si="23"/>
        <v>338</v>
      </c>
      <c r="AD126" s="16">
        <f t="shared" si="24"/>
        <v>0.98511904761904767</v>
      </c>
      <c r="AE126" s="15">
        <f t="shared" si="25"/>
        <v>5</v>
      </c>
      <c r="AF126" s="15">
        <f t="shared" si="26"/>
        <v>0</v>
      </c>
      <c r="AG126" s="15">
        <f t="shared" si="27"/>
        <v>16</v>
      </c>
      <c r="AH126" s="16">
        <f t="shared" si="28"/>
        <v>6.2130177514792898E-2</v>
      </c>
      <c r="AI126" s="16">
        <f t="shared" si="29"/>
        <v>4.7337278106508875E-2</v>
      </c>
      <c r="AJ126" s="16">
        <f t="shared" si="30"/>
        <v>0.62175399750550042</v>
      </c>
      <c r="AK126" s="16">
        <f t="shared" si="31"/>
        <v>0.9285714285714286</v>
      </c>
      <c r="AL126" s="16">
        <f t="shared" si="32"/>
        <v>0.9642857142857143</v>
      </c>
      <c r="AM126" s="41">
        <f t="shared" si="33"/>
        <v>323.45634285714289</v>
      </c>
      <c r="AN126" s="41">
        <f t="shared" si="34"/>
        <v>23.528571428571428</v>
      </c>
      <c r="AO126" s="17">
        <f>IF(A126="","",(AD126&lt;Settings!$B$4)+(AE126&gt;Settings!$B$5)+(AH126&gt;Settings!$B$6)+(AI126&gt;Settings!$B$7)+(N126&lt;Settings!$B$8)+(AJ126&gt;Settings!$B$9)+(O126&gt;Settings!$B$10)+(IFERROR(R126/S126,0)&gt;Settings!$B$11)+(AK126&lt;Settings!$B$12)+(AL126&lt;Settings!$B$13)+(X126&lt;Settings!$B$14)+(Y126&gt;Settings!$B$15))</f>
        <v>9</v>
      </c>
      <c r="AP126" s="11" t="str">
        <f t="shared" si="35"/>
        <v>Red</v>
      </c>
      <c r="BB126" s="3" t="str">
        <f t="shared" si="41"/>
        <v/>
      </c>
      <c r="BC126" s="3" t="str">
        <f t="shared" si="42"/>
        <v/>
      </c>
      <c r="BD126" s="3">
        <f t="shared" si="43"/>
        <v>0</v>
      </c>
      <c r="BE126" s="3">
        <f t="shared" si="44"/>
        <v>0</v>
      </c>
      <c r="BF126" t="s">
        <v>123</v>
      </c>
      <c r="BG126" s="37"/>
      <c r="BH126" s="37"/>
      <c r="BI126" s="38" t="str">
        <f t="shared" si="40"/>
        <v/>
      </c>
    </row>
    <row r="127" spans="1:61" ht="15">
      <c r="A127" s="8">
        <v>46185</v>
      </c>
      <c r="B127" s="6" t="s">
        <v>124</v>
      </c>
      <c r="C127" s="6" t="s">
        <v>125</v>
      </c>
      <c r="D127" s="6" t="s">
        <v>126</v>
      </c>
      <c r="E127" s="6" t="s">
        <v>111</v>
      </c>
      <c r="F127" s="12">
        <v>420</v>
      </c>
      <c r="G127" s="12">
        <v>392</v>
      </c>
      <c r="H127" s="12">
        <v>31</v>
      </c>
      <c r="I127" s="12">
        <v>6</v>
      </c>
      <c r="J127" s="12">
        <v>8</v>
      </c>
      <c r="K127" s="12">
        <v>415</v>
      </c>
      <c r="L127" s="13">
        <v>10867.3</v>
      </c>
      <c r="M127" s="13">
        <v>17065.8</v>
      </c>
      <c r="N127" s="14">
        <v>0.95457142857142863</v>
      </c>
      <c r="O127" s="12">
        <v>3</v>
      </c>
      <c r="P127" s="12">
        <v>6</v>
      </c>
      <c r="Q127" s="12">
        <v>1</v>
      </c>
      <c r="R127" s="12">
        <v>0</v>
      </c>
      <c r="S127" s="30">
        <v>12</v>
      </c>
      <c r="T127" s="12">
        <v>70</v>
      </c>
      <c r="U127" s="12">
        <v>65</v>
      </c>
      <c r="V127" s="12">
        <v>42</v>
      </c>
      <c r="W127" s="12">
        <v>40</v>
      </c>
      <c r="X127" s="14">
        <v>0.85142857142857142</v>
      </c>
      <c r="Y127" s="12">
        <v>2</v>
      </c>
      <c r="Z127" s="12">
        <v>6</v>
      </c>
      <c r="AA127" s="12">
        <v>6</v>
      </c>
      <c r="AB127" s="6" t="s">
        <v>187</v>
      </c>
      <c r="AC127" s="15">
        <f t="shared" si="23"/>
        <v>423</v>
      </c>
      <c r="AD127" s="16">
        <f t="shared" si="24"/>
        <v>0.98809523809523814</v>
      </c>
      <c r="AE127" s="15">
        <f t="shared" si="25"/>
        <v>5</v>
      </c>
      <c r="AF127" s="15">
        <f t="shared" si="26"/>
        <v>0</v>
      </c>
      <c r="AG127" s="15">
        <f t="shared" si="27"/>
        <v>25</v>
      </c>
      <c r="AH127" s="16">
        <f t="shared" si="28"/>
        <v>7.328605200945626E-2</v>
      </c>
      <c r="AI127" s="16">
        <f t="shared" si="29"/>
        <v>5.9101654846335699E-2</v>
      </c>
      <c r="AJ127" s="16">
        <f t="shared" si="30"/>
        <v>0.63678819627559213</v>
      </c>
      <c r="AK127" s="16">
        <f t="shared" si="31"/>
        <v>0.9285714285714286</v>
      </c>
      <c r="AL127" s="16">
        <f t="shared" si="32"/>
        <v>0.95238095238095233</v>
      </c>
      <c r="AM127" s="41">
        <f t="shared" si="33"/>
        <v>403.78371428571432</v>
      </c>
      <c r="AN127" s="41">
        <f t="shared" si="34"/>
        <v>34.057142857142857</v>
      </c>
      <c r="AO127" s="17">
        <f>IF(A127="","",(AD127&lt;Settings!$B$4)+(AE127&gt;Settings!$B$5)+(AH127&gt;Settings!$B$6)+(AI127&gt;Settings!$B$7)+(N127&lt;Settings!$B$8)+(AJ127&gt;Settings!$B$9)+(O127&gt;Settings!$B$10)+(IFERROR(R127/S127,0)&gt;Settings!$B$11)+(AK127&lt;Settings!$B$12)+(AL127&lt;Settings!$B$13)+(X127&lt;Settings!$B$14)+(Y127&gt;Settings!$B$15))</f>
        <v>9</v>
      </c>
      <c r="AP127" s="11" t="str">
        <f t="shared" si="35"/>
        <v>Red</v>
      </c>
      <c r="BB127" s="3" t="str">
        <f t="shared" si="41"/>
        <v/>
      </c>
      <c r="BC127" s="3" t="str">
        <f t="shared" si="42"/>
        <v/>
      </c>
      <c r="BD127" s="3">
        <f t="shared" si="43"/>
        <v>0</v>
      </c>
      <c r="BE127" s="3">
        <f t="shared" si="44"/>
        <v>0</v>
      </c>
      <c r="BF127" t="s">
        <v>130</v>
      </c>
      <c r="BG127" s="37"/>
      <c r="BH127" s="37"/>
      <c r="BI127" s="38" t="str">
        <f t="shared" si="40"/>
        <v/>
      </c>
    </row>
    <row r="128" spans="1:61" ht="15">
      <c r="A128" s="8">
        <v>46185</v>
      </c>
      <c r="B128" s="6" t="s">
        <v>124</v>
      </c>
      <c r="C128" s="6" t="s">
        <v>131</v>
      </c>
      <c r="D128" s="6" t="s">
        <v>132</v>
      </c>
      <c r="E128" s="6" t="s">
        <v>133</v>
      </c>
      <c r="F128" s="12">
        <v>280</v>
      </c>
      <c r="G128" s="12">
        <v>277</v>
      </c>
      <c r="H128" s="12">
        <v>6</v>
      </c>
      <c r="I128" s="12">
        <v>5</v>
      </c>
      <c r="J128" s="12">
        <v>3</v>
      </c>
      <c r="K128" s="12">
        <v>280</v>
      </c>
      <c r="L128" s="13">
        <v>7178.4</v>
      </c>
      <c r="M128" s="13">
        <v>11776.4</v>
      </c>
      <c r="N128" s="14">
        <v>0.96657142857142864</v>
      </c>
      <c r="O128" s="12">
        <v>1</v>
      </c>
      <c r="P128" s="12">
        <v>2</v>
      </c>
      <c r="Q128" s="12">
        <v>0</v>
      </c>
      <c r="R128" s="12">
        <v>0</v>
      </c>
      <c r="S128" s="30">
        <v>8</v>
      </c>
      <c r="T128" s="12">
        <v>40</v>
      </c>
      <c r="U128" s="12">
        <v>38</v>
      </c>
      <c r="V128" s="12">
        <v>20</v>
      </c>
      <c r="W128" s="12">
        <v>19</v>
      </c>
      <c r="X128" s="14">
        <v>0.9514285714285714</v>
      </c>
      <c r="Y128" s="12">
        <v>0</v>
      </c>
      <c r="Z128" s="12">
        <v>2</v>
      </c>
      <c r="AA128" s="12">
        <v>10</v>
      </c>
      <c r="AB128" s="6" t="s">
        <v>187</v>
      </c>
      <c r="AC128" s="15">
        <f t="shared" si="23"/>
        <v>283</v>
      </c>
      <c r="AD128" s="16">
        <f t="shared" si="24"/>
        <v>1</v>
      </c>
      <c r="AE128" s="15">
        <f t="shared" si="25"/>
        <v>0</v>
      </c>
      <c r="AF128" s="15">
        <f t="shared" si="26"/>
        <v>0</v>
      </c>
      <c r="AG128" s="15">
        <f t="shared" si="27"/>
        <v>1</v>
      </c>
      <c r="AH128" s="16">
        <f t="shared" si="28"/>
        <v>2.1201413427561839E-2</v>
      </c>
      <c r="AI128" s="16">
        <f t="shared" si="29"/>
        <v>3.5335689045936395E-3</v>
      </c>
      <c r="AJ128" s="16">
        <f t="shared" si="30"/>
        <v>0.60955809924934612</v>
      </c>
      <c r="AK128" s="16">
        <f t="shared" si="31"/>
        <v>0.95</v>
      </c>
      <c r="AL128" s="16">
        <f t="shared" si="32"/>
        <v>0.95</v>
      </c>
      <c r="AM128" s="41">
        <f t="shared" si="33"/>
        <v>273.5397142857143</v>
      </c>
      <c r="AN128" s="41">
        <f t="shared" si="34"/>
        <v>18.077142857142857</v>
      </c>
      <c r="AO128" s="17">
        <f>IF(A128="","",(AD128&lt;Settings!$B$4)+(AE128&gt;Settings!$B$5)+(AH128&gt;Settings!$B$6)+(AI128&gt;Settings!$B$7)+(N128&lt;Settings!$B$8)+(AJ128&gt;Settings!$B$9)+(O128&gt;Settings!$B$10)+(IFERROR(R128/S128,0)&gt;Settings!$B$11)+(AK128&lt;Settings!$B$12)+(AL128&lt;Settings!$B$13)+(X128&lt;Settings!$B$14)+(Y128&gt;Settings!$B$15))</f>
        <v>2</v>
      </c>
      <c r="AP128" s="11" t="str">
        <f t="shared" si="35"/>
        <v>Yellow</v>
      </c>
      <c r="BB128" s="3" t="str">
        <f t="shared" si="41"/>
        <v/>
      </c>
      <c r="BC128" s="3" t="str">
        <f t="shared" si="42"/>
        <v/>
      </c>
      <c r="BD128" s="3">
        <f t="shared" si="43"/>
        <v>0</v>
      </c>
      <c r="BE128" s="3">
        <f t="shared" si="44"/>
        <v>0</v>
      </c>
      <c r="BF128" t="s">
        <v>137</v>
      </c>
      <c r="BG128" s="37"/>
      <c r="BH128" s="37"/>
      <c r="BI128" s="38" t="str">
        <f t="shared" si="40"/>
        <v/>
      </c>
    </row>
    <row r="129" spans="1:61" ht="15">
      <c r="A129" s="8">
        <v>46185</v>
      </c>
      <c r="B129" s="6" t="s">
        <v>138</v>
      </c>
      <c r="C129" s="6" t="s">
        <v>139</v>
      </c>
      <c r="D129" s="6" t="s">
        <v>140</v>
      </c>
      <c r="E129" s="6" t="s">
        <v>119</v>
      </c>
      <c r="F129" s="12">
        <v>168</v>
      </c>
      <c r="G129" s="12">
        <v>159</v>
      </c>
      <c r="H129" s="12">
        <v>11</v>
      </c>
      <c r="I129" s="12">
        <v>1</v>
      </c>
      <c r="J129" s="12">
        <v>7</v>
      </c>
      <c r="K129" s="12">
        <v>163</v>
      </c>
      <c r="L129" s="13">
        <v>4287.1000000000004</v>
      </c>
      <c r="M129" s="13">
        <v>6886.2</v>
      </c>
      <c r="N129" s="14">
        <v>0.95697142857142858</v>
      </c>
      <c r="O129" s="12">
        <v>2</v>
      </c>
      <c r="P129" s="12">
        <v>5</v>
      </c>
      <c r="Q129" s="12">
        <v>1</v>
      </c>
      <c r="R129" s="12">
        <v>0</v>
      </c>
      <c r="S129" s="30">
        <v>6</v>
      </c>
      <c r="T129" s="12">
        <v>28</v>
      </c>
      <c r="U129" s="12">
        <v>26</v>
      </c>
      <c r="V129" s="12">
        <v>14</v>
      </c>
      <c r="W129" s="12">
        <v>13</v>
      </c>
      <c r="X129" s="14">
        <v>0.90142857142857147</v>
      </c>
      <c r="Y129" s="12">
        <v>1</v>
      </c>
      <c r="Z129" s="12">
        <v>5</v>
      </c>
      <c r="AA129" s="12">
        <v>4</v>
      </c>
      <c r="AB129" s="6" t="s">
        <v>187</v>
      </c>
      <c r="AC129" s="15">
        <f t="shared" si="23"/>
        <v>170</v>
      </c>
      <c r="AD129" s="16">
        <f t="shared" si="24"/>
        <v>0.97023809523809523</v>
      </c>
      <c r="AE129" s="15">
        <f t="shared" si="25"/>
        <v>5</v>
      </c>
      <c r="AF129" s="15">
        <f t="shared" si="26"/>
        <v>0</v>
      </c>
      <c r="AG129" s="15">
        <f t="shared" si="27"/>
        <v>10</v>
      </c>
      <c r="AH129" s="16">
        <f t="shared" si="28"/>
        <v>6.4705882352941183E-2</v>
      </c>
      <c r="AI129" s="16">
        <f t="shared" si="29"/>
        <v>5.8823529411764705E-2</v>
      </c>
      <c r="AJ129" s="16">
        <f t="shared" si="30"/>
        <v>0.62256396851674367</v>
      </c>
      <c r="AK129" s="16">
        <f t="shared" si="31"/>
        <v>0.9285714285714286</v>
      </c>
      <c r="AL129" s="16">
        <f t="shared" si="32"/>
        <v>0.9285714285714286</v>
      </c>
      <c r="AM129" s="41">
        <f t="shared" si="33"/>
        <v>162.68514285714286</v>
      </c>
      <c r="AN129" s="41">
        <f t="shared" si="34"/>
        <v>11.71857142857143</v>
      </c>
      <c r="AO129" s="17">
        <f>IF(A129="","",(AD129&lt;Settings!$B$4)+(AE129&gt;Settings!$B$5)+(AH129&gt;Settings!$B$6)+(AI129&gt;Settings!$B$7)+(N129&lt;Settings!$B$8)+(AJ129&gt;Settings!$B$9)+(O129&gt;Settings!$B$10)+(IFERROR(R129/S129,0)&gt;Settings!$B$11)+(AK129&lt;Settings!$B$12)+(AL129&lt;Settings!$B$13)+(X129&lt;Settings!$B$14)+(Y129&gt;Settings!$B$15))</f>
        <v>8</v>
      </c>
      <c r="AP129" s="11" t="str">
        <f t="shared" si="35"/>
        <v>Red</v>
      </c>
      <c r="BB129" s="3" t="str">
        <f t="shared" si="41"/>
        <v/>
      </c>
      <c r="BC129" s="3" t="str">
        <f t="shared" si="42"/>
        <v/>
      </c>
      <c r="BD129" s="3">
        <f t="shared" si="43"/>
        <v>0</v>
      </c>
      <c r="BE129" s="3">
        <f t="shared" si="44"/>
        <v>0</v>
      </c>
      <c r="BF129" t="s">
        <v>144</v>
      </c>
      <c r="BG129" s="37"/>
      <c r="BH129" s="37"/>
      <c r="BI129" s="38" t="str">
        <f t="shared" si="40"/>
        <v/>
      </c>
    </row>
    <row r="130" spans="1:61" ht="15">
      <c r="A130" s="8">
        <v>46185</v>
      </c>
      <c r="B130" s="6" t="s">
        <v>138</v>
      </c>
      <c r="C130" s="6" t="s">
        <v>145</v>
      </c>
      <c r="D130" s="6" t="s">
        <v>146</v>
      </c>
      <c r="E130" s="6" t="s">
        <v>133</v>
      </c>
      <c r="F130" s="12">
        <v>112</v>
      </c>
      <c r="G130" s="12">
        <v>113</v>
      </c>
      <c r="H130" s="12">
        <v>1</v>
      </c>
      <c r="I130" s="12">
        <v>0</v>
      </c>
      <c r="J130" s="12">
        <v>1</v>
      </c>
      <c r="K130" s="12">
        <v>113</v>
      </c>
      <c r="L130" s="13">
        <v>2791.6</v>
      </c>
      <c r="M130" s="13">
        <v>4590.8</v>
      </c>
      <c r="N130" s="14">
        <v>0.96897142857142859</v>
      </c>
      <c r="O130" s="12">
        <v>0</v>
      </c>
      <c r="P130" s="12">
        <v>1</v>
      </c>
      <c r="Q130" s="12">
        <v>0</v>
      </c>
      <c r="R130" s="12">
        <v>0</v>
      </c>
      <c r="S130" s="30">
        <v>4</v>
      </c>
      <c r="T130" s="12">
        <v>14</v>
      </c>
      <c r="U130" s="12">
        <v>13</v>
      </c>
      <c r="V130" s="12">
        <v>7</v>
      </c>
      <c r="W130" s="12">
        <v>7</v>
      </c>
      <c r="X130" s="14">
        <v>0.97142857142857142</v>
      </c>
      <c r="Y130" s="12">
        <v>0</v>
      </c>
      <c r="Z130" s="12">
        <v>1</v>
      </c>
      <c r="AA130" s="12">
        <v>2</v>
      </c>
      <c r="AB130" s="6" t="s">
        <v>187</v>
      </c>
      <c r="AC130" s="15">
        <f t="shared" si="23"/>
        <v>114</v>
      </c>
      <c r="AD130" s="16">
        <f t="shared" si="24"/>
        <v>1</v>
      </c>
      <c r="AE130" s="15">
        <f t="shared" si="25"/>
        <v>0</v>
      </c>
      <c r="AF130" s="15">
        <f t="shared" si="26"/>
        <v>1</v>
      </c>
      <c r="AG130" s="15">
        <f t="shared" si="27"/>
        <v>1</v>
      </c>
      <c r="AH130" s="16">
        <f t="shared" si="28"/>
        <v>8.771929824561403E-3</v>
      </c>
      <c r="AI130" s="16">
        <f t="shared" si="29"/>
        <v>8.771929824561403E-3</v>
      </c>
      <c r="AJ130" s="16">
        <f t="shared" si="30"/>
        <v>0.60808573669077282</v>
      </c>
      <c r="AK130" s="16">
        <f t="shared" si="31"/>
        <v>0.9285714285714286</v>
      </c>
      <c r="AL130" s="16">
        <f t="shared" si="32"/>
        <v>1</v>
      </c>
      <c r="AM130" s="41">
        <f t="shared" si="33"/>
        <v>110.46274285714286</v>
      </c>
      <c r="AN130" s="41">
        <f t="shared" si="34"/>
        <v>6.8</v>
      </c>
      <c r="AO130" s="17">
        <f>IF(A130="","",(AD130&lt;Settings!$B$4)+(AE130&gt;Settings!$B$5)+(AH130&gt;Settings!$B$6)+(AI130&gt;Settings!$B$7)+(N130&lt;Settings!$B$8)+(AJ130&gt;Settings!$B$9)+(O130&gt;Settings!$B$10)+(IFERROR(R130/S130,0)&gt;Settings!$B$11)+(AK130&lt;Settings!$B$12)+(AL130&lt;Settings!$B$13)+(X130&lt;Settings!$B$14)+(Y130&gt;Settings!$B$15))</f>
        <v>1</v>
      </c>
      <c r="AP130" s="11" t="str">
        <f t="shared" si="35"/>
        <v>Yellow</v>
      </c>
      <c r="BB130" s="3" t="str">
        <f t="shared" si="41"/>
        <v/>
      </c>
      <c r="BC130" s="3" t="str">
        <f t="shared" si="42"/>
        <v/>
      </c>
      <c r="BD130" s="3">
        <f t="shared" si="43"/>
        <v>0</v>
      </c>
      <c r="BE130" s="3">
        <f t="shared" si="44"/>
        <v>0</v>
      </c>
      <c r="BF130" t="s">
        <v>148</v>
      </c>
      <c r="BG130" s="37"/>
      <c r="BH130" s="37"/>
      <c r="BI130" s="38" t="str">
        <f t="shared" si="40"/>
        <v/>
      </c>
    </row>
    <row r="131" spans="1:61" ht="15">
      <c r="A131" s="8">
        <v>46185</v>
      </c>
      <c r="B131" s="6" t="s">
        <v>149</v>
      </c>
      <c r="C131" s="6" t="s">
        <v>150</v>
      </c>
      <c r="D131" s="6" t="s">
        <v>151</v>
      </c>
      <c r="E131" s="6" t="s">
        <v>111</v>
      </c>
      <c r="F131" s="12">
        <v>448</v>
      </c>
      <c r="G131" s="12">
        <v>432</v>
      </c>
      <c r="H131" s="12">
        <v>17</v>
      </c>
      <c r="I131" s="12">
        <v>8</v>
      </c>
      <c r="J131" s="12">
        <v>4</v>
      </c>
      <c r="K131" s="12">
        <v>445</v>
      </c>
      <c r="L131" s="13">
        <v>11714.75</v>
      </c>
      <c r="M131" s="13">
        <v>18912.099999999999</v>
      </c>
      <c r="N131" s="14">
        <v>0.96297142857142859</v>
      </c>
      <c r="O131" s="12">
        <v>1</v>
      </c>
      <c r="P131" s="12">
        <v>3</v>
      </c>
      <c r="Q131" s="12">
        <v>1</v>
      </c>
      <c r="R131" s="12">
        <v>0</v>
      </c>
      <c r="S131" s="30">
        <v>13</v>
      </c>
      <c r="T131" s="12">
        <v>64</v>
      </c>
      <c r="U131" s="12">
        <v>61</v>
      </c>
      <c r="V131" s="12">
        <v>32</v>
      </c>
      <c r="W131" s="12">
        <v>31</v>
      </c>
      <c r="X131" s="14">
        <v>0.94142857142857139</v>
      </c>
      <c r="Y131" s="12">
        <v>1</v>
      </c>
      <c r="Z131" s="12">
        <v>3</v>
      </c>
      <c r="AA131" s="12">
        <v>8</v>
      </c>
      <c r="AB131" s="6" t="s">
        <v>187</v>
      </c>
      <c r="AC131" s="15">
        <f t="shared" si="23"/>
        <v>449</v>
      </c>
      <c r="AD131" s="16">
        <f t="shared" si="24"/>
        <v>0.9933035714285714</v>
      </c>
      <c r="AE131" s="15">
        <f t="shared" si="25"/>
        <v>3</v>
      </c>
      <c r="AF131" s="15">
        <f t="shared" si="26"/>
        <v>0</v>
      </c>
      <c r="AG131" s="15">
        <f t="shared" si="27"/>
        <v>9</v>
      </c>
      <c r="AH131" s="16">
        <f t="shared" si="28"/>
        <v>3.7861915367483297E-2</v>
      </c>
      <c r="AI131" s="16">
        <f t="shared" si="29"/>
        <v>2.0044543429844099E-2</v>
      </c>
      <c r="AJ131" s="16">
        <f t="shared" si="30"/>
        <v>0.61943147508737795</v>
      </c>
      <c r="AK131" s="16">
        <f t="shared" si="31"/>
        <v>0.953125</v>
      </c>
      <c r="AL131" s="16">
        <f t="shared" si="32"/>
        <v>0.96875</v>
      </c>
      <c r="AM131" s="41">
        <f t="shared" si="33"/>
        <v>432.37417142857146</v>
      </c>
      <c r="AN131" s="41">
        <f t="shared" si="34"/>
        <v>29.184285714285714</v>
      </c>
      <c r="AO131" s="17">
        <f>IF(A131="","",(AD131&lt;Settings!$B$4)+(AE131&gt;Settings!$B$5)+(AH131&gt;Settings!$B$6)+(AI131&gt;Settings!$B$7)+(N131&lt;Settings!$B$8)+(AJ131&gt;Settings!$B$9)+(O131&gt;Settings!$B$10)+(IFERROR(R131/S131,0)&gt;Settings!$B$11)+(AK131&lt;Settings!$B$12)+(AL131&lt;Settings!$B$13)+(X131&lt;Settings!$B$14)+(Y131&gt;Settings!$B$15))</f>
        <v>7</v>
      </c>
      <c r="AP131" s="11" t="str">
        <f t="shared" si="35"/>
        <v>Red</v>
      </c>
      <c r="BB131" s="3" t="str">
        <f t="shared" si="41"/>
        <v/>
      </c>
      <c r="BC131" s="3" t="str">
        <f t="shared" si="42"/>
        <v/>
      </c>
      <c r="BD131" s="3">
        <f t="shared" si="43"/>
        <v>0</v>
      </c>
      <c r="BE131" s="3">
        <f t="shared" si="44"/>
        <v>0</v>
      </c>
      <c r="BF131" t="s">
        <v>155</v>
      </c>
      <c r="BG131" s="37"/>
      <c r="BH131" s="37"/>
      <c r="BI131" s="38" t="str">
        <f t="shared" si="40"/>
        <v/>
      </c>
    </row>
    <row r="132" spans="1:61" ht="15">
      <c r="A132" s="8">
        <v>46185</v>
      </c>
      <c r="B132" s="6" t="s">
        <v>149</v>
      </c>
      <c r="C132" s="6" t="s">
        <v>156</v>
      </c>
      <c r="D132" s="6" t="s">
        <v>157</v>
      </c>
      <c r="E132" s="6" t="s">
        <v>111</v>
      </c>
      <c r="F132" s="12">
        <v>336</v>
      </c>
      <c r="G132" s="12">
        <v>333</v>
      </c>
      <c r="H132" s="12">
        <v>6</v>
      </c>
      <c r="I132" s="12">
        <v>4</v>
      </c>
      <c r="J132" s="12">
        <v>2</v>
      </c>
      <c r="K132" s="12">
        <v>337</v>
      </c>
      <c r="L132" s="13">
        <v>8723.75</v>
      </c>
      <c r="M132" s="13">
        <v>14570.8</v>
      </c>
      <c r="N132" s="14">
        <v>0.96777142857142862</v>
      </c>
      <c r="O132" s="12">
        <v>1</v>
      </c>
      <c r="P132" s="12">
        <v>2</v>
      </c>
      <c r="Q132" s="12">
        <v>0</v>
      </c>
      <c r="R132" s="12">
        <v>0</v>
      </c>
      <c r="S132" s="30">
        <v>10</v>
      </c>
      <c r="T132" s="12">
        <v>48</v>
      </c>
      <c r="U132" s="12">
        <v>46</v>
      </c>
      <c r="V132" s="12">
        <v>24</v>
      </c>
      <c r="W132" s="12">
        <v>23</v>
      </c>
      <c r="X132" s="14">
        <v>0.96142857142857141</v>
      </c>
      <c r="Y132" s="12">
        <v>0</v>
      </c>
      <c r="Z132" s="12">
        <v>1</v>
      </c>
      <c r="AA132" s="12">
        <v>6</v>
      </c>
      <c r="AB132" s="6" t="s">
        <v>187</v>
      </c>
      <c r="AC132" s="15">
        <f t="shared" si="23"/>
        <v>339</v>
      </c>
      <c r="AD132" s="16">
        <f t="shared" si="24"/>
        <v>1</v>
      </c>
      <c r="AE132" s="15">
        <f t="shared" si="25"/>
        <v>0</v>
      </c>
      <c r="AF132" s="15">
        <f t="shared" si="26"/>
        <v>1</v>
      </c>
      <c r="AG132" s="15">
        <f t="shared" si="27"/>
        <v>2</v>
      </c>
      <c r="AH132" s="16">
        <f t="shared" si="28"/>
        <v>1.7699115044247787E-2</v>
      </c>
      <c r="AI132" s="16">
        <f t="shared" si="29"/>
        <v>5.8997050147492625E-3</v>
      </c>
      <c r="AJ132" s="16">
        <f t="shared" si="30"/>
        <v>0.59871455239245619</v>
      </c>
      <c r="AK132" s="16">
        <f t="shared" si="31"/>
        <v>0.95833333333333337</v>
      </c>
      <c r="AL132" s="16">
        <f t="shared" si="32"/>
        <v>0.95833333333333337</v>
      </c>
      <c r="AM132" s="41">
        <f t="shared" si="33"/>
        <v>328.07451428571432</v>
      </c>
      <c r="AN132" s="41">
        <f t="shared" si="34"/>
        <v>22.112857142857141</v>
      </c>
      <c r="AO132" s="17">
        <f>IF(A132="","",(AD132&lt;Settings!$B$4)+(AE132&gt;Settings!$B$5)+(AH132&gt;Settings!$B$6)+(AI132&gt;Settings!$B$7)+(N132&lt;Settings!$B$8)+(AJ132&gt;Settings!$B$9)+(O132&gt;Settings!$B$10)+(IFERROR(R132/S132,0)&gt;Settings!$B$11)+(AK132&lt;Settings!$B$12)+(AL132&lt;Settings!$B$13)+(X132&lt;Settings!$B$14)+(Y132&gt;Settings!$B$15))</f>
        <v>2</v>
      </c>
      <c r="AP132" s="11" t="str">
        <f t="shared" si="35"/>
        <v>Yellow</v>
      </c>
      <c r="BB132" s="3" t="str">
        <f t="shared" si="41"/>
        <v/>
      </c>
      <c r="BC132" s="3" t="str">
        <f t="shared" si="42"/>
        <v/>
      </c>
      <c r="BD132" s="3">
        <f t="shared" si="43"/>
        <v>0</v>
      </c>
      <c r="BE132" s="3">
        <f t="shared" si="44"/>
        <v>0</v>
      </c>
      <c r="BF132" t="s">
        <v>160</v>
      </c>
      <c r="BG132" s="37"/>
      <c r="BH132" s="37"/>
      <c r="BI132" s="38" t="str">
        <f t="shared" si="40"/>
        <v/>
      </c>
    </row>
    <row r="133" spans="1:61" ht="15">
      <c r="A133" s="8">
        <v>46185</v>
      </c>
      <c r="B133" s="6" t="s">
        <v>161</v>
      </c>
      <c r="C133" s="6" t="s">
        <v>162</v>
      </c>
      <c r="D133" s="6" t="s">
        <v>163</v>
      </c>
      <c r="E133" s="6" t="s">
        <v>119</v>
      </c>
      <c r="F133" s="12">
        <v>280</v>
      </c>
      <c r="G133" s="12">
        <v>266</v>
      </c>
      <c r="H133" s="12">
        <v>16</v>
      </c>
      <c r="I133" s="12">
        <v>4</v>
      </c>
      <c r="J133" s="12">
        <v>6</v>
      </c>
      <c r="K133" s="12">
        <v>276</v>
      </c>
      <c r="L133" s="13">
        <v>7327.95</v>
      </c>
      <c r="M133" s="13">
        <v>11876.2</v>
      </c>
      <c r="N133" s="14">
        <v>0.95877142857142861</v>
      </c>
      <c r="O133" s="12">
        <v>2</v>
      </c>
      <c r="P133" s="12">
        <v>5</v>
      </c>
      <c r="Q133" s="12">
        <v>1</v>
      </c>
      <c r="R133" s="12">
        <v>0</v>
      </c>
      <c r="S133" s="30">
        <v>8</v>
      </c>
      <c r="T133" s="12">
        <v>42</v>
      </c>
      <c r="U133" s="12">
        <v>39</v>
      </c>
      <c r="V133" s="12">
        <v>21</v>
      </c>
      <c r="W133" s="12">
        <v>20</v>
      </c>
      <c r="X133" s="14">
        <v>0.88142857142857145</v>
      </c>
      <c r="Y133" s="12">
        <v>1</v>
      </c>
      <c r="Z133" s="12">
        <v>4</v>
      </c>
      <c r="AA133" s="12">
        <v>4</v>
      </c>
      <c r="AB133" s="6" t="s">
        <v>187</v>
      </c>
      <c r="AC133" s="15">
        <f t="shared" ref="AC133:AC196" si="45">IF(A133="","",G133+H133)</f>
        <v>282</v>
      </c>
      <c r="AD133" s="16">
        <f t="shared" ref="AD133:AD196" si="46">IF(A133="","",IFERROR(MIN(K133/F133,1),0))</f>
        <v>0.98571428571428577</v>
      </c>
      <c r="AE133" s="15">
        <f t="shared" ref="AE133:AE196" si="47">IF(A133="","",MAX(F133-K133,0))</f>
        <v>4</v>
      </c>
      <c r="AF133" s="15">
        <f t="shared" ref="AF133:AF196" si="48">IF(A133="","",MAX(K133-F133,0))</f>
        <v>0</v>
      </c>
      <c r="AG133" s="15">
        <f t="shared" ref="AG133:AG196" si="49">IF(A133="","",MAX(H133-I133,0))</f>
        <v>12</v>
      </c>
      <c r="AH133" s="16">
        <f t="shared" ref="AH133:AH196" si="50">IF(A133="","",IFERROR(H133/AC133,0))</f>
        <v>5.6737588652482268E-2</v>
      </c>
      <c r="AI133" s="16">
        <f t="shared" ref="AI133:AI196" si="51">IF(A133="","",IFERROR(AG133/AC133,0))</f>
        <v>4.2553191489361701E-2</v>
      </c>
      <c r="AJ133" s="16">
        <f t="shared" ref="AJ133:AJ196" si="52">IF(A133="","",IFERROR(L133/M133,0))</f>
        <v>0.61702817399504883</v>
      </c>
      <c r="AK133" s="16">
        <f t="shared" ref="AK133:AK196" si="53">IF(A133="","",IFERROR(U133/T133,0))</f>
        <v>0.9285714285714286</v>
      </c>
      <c r="AL133" s="16">
        <f t="shared" ref="AL133:AL196" si="54">IF(A133="","",IFERROR(W133/V133,0))</f>
        <v>0.95238095238095233</v>
      </c>
      <c r="AM133" s="41">
        <f t="shared" ref="AM133:AM196" si="55">IF(A133="","",N133*AC133)</f>
        <v>270.37354285714287</v>
      </c>
      <c r="AN133" s="41">
        <f t="shared" ref="AN133:AN196" si="56">IF(A133="","",X133*W133)</f>
        <v>17.62857142857143</v>
      </c>
      <c r="AO133" s="17">
        <f>IF(A133="","",(AD133&lt;Settings!$B$4)+(AE133&gt;Settings!$B$5)+(AH133&gt;Settings!$B$6)+(AI133&gt;Settings!$B$7)+(N133&lt;Settings!$B$8)+(AJ133&gt;Settings!$B$9)+(O133&gt;Settings!$B$10)+(IFERROR(R133/S133,0)&gt;Settings!$B$11)+(AK133&lt;Settings!$B$12)+(AL133&lt;Settings!$B$13)+(X133&lt;Settings!$B$14)+(Y133&gt;Settings!$B$15))</f>
        <v>9</v>
      </c>
      <c r="AP133" s="11" t="str">
        <f t="shared" ref="AP133:AP196" si="57">IF(A133="","",IF(AO133&gt;=3,"Red",IF(AO133&gt;=1,"Yellow","Green")))</f>
        <v>Red</v>
      </c>
      <c r="BB133" s="3" t="str">
        <f t="shared" ref="BB133:BB148" si="58">IF(AQ133&gt;0,AR133/AQ133,"")</f>
        <v/>
      </c>
      <c r="BC133" s="3" t="str">
        <f t="shared" ref="BC133:BC148" si="59">IF(AS133&gt;0,AT133/AS133,"")</f>
        <v/>
      </c>
      <c r="BD133" s="3">
        <f t="shared" ref="BD133:BD148" si="60">IF(Z133&gt;0,AU133/Z133,"")</f>
        <v>0</v>
      </c>
      <c r="BE133" s="3">
        <f t="shared" ref="BE133:BE148" si="61">IF(Z133&gt;0,AW133/Z133,"")</f>
        <v>0</v>
      </c>
      <c r="BF133" t="s">
        <v>167</v>
      </c>
      <c r="BG133" s="37"/>
      <c r="BH133" s="37"/>
      <c r="BI133" s="38" t="str">
        <f t="shared" ref="BI133:BI196" si="62">IF(BG133&gt;0,BH133/BG133,"")</f>
        <v/>
      </c>
    </row>
    <row r="134" spans="1:61" ht="15">
      <c r="A134" s="8">
        <v>46185</v>
      </c>
      <c r="B134" s="6" t="s">
        <v>161</v>
      </c>
      <c r="C134" s="6" t="s">
        <v>168</v>
      </c>
      <c r="D134" s="6" t="s">
        <v>169</v>
      </c>
      <c r="E134" s="6" t="s">
        <v>119</v>
      </c>
      <c r="F134" s="12">
        <v>392</v>
      </c>
      <c r="G134" s="12">
        <v>383</v>
      </c>
      <c r="H134" s="12">
        <v>13</v>
      </c>
      <c r="I134" s="12">
        <v>6</v>
      </c>
      <c r="J134" s="12">
        <v>4</v>
      </c>
      <c r="K134" s="12">
        <v>392</v>
      </c>
      <c r="L134" s="13">
        <v>10069.700000000001</v>
      </c>
      <c r="M134" s="13">
        <v>16467</v>
      </c>
      <c r="N134" s="14">
        <v>0.96417142857142868</v>
      </c>
      <c r="O134" s="12">
        <v>1</v>
      </c>
      <c r="P134" s="12">
        <v>3</v>
      </c>
      <c r="Q134" s="12">
        <v>0</v>
      </c>
      <c r="R134" s="12">
        <v>0</v>
      </c>
      <c r="S134" s="30">
        <v>11</v>
      </c>
      <c r="T134" s="12">
        <v>56</v>
      </c>
      <c r="U134" s="12">
        <v>53</v>
      </c>
      <c r="V134" s="12">
        <v>28</v>
      </c>
      <c r="W134" s="12">
        <v>27</v>
      </c>
      <c r="X134" s="14">
        <v>0.93142857142857138</v>
      </c>
      <c r="Y134" s="12">
        <v>1</v>
      </c>
      <c r="Z134" s="12">
        <v>2</v>
      </c>
      <c r="AA134" s="12">
        <v>6</v>
      </c>
      <c r="AB134" s="6" t="s">
        <v>187</v>
      </c>
      <c r="AC134" s="15">
        <f t="shared" si="45"/>
        <v>396</v>
      </c>
      <c r="AD134" s="16">
        <f t="shared" si="46"/>
        <v>1</v>
      </c>
      <c r="AE134" s="15">
        <f t="shared" si="47"/>
        <v>0</v>
      </c>
      <c r="AF134" s="15">
        <f t="shared" si="48"/>
        <v>0</v>
      </c>
      <c r="AG134" s="15">
        <f t="shared" si="49"/>
        <v>7</v>
      </c>
      <c r="AH134" s="16">
        <f t="shared" si="50"/>
        <v>3.2828282828282832E-2</v>
      </c>
      <c r="AI134" s="16">
        <f t="shared" si="51"/>
        <v>1.7676767676767676E-2</v>
      </c>
      <c r="AJ134" s="16">
        <f t="shared" si="52"/>
        <v>0.61150786421327508</v>
      </c>
      <c r="AK134" s="16">
        <f t="shared" si="53"/>
        <v>0.9464285714285714</v>
      </c>
      <c r="AL134" s="16">
        <f t="shared" si="54"/>
        <v>0.9642857142857143</v>
      </c>
      <c r="AM134" s="41">
        <f t="shared" si="55"/>
        <v>381.81188571428578</v>
      </c>
      <c r="AN134" s="41">
        <f t="shared" si="56"/>
        <v>25.148571428571426</v>
      </c>
      <c r="AO134" s="17">
        <f>IF(A134="","",(AD134&lt;Settings!$B$4)+(AE134&gt;Settings!$B$5)+(AH134&gt;Settings!$B$6)+(AI134&gt;Settings!$B$7)+(N134&lt;Settings!$B$8)+(AJ134&gt;Settings!$B$9)+(O134&gt;Settings!$B$10)+(IFERROR(R134/S134,0)&gt;Settings!$B$11)+(AK134&lt;Settings!$B$12)+(AL134&lt;Settings!$B$13)+(X134&lt;Settings!$B$14)+(Y134&gt;Settings!$B$15))</f>
        <v>5</v>
      </c>
      <c r="AP134" s="11" t="str">
        <f t="shared" si="57"/>
        <v>Red</v>
      </c>
      <c r="BB134" s="3" t="str">
        <f t="shared" si="58"/>
        <v/>
      </c>
      <c r="BC134" s="3" t="str">
        <f t="shared" si="59"/>
        <v/>
      </c>
      <c r="BD134" s="3">
        <f t="shared" si="60"/>
        <v>0</v>
      </c>
      <c r="BE134" s="3">
        <f t="shared" si="61"/>
        <v>0</v>
      </c>
      <c r="BF134" t="s">
        <v>173</v>
      </c>
      <c r="BG134" s="37"/>
      <c r="BH134" s="37"/>
      <c r="BI134" s="38" t="str">
        <f t="shared" si="62"/>
        <v/>
      </c>
    </row>
    <row r="135" spans="1:61" ht="15">
      <c r="A135" s="8">
        <v>46185</v>
      </c>
      <c r="B135" s="6" t="s">
        <v>174</v>
      </c>
      <c r="C135" s="6" t="s">
        <v>175</v>
      </c>
      <c r="D135" s="6" t="s">
        <v>176</v>
      </c>
      <c r="E135" s="6" t="s">
        <v>111</v>
      </c>
      <c r="F135" s="12">
        <v>504</v>
      </c>
      <c r="G135" s="12">
        <v>497</v>
      </c>
      <c r="H135" s="12">
        <v>10</v>
      </c>
      <c r="I135" s="12">
        <v>7</v>
      </c>
      <c r="J135" s="12">
        <v>2</v>
      </c>
      <c r="K135" s="12">
        <v>505</v>
      </c>
      <c r="L135" s="13">
        <v>13160.4</v>
      </c>
      <c r="M135" s="13">
        <v>21556.799999999999</v>
      </c>
      <c r="N135" s="14">
        <v>0.96717142857142868</v>
      </c>
      <c r="O135" s="12">
        <v>1</v>
      </c>
      <c r="P135" s="12">
        <v>2</v>
      </c>
      <c r="Q135" s="12">
        <v>1</v>
      </c>
      <c r="R135" s="12">
        <v>0</v>
      </c>
      <c r="S135" s="30">
        <v>14</v>
      </c>
      <c r="T135" s="12">
        <v>72</v>
      </c>
      <c r="U135" s="12">
        <v>69</v>
      </c>
      <c r="V135" s="12">
        <v>36</v>
      </c>
      <c r="W135" s="12">
        <v>35</v>
      </c>
      <c r="X135" s="14">
        <v>0.96142857142857141</v>
      </c>
      <c r="Y135" s="12">
        <v>0</v>
      </c>
      <c r="Z135" s="12">
        <v>2</v>
      </c>
      <c r="AA135" s="12">
        <v>8</v>
      </c>
      <c r="AB135" s="6" t="s">
        <v>187</v>
      </c>
      <c r="AC135" s="15">
        <f t="shared" si="45"/>
        <v>507</v>
      </c>
      <c r="AD135" s="16">
        <f t="shared" si="46"/>
        <v>1</v>
      </c>
      <c r="AE135" s="15">
        <f t="shared" si="47"/>
        <v>0</v>
      </c>
      <c r="AF135" s="15">
        <f t="shared" si="48"/>
        <v>1</v>
      </c>
      <c r="AG135" s="15">
        <f t="shared" si="49"/>
        <v>3</v>
      </c>
      <c r="AH135" s="16">
        <f t="shared" si="50"/>
        <v>1.9723865877712032E-2</v>
      </c>
      <c r="AI135" s="16">
        <f t="shared" si="51"/>
        <v>5.9171597633136093E-3</v>
      </c>
      <c r="AJ135" s="16">
        <f t="shared" si="52"/>
        <v>0.61049877532843466</v>
      </c>
      <c r="AK135" s="16">
        <f t="shared" si="53"/>
        <v>0.95833333333333337</v>
      </c>
      <c r="AL135" s="16">
        <f t="shared" si="54"/>
        <v>0.97222222222222221</v>
      </c>
      <c r="AM135" s="41">
        <f t="shared" si="55"/>
        <v>490.35591428571433</v>
      </c>
      <c r="AN135" s="41">
        <f t="shared" si="56"/>
        <v>33.65</v>
      </c>
      <c r="AO135" s="17">
        <f>IF(A135="","",(AD135&lt;Settings!$B$4)+(AE135&gt;Settings!$B$5)+(AH135&gt;Settings!$B$6)+(AI135&gt;Settings!$B$7)+(N135&lt;Settings!$B$8)+(AJ135&gt;Settings!$B$9)+(O135&gt;Settings!$B$10)+(IFERROR(R135/S135,0)&gt;Settings!$B$11)+(AK135&lt;Settings!$B$12)+(AL135&lt;Settings!$B$13)+(X135&lt;Settings!$B$14)+(Y135&gt;Settings!$B$15))</f>
        <v>2</v>
      </c>
      <c r="AP135" s="11" t="str">
        <f t="shared" si="57"/>
        <v>Yellow</v>
      </c>
      <c r="BB135" s="3" t="str">
        <f t="shared" si="58"/>
        <v/>
      </c>
      <c r="BC135" s="3" t="str">
        <f t="shared" si="59"/>
        <v/>
      </c>
      <c r="BD135" s="3">
        <f t="shared" si="60"/>
        <v>0</v>
      </c>
      <c r="BE135" s="3">
        <f t="shared" si="61"/>
        <v>0</v>
      </c>
      <c r="BF135" t="s">
        <v>180</v>
      </c>
      <c r="BG135" s="37"/>
      <c r="BH135" s="37"/>
      <c r="BI135" s="38" t="str">
        <f t="shared" si="62"/>
        <v/>
      </c>
    </row>
    <row r="136" spans="1:61" ht="15">
      <c r="A136" s="8">
        <v>46185</v>
      </c>
      <c r="B136" s="6" t="s">
        <v>174</v>
      </c>
      <c r="C136" s="6" t="s">
        <v>181</v>
      </c>
      <c r="D136" s="6" t="s">
        <v>182</v>
      </c>
      <c r="E136" s="6" t="s">
        <v>119</v>
      </c>
      <c r="F136" s="12">
        <v>224</v>
      </c>
      <c r="G136" s="12">
        <v>211</v>
      </c>
      <c r="H136" s="12">
        <v>15</v>
      </c>
      <c r="I136" s="12">
        <v>2</v>
      </c>
      <c r="J136" s="12">
        <v>7</v>
      </c>
      <c r="K136" s="12">
        <v>219</v>
      </c>
      <c r="L136" s="13">
        <v>5832.45</v>
      </c>
      <c r="M136" s="13">
        <v>9381.2000000000007</v>
      </c>
      <c r="N136" s="14">
        <v>0.95637142857142865</v>
      </c>
      <c r="O136" s="12">
        <v>2</v>
      </c>
      <c r="P136" s="12">
        <v>6</v>
      </c>
      <c r="Q136" s="12">
        <v>0</v>
      </c>
      <c r="R136" s="12">
        <v>0</v>
      </c>
      <c r="S136" s="30">
        <v>7</v>
      </c>
      <c r="T136" s="12">
        <v>35</v>
      </c>
      <c r="U136" s="12">
        <v>33</v>
      </c>
      <c r="V136" s="12">
        <v>18</v>
      </c>
      <c r="W136" s="12">
        <v>17</v>
      </c>
      <c r="X136" s="14">
        <v>0.86142857142857143</v>
      </c>
      <c r="Y136" s="12">
        <v>1</v>
      </c>
      <c r="Z136" s="12">
        <v>5</v>
      </c>
      <c r="AA136" s="12">
        <v>4</v>
      </c>
      <c r="AB136" s="6" t="s">
        <v>187</v>
      </c>
      <c r="AC136" s="15">
        <f t="shared" si="45"/>
        <v>226</v>
      </c>
      <c r="AD136" s="16">
        <f t="shared" si="46"/>
        <v>0.9776785714285714</v>
      </c>
      <c r="AE136" s="15">
        <f t="shared" si="47"/>
        <v>5</v>
      </c>
      <c r="AF136" s="15">
        <f t="shared" si="48"/>
        <v>0</v>
      </c>
      <c r="AG136" s="15">
        <f t="shared" si="49"/>
        <v>13</v>
      </c>
      <c r="AH136" s="16">
        <f t="shared" si="50"/>
        <v>6.637168141592921E-2</v>
      </c>
      <c r="AI136" s="16">
        <f t="shared" si="51"/>
        <v>5.7522123893805309E-2</v>
      </c>
      <c r="AJ136" s="16">
        <f t="shared" si="52"/>
        <v>0.62171683793118149</v>
      </c>
      <c r="AK136" s="16">
        <f t="shared" si="53"/>
        <v>0.94285714285714284</v>
      </c>
      <c r="AL136" s="16">
        <f t="shared" si="54"/>
        <v>0.94444444444444442</v>
      </c>
      <c r="AM136" s="41">
        <f t="shared" si="55"/>
        <v>216.13994285714287</v>
      </c>
      <c r="AN136" s="41">
        <f t="shared" si="56"/>
        <v>14.644285714285715</v>
      </c>
      <c r="AO136" s="17">
        <f>IF(A136="","",(AD136&lt;Settings!$B$4)+(AE136&gt;Settings!$B$5)+(AH136&gt;Settings!$B$6)+(AI136&gt;Settings!$B$7)+(N136&lt;Settings!$B$8)+(AJ136&gt;Settings!$B$9)+(O136&gt;Settings!$B$10)+(IFERROR(R136/S136,0)&gt;Settings!$B$11)+(AK136&lt;Settings!$B$12)+(AL136&lt;Settings!$B$13)+(X136&lt;Settings!$B$14)+(Y136&gt;Settings!$B$15))</f>
        <v>9</v>
      </c>
      <c r="AP136" s="11" t="str">
        <f t="shared" si="57"/>
        <v>Red</v>
      </c>
      <c r="BB136" s="3" t="str">
        <f t="shared" si="58"/>
        <v/>
      </c>
      <c r="BC136" s="3" t="str">
        <f t="shared" si="59"/>
        <v/>
      </c>
      <c r="BD136" s="3">
        <f t="shared" si="60"/>
        <v>0</v>
      </c>
      <c r="BE136" s="3">
        <f t="shared" si="61"/>
        <v>0</v>
      </c>
      <c r="BF136" t="s">
        <v>186</v>
      </c>
      <c r="BG136" s="37"/>
      <c r="BH136" s="37"/>
      <c r="BI136" s="38" t="str">
        <f t="shared" si="62"/>
        <v/>
      </c>
    </row>
    <row r="137" spans="1:61" ht="15">
      <c r="A137" s="8">
        <v>46192</v>
      </c>
      <c r="B137" s="6" t="s">
        <v>108</v>
      </c>
      <c r="C137" s="6" t="s">
        <v>109</v>
      </c>
      <c r="D137" s="6" t="s">
        <v>110</v>
      </c>
      <c r="E137" s="6" t="s">
        <v>111</v>
      </c>
      <c r="F137" s="12">
        <v>560</v>
      </c>
      <c r="G137" s="12">
        <v>537</v>
      </c>
      <c r="H137" s="12">
        <v>24</v>
      </c>
      <c r="I137" s="12">
        <v>11</v>
      </c>
      <c r="J137" s="12">
        <v>4</v>
      </c>
      <c r="K137" s="12">
        <v>557</v>
      </c>
      <c r="L137" s="13">
        <v>14185.8</v>
      </c>
      <c r="M137" s="13">
        <v>22477.5</v>
      </c>
      <c r="N137" s="14">
        <v>0.96760000000000013</v>
      </c>
      <c r="O137" s="12">
        <v>2</v>
      </c>
      <c r="P137" s="12">
        <v>4</v>
      </c>
      <c r="Q137" s="12">
        <v>0</v>
      </c>
      <c r="R137" s="12">
        <v>0</v>
      </c>
      <c r="S137" s="30">
        <v>15</v>
      </c>
      <c r="T137" s="12">
        <v>80</v>
      </c>
      <c r="U137" s="12">
        <v>76</v>
      </c>
      <c r="V137" s="12">
        <v>35</v>
      </c>
      <c r="W137" s="12">
        <v>34</v>
      </c>
      <c r="X137" s="14">
        <v>0.94</v>
      </c>
      <c r="Y137" s="12">
        <v>1</v>
      </c>
      <c r="Z137" s="12">
        <v>3</v>
      </c>
      <c r="AA137" s="12">
        <v>12</v>
      </c>
      <c r="AB137" s="6" t="s">
        <v>187</v>
      </c>
      <c r="AC137" s="15">
        <f t="shared" si="45"/>
        <v>561</v>
      </c>
      <c r="AD137" s="16">
        <f t="shared" si="46"/>
        <v>0.99464285714285716</v>
      </c>
      <c r="AE137" s="15">
        <f t="shared" si="47"/>
        <v>3</v>
      </c>
      <c r="AF137" s="15">
        <f t="shared" si="48"/>
        <v>0</v>
      </c>
      <c r="AG137" s="15">
        <f t="shared" si="49"/>
        <v>13</v>
      </c>
      <c r="AH137" s="16">
        <f t="shared" si="50"/>
        <v>4.2780748663101602E-2</v>
      </c>
      <c r="AI137" s="16">
        <f t="shared" si="51"/>
        <v>2.3172905525846704E-2</v>
      </c>
      <c r="AJ137" s="16">
        <f t="shared" si="52"/>
        <v>0.63111111111111107</v>
      </c>
      <c r="AK137" s="16">
        <f t="shared" si="53"/>
        <v>0.95</v>
      </c>
      <c r="AL137" s="16">
        <f t="shared" si="54"/>
        <v>0.97142857142857142</v>
      </c>
      <c r="AM137" s="41">
        <f t="shared" si="55"/>
        <v>542.82360000000006</v>
      </c>
      <c r="AN137" s="41">
        <f t="shared" si="56"/>
        <v>31.959999999999997</v>
      </c>
      <c r="AO137" s="17">
        <f>IF(A137="","",(AD137&lt;Settings!$B$4)+(AE137&gt;Settings!$B$5)+(AH137&gt;Settings!$B$6)+(AI137&gt;Settings!$B$7)+(N137&lt;Settings!$B$8)+(AJ137&gt;Settings!$B$9)+(O137&gt;Settings!$B$10)+(IFERROR(R137/S137,0)&gt;Settings!$B$11)+(AK137&lt;Settings!$B$12)+(AL137&lt;Settings!$B$13)+(X137&lt;Settings!$B$14)+(Y137&gt;Settings!$B$15))</f>
        <v>7</v>
      </c>
      <c r="AP137" s="11" t="str">
        <f t="shared" si="57"/>
        <v>Red</v>
      </c>
      <c r="BB137" s="3" t="str">
        <f t="shared" si="58"/>
        <v/>
      </c>
      <c r="BC137" s="3" t="str">
        <f t="shared" si="59"/>
        <v/>
      </c>
      <c r="BD137" s="3">
        <f t="shared" si="60"/>
        <v>0</v>
      </c>
      <c r="BE137" s="3">
        <f t="shared" si="61"/>
        <v>0</v>
      </c>
      <c r="BF137" t="s">
        <v>116</v>
      </c>
      <c r="BG137" s="37"/>
      <c r="BH137" s="37"/>
      <c r="BI137" s="38" t="str">
        <f t="shared" si="62"/>
        <v/>
      </c>
    </row>
    <row r="138" spans="1:61" ht="15">
      <c r="A138" s="8">
        <v>46192</v>
      </c>
      <c r="B138" s="6" t="s">
        <v>108</v>
      </c>
      <c r="C138" s="6" t="s">
        <v>117</v>
      </c>
      <c r="D138" s="6" t="s">
        <v>118</v>
      </c>
      <c r="E138" s="6" t="s">
        <v>119</v>
      </c>
      <c r="F138" s="12">
        <v>336</v>
      </c>
      <c r="G138" s="12">
        <v>318</v>
      </c>
      <c r="H138" s="12">
        <v>20</v>
      </c>
      <c r="I138" s="12">
        <v>5</v>
      </c>
      <c r="J138" s="12">
        <v>6</v>
      </c>
      <c r="K138" s="12">
        <v>332</v>
      </c>
      <c r="L138" s="13">
        <v>8891.1</v>
      </c>
      <c r="M138" s="13">
        <v>14285.7</v>
      </c>
      <c r="N138" s="14">
        <v>0.96340000000000003</v>
      </c>
      <c r="O138" s="12">
        <v>2</v>
      </c>
      <c r="P138" s="12">
        <v>5</v>
      </c>
      <c r="Q138" s="12">
        <v>1</v>
      </c>
      <c r="R138" s="12">
        <v>0</v>
      </c>
      <c r="S138" s="30">
        <v>10</v>
      </c>
      <c r="T138" s="12">
        <v>56</v>
      </c>
      <c r="U138" s="12">
        <v>53</v>
      </c>
      <c r="V138" s="12">
        <v>28</v>
      </c>
      <c r="W138" s="12">
        <v>27</v>
      </c>
      <c r="X138" s="14">
        <v>0.88</v>
      </c>
      <c r="Y138" s="12">
        <v>1</v>
      </c>
      <c r="Z138" s="12">
        <v>5</v>
      </c>
      <c r="AA138" s="12">
        <v>8</v>
      </c>
      <c r="AB138" s="6" t="s">
        <v>187</v>
      </c>
      <c r="AC138" s="15">
        <f t="shared" si="45"/>
        <v>338</v>
      </c>
      <c r="AD138" s="16">
        <f t="shared" si="46"/>
        <v>0.98809523809523814</v>
      </c>
      <c r="AE138" s="15">
        <f t="shared" si="47"/>
        <v>4</v>
      </c>
      <c r="AF138" s="15">
        <f t="shared" si="48"/>
        <v>0</v>
      </c>
      <c r="AG138" s="15">
        <f t="shared" si="49"/>
        <v>15</v>
      </c>
      <c r="AH138" s="16">
        <f t="shared" si="50"/>
        <v>5.9171597633136092E-2</v>
      </c>
      <c r="AI138" s="16">
        <f t="shared" si="51"/>
        <v>4.4378698224852069E-2</v>
      </c>
      <c r="AJ138" s="16">
        <f t="shared" si="52"/>
        <v>0.6223776223776224</v>
      </c>
      <c r="AK138" s="16">
        <f t="shared" si="53"/>
        <v>0.9464285714285714</v>
      </c>
      <c r="AL138" s="16">
        <f t="shared" si="54"/>
        <v>0.9642857142857143</v>
      </c>
      <c r="AM138" s="41">
        <f t="shared" si="55"/>
        <v>325.62920000000003</v>
      </c>
      <c r="AN138" s="41">
        <f t="shared" si="56"/>
        <v>23.76</v>
      </c>
      <c r="AO138" s="17">
        <f>IF(A138="","",(AD138&lt;Settings!$B$4)+(AE138&gt;Settings!$B$5)+(AH138&gt;Settings!$B$6)+(AI138&gt;Settings!$B$7)+(N138&lt;Settings!$B$8)+(AJ138&gt;Settings!$B$9)+(O138&gt;Settings!$B$10)+(IFERROR(R138/S138,0)&gt;Settings!$B$11)+(AK138&lt;Settings!$B$12)+(AL138&lt;Settings!$B$13)+(X138&lt;Settings!$B$14)+(Y138&gt;Settings!$B$15))</f>
        <v>9</v>
      </c>
      <c r="AP138" s="11" t="str">
        <f t="shared" si="57"/>
        <v>Red</v>
      </c>
      <c r="BB138" s="3" t="str">
        <f t="shared" si="58"/>
        <v/>
      </c>
      <c r="BC138" s="3" t="str">
        <f t="shared" si="59"/>
        <v/>
      </c>
      <c r="BD138" s="3">
        <f t="shared" si="60"/>
        <v>0</v>
      </c>
      <c r="BE138" s="3">
        <f t="shared" si="61"/>
        <v>0</v>
      </c>
      <c r="BF138" t="s">
        <v>123</v>
      </c>
      <c r="BG138" s="37"/>
      <c r="BH138" s="37"/>
      <c r="BI138" s="38" t="str">
        <f t="shared" si="62"/>
        <v/>
      </c>
    </row>
    <row r="139" spans="1:61" ht="15">
      <c r="A139" s="8">
        <v>46192</v>
      </c>
      <c r="B139" s="6" t="s">
        <v>124</v>
      </c>
      <c r="C139" s="6" t="s">
        <v>125</v>
      </c>
      <c r="D139" s="6" t="s">
        <v>126</v>
      </c>
      <c r="E139" s="6" t="s">
        <v>111</v>
      </c>
      <c r="F139" s="12">
        <v>420</v>
      </c>
      <c r="G139" s="12">
        <v>394</v>
      </c>
      <c r="H139" s="12">
        <v>29</v>
      </c>
      <c r="I139" s="12">
        <v>6</v>
      </c>
      <c r="J139" s="12">
        <v>7</v>
      </c>
      <c r="K139" s="12">
        <v>416</v>
      </c>
      <c r="L139" s="13">
        <v>10889.1</v>
      </c>
      <c r="M139" s="13">
        <v>17082.900000000001</v>
      </c>
      <c r="N139" s="14">
        <v>0.96100000000000008</v>
      </c>
      <c r="O139" s="12">
        <v>2</v>
      </c>
      <c r="P139" s="12">
        <v>6</v>
      </c>
      <c r="Q139" s="12">
        <v>0</v>
      </c>
      <c r="R139" s="12">
        <v>1</v>
      </c>
      <c r="S139" s="30">
        <v>12</v>
      </c>
      <c r="T139" s="12">
        <v>70</v>
      </c>
      <c r="U139" s="12">
        <v>66</v>
      </c>
      <c r="V139" s="12">
        <v>42</v>
      </c>
      <c r="W139" s="12">
        <v>40</v>
      </c>
      <c r="X139" s="14">
        <v>0.86</v>
      </c>
      <c r="Y139" s="12">
        <v>1</v>
      </c>
      <c r="Z139" s="12">
        <v>5</v>
      </c>
      <c r="AA139" s="12">
        <v>6</v>
      </c>
      <c r="AB139" s="6" t="s">
        <v>187</v>
      </c>
      <c r="AC139" s="15">
        <f t="shared" si="45"/>
        <v>423</v>
      </c>
      <c r="AD139" s="16">
        <f t="shared" si="46"/>
        <v>0.99047619047619051</v>
      </c>
      <c r="AE139" s="15">
        <f t="shared" si="47"/>
        <v>4</v>
      </c>
      <c r="AF139" s="15">
        <f t="shared" si="48"/>
        <v>0</v>
      </c>
      <c r="AG139" s="15">
        <f t="shared" si="49"/>
        <v>23</v>
      </c>
      <c r="AH139" s="16">
        <f t="shared" si="50"/>
        <v>6.8557919621749411E-2</v>
      </c>
      <c r="AI139" s="16">
        <f t="shared" si="51"/>
        <v>5.4373522458628844E-2</v>
      </c>
      <c r="AJ139" s="16">
        <f t="shared" si="52"/>
        <v>0.63742690058479534</v>
      </c>
      <c r="AK139" s="16">
        <f t="shared" si="53"/>
        <v>0.94285714285714284</v>
      </c>
      <c r="AL139" s="16">
        <f t="shared" si="54"/>
        <v>0.95238095238095233</v>
      </c>
      <c r="AM139" s="41">
        <f t="shared" si="55"/>
        <v>406.50300000000004</v>
      </c>
      <c r="AN139" s="41">
        <f t="shared" si="56"/>
        <v>34.4</v>
      </c>
      <c r="AO139" s="17">
        <f>IF(A139="","",(AD139&lt;Settings!$B$4)+(AE139&gt;Settings!$B$5)+(AH139&gt;Settings!$B$6)+(AI139&gt;Settings!$B$7)+(N139&lt;Settings!$B$8)+(AJ139&gt;Settings!$B$9)+(O139&gt;Settings!$B$10)+(IFERROR(R139/S139,0)&gt;Settings!$B$11)+(AK139&lt;Settings!$B$12)+(AL139&lt;Settings!$B$13)+(X139&lt;Settings!$B$14)+(Y139&gt;Settings!$B$15))</f>
        <v>10</v>
      </c>
      <c r="AP139" s="11" t="str">
        <f t="shared" si="57"/>
        <v>Red</v>
      </c>
      <c r="BB139" s="3" t="str">
        <f t="shared" si="58"/>
        <v/>
      </c>
      <c r="BC139" s="3" t="str">
        <f t="shared" si="59"/>
        <v/>
      </c>
      <c r="BD139" s="3">
        <f t="shared" si="60"/>
        <v>0</v>
      </c>
      <c r="BE139" s="3">
        <f t="shared" si="61"/>
        <v>0</v>
      </c>
      <c r="BF139" t="s">
        <v>130</v>
      </c>
      <c r="BG139" s="37"/>
      <c r="BH139" s="37"/>
      <c r="BI139" s="38" t="str">
        <f t="shared" si="62"/>
        <v/>
      </c>
    </row>
    <row r="140" spans="1:61" ht="15">
      <c r="A140" s="8">
        <v>46192</v>
      </c>
      <c r="B140" s="6" t="s">
        <v>124</v>
      </c>
      <c r="C140" s="6" t="s">
        <v>131</v>
      </c>
      <c r="D140" s="6" t="s">
        <v>132</v>
      </c>
      <c r="E140" s="6" t="s">
        <v>133</v>
      </c>
      <c r="F140" s="12">
        <v>280</v>
      </c>
      <c r="G140" s="12">
        <v>277</v>
      </c>
      <c r="H140" s="12">
        <v>6</v>
      </c>
      <c r="I140" s="12">
        <v>5</v>
      </c>
      <c r="J140" s="12">
        <v>2</v>
      </c>
      <c r="K140" s="12">
        <v>281</v>
      </c>
      <c r="L140" s="13">
        <v>7192.8</v>
      </c>
      <c r="M140" s="13">
        <v>11788.2</v>
      </c>
      <c r="N140" s="14">
        <v>0.97300000000000009</v>
      </c>
      <c r="O140" s="12">
        <v>1</v>
      </c>
      <c r="P140" s="12">
        <v>2</v>
      </c>
      <c r="Q140" s="12">
        <v>1</v>
      </c>
      <c r="R140" s="12">
        <v>0</v>
      </c>
      <c r="S140" s="30">
        <v>8</v>
      </c>
      <c r="T140" s="12">
        <v>40</v>
      </c>
      <c r="U140" s="12">
        <v>39</v>
      </c>
      <c r="V140" s="12">
        <v>20</v>
      </c>
      <c r="W140" s="12">
        <v>20</v>
      </c>
      <c r="X140" s="14">
        <v>0.96</v>
      </c>
      <c r="Y140" s="12">
        <v>0</v>
      </c>
      <c r="Z140" s="12">
        <v>2</v>
      </c>
      <c r="AA140" s="12">
        <v>10</v>
      </c>
      <c r="AB140" s="6" t="s">
        <v>187</v>
      </c>
      <c r="AC140" s="15">
        <f t="shared" si="45"/>
        <v>283</v>
      </c>
      <c r="AD140" s="16">
        <f t="shared" si="46"/>
        <v>1</v>
      </c>
      <c r="AE140" s="15">
        <f t="shared" si="47"/>
        <v>0</v>
      </c>
      <c r="AF140" s="15">
        <f t="shared" si="48"/>
        <v>1</v>
      </c>
      <c r="AG140" s="15">
        <f t="shared" si="49"/>
        <v>1</v>
      </c>
      <c r="AH140" s="16">
        <f t="shared" si="50"/>
        <v>2.1201413427561839E-2</v>
      </c>
      <c r="AI140" s="16">
        <f t="shared" si="51"/>
        <v>3.5335689045936395E-3</v>
      </c>
      <c r="AJ140" s="16">
        <f t="shared" si="52"/>
        <v>0.61016949152542366</v>
      </c>
      <c r="AK140" s="16">
        <f t="shared" si="53"/>
        <v>0.97499999999999998</v>
      </c>
      <c r="AL140" s="16">
        <f t="shared" si="54"/>
        <v>1</v>
      </c>
      <c r="AM140" s="41">
        <f t="shared" si="55"/>
        <v>275.35900000000004</v>
      </c>
      <c r="AN140" s="41">
        <f t="shared" si="56"/>
        <v>19.2</v>
      </c>
      <c r="AO140" s="17">
        <f>IF(A140="","",(AD140&lt;Settings!$B$4)+(AE140&gt;Settings!$B$5)+(AH140&gt;Settings!$B$6)+(AI140&gt;Settings!$B$7)+(N140&lt;Settings!$B$8)+(AJ140&gt;Settings!$B$9)+(O140&gt;Settings!$B$10)+(IFERROR(R140/S140,0)&gt;Settings!$B$11)+(AK140&lt;Settings!$B$12)+(AL140&lt;Settings!$B$13)+(X140&lt;Settings!$B$14)+(Y140&gt;Settings!$B$15))</f>
        <v>1</v>
      </c>
      <c r="AP140" s="11" t="str">
        <f t="shared" si="57"/>
        <v>Yellow</v>
      </c>
      <c r="BB140" s="3" t="str">
        <f t="shared" si="58"/>
        <v/>
      </c>
      <c r="BC140" s="3" t="str">
        <f t="shared" si="59"/>
        <v/>
      </c>
      <c r="BD140" s="3">
        <f t="shared" si="60"/>
        <v>0</v>
      </c>
      <c r="BE140" s="3">
        <f t="shared" si="61"/>
        <v>0</v>
      </c>
      <c r="BF140" t="s">
        <v>137</v>
      </c>
      <c r="BG140" s="37"/>
      <c r="BH140" s="37"/>
      <c r="BI140" s="38" t="str">
        <f t="shared" si="62"/>
        <v/>
      </c>
    </row>
    <row r="141" spans="1:61" ht="15">
      <c r="A141" s="8">
        <v>46192</v>
      </c>
      <c r="B141" s="6" t="s">
        <v>138</v>
      </c>
      <c r="C141" s="6" t="s">
        <v>139</v>
      </c>
      <c r="D141" s="6" t="s">
        <v>140</v>
      </c>
      <c r="E141" s="6" t="s">
        <v>119</v>
      </c>
      <c r="F141" s="12">
        <v>168</v>
      </c>
      <c r="G141" s="12">
        <v>160</v>
      </c>
      <c r="H141" s="12">
        <v>10</v>
      </c>
      <c r="I141" s="12">
        <v>0</v>
      </c>
      <c r="J141" s="12">
        <v>6</v>
      </c>
      <c r="K141" s="12">
        <v>164</v>
      </c>
      <c r="L141" s="13">
        <v>4295.7</v>
      </c>
      <c r="M141" s="13">
        <v>6893.1</v>
      </c>
      <c r="N141" s="14">
        <v>0.96340000000000003</v>
      </c>
      <c r="O141" s="12">
        <v>2</v>
      </c>
      <c r="P141" s="12">
        <v>5</v>
      </c>
      <c r="Q141" s="12">
        <v>0</v>
      </c>
      <c r="R141" s="12">
        <v>0</v>
      </c>
      <c r="S141" s="30">
        <v>6</v>
      </c>
      <c r="T141" s="12">
        <v>28</v>
      </c>
      <c r="U141" s="12">
        <v>26</v>
      </c>
      <c r="V141" s="12">
        <v>14</v>
      </c>
      <c r="W141" s="12">
        <v>13</v>
      </c>
      <c r="X141" s="14">
        <v>0.91</v>
      </c>
      <c r="Y141" s="12">
        <v>1</v>
      </c>
      <c r="Z141" s="12">
        <v>5</v>
      </c>
      <c r="AA141" s="12">
        <v>4</v>
      </c>
      <c r="AB141" s="6" t="s">
        <v>187</v>
      </c>
      <c r="AC141" s="15">
        <f t="shared" si="45"/>
        <v>170</v>
      </c>
      <c r="AD141" s="16">
        <f t="shared" si="46"/>
        <v>0.97619047619047616</v>
      </c>
      <c r="AE141" s="15">
        <f t="shared" si="47"/>
        <v>4</v>
      </c>
      <c r="AF141" s="15">
        <f t="shared" si="48"/>
        <v>0</v>
      </c>
      <c r="AG141" s="15">
        <f t="shared" si="49"/>
        <v>10</v>
      </c>
      <c r="AH141" s="16">
        <f t="shared" si="50"/>
        <v>5.8823529411764705E-2</v>
      </c>
      <c r="AI141" s="16">
        <f t="shared" si="51"/>
        <v>5.8823529411764705E-2</v>
      </c>
      <c r="AJ141" s="16">
        <f t="shared" si="52"/>
        <v>0.62318840579710144</v>
      </c>
      <c r="AK141" s="16">
        <f t="shared" si="53"/>
        <v>0.9285714285714286</v>
      </c>
      <c r="AL141" s="16">
        <f t="shared" si="54"/>
        <v>0.9285714285714286</v>
      </c>
      <c r="AM141" s="41">
        <f t="shared" si="55"/>
        <v>163.77800000000002</v>
      </c>
      <c r="AN141" s="41">
        <f t="shared" si="56"/>
        <v>11.83</v>
      </c>
      <c r="AO141" s="17">
        <f>IF(A141="","",(AD141&lt;Settings!$B$4)+(AE141&gt;Settings!$B$5)+(AH141&gt;Settings!$B$6)+(AI141&gt;Settings!$B$7)+(N141&lt;Settings!$B$8)+(AJ141&gt;Settings!$B$9)+(O141&gt;Settings!$B$10)+(IFERROR(R141/S141,0)&gt;Settings!$B$11)+(AK141&lt;Settings!$B$12)+(AL141&lt;Settings!$B$13)+(X141&lt;Settings!$B$14)+(Y141&gt;Settings!$B$15))</f>
        <v>8</v>
      </c>
      <c r="AP141" s="11" t="str">
        <f t="shared" si="57"/>
        <v>Red</v>
      </c>
      <c r="BB141" s="3" t="str">
        <f t="shared" si="58"/>
        <v/>
      </c>
      <c r="BC141" s="3" t="str">
        <f t="shared" si="59"/>
        <v/>
      </c>
      <c r="BD141" s="3">
        <f t="shared" si="60"/>
        <v>0</v>
      </c>
      <c r="BE141" s="3">
        <f t="shared" si="61"/>
        <v>0</v>
      </c>
      <c r="BF141" t="s">
        <v>144</v>
      </c>
      <c r="BG141" s="37"/>
      <c r="BH141" s="37"/>
      <c r="BI141" s="38" t="str">
        <f t="shared" si="62"/>
        <v/>
      </c>
    </row>
    <row r="142" spans="1:61" ht="15">
      <c r="A142" s="8">
        <v>46192</v>
      </c>
      <c r="B142" s="6" t="s">
        <v>138</v>
      </c>
      <c r="C142" s="6" t="s">
        <v>145</v>
      </c>
      <c r="D142" s="6" t="s">
        <v>146</v>
      </c>
      <c r="E142" s="6" t="s">
        <v>133</v>
      </c>
      <c r="F142" s="12">
        <v>112</v>
      </c>
      <c r="G142" s="12">
        <v>113</v>
      </c>
      <c r="H142" s="12">
        <v>1</v>
      </c>
      <c r="I142" s="12">
        <v>0</v>
      </c>
      <c r="J142" s="12">
        <v>1</v>
      </c>
      <c r="K142" s="12">
        <v>113</v>
      </c>
      <c r="L142" s="13">
        <v>2797.2</v>
      </c>
      <c r="M142" s="13">
        <v>4595.3999999999996</v>
      </c>
      <c r="N142" s="14">
        <v>0.97540000000000004</v>
      </c>
      <c r="O142" s="12">
        <v>0</v>
      </c>
      <c r="P142" s="12">
        <v>1</v>
      </c>
      <c r="Q142" s="12">
        <v>0</v>
      </c>
      <c r="R142" s="12">
        <v>0</v>
      </c>
      <c r="S142" s="30">
        <v>4</v>
      </c>
      <c r="T142" s="12">
        <v>14</v>
      </c>
      <c r="U142" s="12">
        <v>14</v>
      </c>
      <c r="V142" s="12">
        <v>7</v>
      </c>
      <c r="W142" s="12">
        <v>7</v>
      </c>
      <c r="X142" s="14">
        <v>0.98</v>
      </c>
      <c r="Y142" s="12">
        <v>0</v>
      </c>
      <c r="Z142" s="12">
        <v>1</v>
      </c>
      <c r="AA142" s="12">
        <v>2</v>
      </c>
      <c r="AB142" s="6" t="s">
        <v>187</v>
      </c>
      <c r="AC142" s="15">
        <f t="shared" si="45"/>
        <v>114</v>
      </c>
      <c r="AD142" s="16">
        <f t="shared" si="46"/>
        <v>1</v>
      </c>
      <c r="AE142" s="15">
        <f t="shared" si="47"/>
        <v>0</v>
      </c>
      <c r="AF142" s="15">
        <f t="shared" si="48"/>
        <v>1</v>
      </c>
      <c r="AG142" s="15">
        <f t="shared" si="49"/>
        <v>1</v>
      </c>
      <c r="AH142" s="16">
        <f t="shared" si="50"/>
        <v>8.771929824561403E-3</v>
      </c>
      <c r="AI142" s="16">
        <f t="shared" si="51"/>
        <v>8.771929824561403E-3</v>
      </c>
      <c r="AJ142" s="16">
        <f t="shared" si="52"/>
        <v>0.60869565217391308</v>
      </c>
      <c r="AK142" s="16">
        <f t="shared" si="53"/>
        <v>1</v>
      </c>
      <c r="AL142" s="16">
        <f t="shared" si="54"/>
        <v>1</v>
      </c>
      <c r="AM142" s="41">
        <f t="shared" si="55"/>
        <v>111.1956</v>
      </c>
      <c r="AN142" s="41">
        <f t="shared" si="56"/>
        <v>6.8599999999999994</v>
      </c>
      <c r="AO142" s="17">
        <f>IF(A142="","",(AD142&lt;Settings!$B$4)+(AE142&gt;Settings!$B$5)+(AH142&gt;Settings!$B$6)+(AI142&gt;Settings!$B$7)+(N142&lt;Settings!$B$8)+(AJ142&gt;Settings!$B$9)+(O142&gt;Settings!$B$10)+(IFERROR(R142/S142,0)&gt;Settings!$B$11)+(AK142&lt;Settings!$B$12)+(AL142&lt;Settings!$B$13)+(X142&lt;Settings!$B$14)+(Y142&gt;Settings!$B$15))</f>
        <v>0</v>
      </c>
      <c r="AP142" s="11" t="str">
        <f t="shared" si="57"/>
        <v>Green</v>
      </c>
      <c r="BB142" s="3" t="str">
        <f t="shared" si="58"/>
        <v/>
      </c>
      <c r="BC142" s="3" t="str">
        <f t="shared" si="59"/>
        <v/>
      </c>
      <c r="BD142" s="3">
        <f t="shared" si="60"/>
        <v>0</v>
      </c>
      <c r="BE142" s="3">
        <f t="shared" si="61"/>
        <v>0</v>
      </c>
      <c r="BF142" t="s">
        <v>148</v>
      </c>
      <c r="BG142" s="37"/>
      <c r="BH142" s="37"/>
      <c r="BI142" s="38" t="str">
        <f t="shared" si="62"/>
        <v/>
      </c>
    </row>
    <row r="143" spans="1:61" ht="15">
      <c r="A143" s="8">
        <v>46192</v>
      </c>
      <c r="B143" s="6" t="s">
        <v>149</v>
      </c>
      <c r="C143" s="6" t="s">
        <v>150</v>
      </c>
      <c r="D143" s="6" t="s">
        <v>151</v>
      </c>
      <c r="E143" s="6" t="s">
        <v>111</v>
      </c>
      <c r="F143" s="12">
        <v>448</v>
      </c>
      <c r="G143" s="12">
        <v>434</v>
      </c>
      <c r="H143" s="12">
        <v>16</v>
      </c>
      <c r="I143" s="12">
        <v>7</v>
      </c>
      <c r="J143" s="12">
        <v>4</v>
      </c>
      <c r="K143" s="12">
        <v>446</v>
      </c>
      <c r="L143" s="13">
        <v>11738.25</v>
      </c>
      <c r="M143" s="13">
        <v>18931.05</v>
      </c>
      <c r="N143" s="14">
        <v>0.96940000000000004</v>
      </c>
      <c r="O143" s="12">
        <v>1</v>
      </c>
      <c r="P143" s="12">
        <v>3</v>
      </c>
      <c r="Q143" s="12">
        <v>0</v>
      </c>
      <c r="R143" s="12">
        <v>0</v>
      </c>
      <c r="S143" s="30">
        <v>13</v>
      </c>
      <c r="T143" s="12">
        <v>64</v>
      </c>
      <c r="U143" s="12">
        <v>61</v>
      </c>
      <c r="V143" s="12">
        <v>32</v>
      </c>
      <c r="W143" s="12">
        <v>31</v>
      </c>
      <c r="X143" s="14">
        <v>0.95</v>
      </c>
      <c r="Y143" s="12">
        <v>1</v>
      </c>
      <c r="Z143" s="12">
        <v>3</v>
      </c>
      <c r="AA143" s="12">
        <v>8</v>
      </c>
      <c r="AB143" s="6" t="s">
        <v>187</v>
      </c>
      <c r="AC143" s="15">
        <f t="shared" si="45"/>
        <v>450</v>
      </c>
      <c r="AD143" s="16">
        <f t="shared" si="46"/>
        <v>0.9955357142857143</v>
      </c>
      <c r="AE143" s="15">
        <f t="shared" si="47"/>
        <v>2</v>
      </c>
      <c r="AF143" s="15">
        <f t="shared" si="48"/>
        <v>0</v>
      </c>
      <c r="AG143" s="15">
        <f t="shared" si="49"/>
        <v>9</v>
      </c>
      <c r="AH143" s="16">
        <f t="shared" si="50"/>
        <v>3.5555555555555556E-2</v>
      </c>
      <c r="AI143" s="16">
        <f t="shared" si="51"/>
        <v>0.02</v>
      </c>
      <c r="AJ143" s="16">
        <f t="shared" si="52"/>
        <v>0.62005277044854878</v>
      </c>
      <c r="AK143" s="16">
        <f t="shared" si="53"/>
        <v>0.953125</v>
      </c>
      <c r="AL143" s="16">
        <f t="shared" si="54"/>
        <v>0.96875</v>
      </c>
      <c r="AM143" s="41">
        <f t="shared" si="55"/>
        <v>436.23</v>
      </c>
      <c r="AN143" s="41">
        <f t="shared" si="56"/>
        <v>29.45</v>
      </c>
      <c r="AO143" s="17">
        <f>IF(A143="","",(AD143&lt;Settings!$B$4)+(AE143&gt;Settings!$B$5)+(AH143&gt;Settings!$B$6)+(AI143&gt;Settings!$B$7)+(N143&lt;Settings!$B$8)+(AJ143&gt;Settings!$B$9)+(O143&gt;Settings!$B$10)+(IFERROR(R143/S143,0)&gt;Settings!$B$11)+(AK143&lt;Settings!$B$12)+(AL143&lt;Settings!$B$13)+(X143&lt;Settings!$B$14)+(Y143&gt;Settings!$B$15))</f>
        <v>5</v>
      </c>
      <c r="AP143" s="11" t="str">
        <f t="shared" si="57"/>
        <v>Red</v>
      </c>
      <c r="BB143" s="3" t="str">
        <f t="shared" si="58"/>
        <v/>
      </c>
      <c r="BC143" s="3" t="str">
        <f t="shared" si="59"/>
        <v/>
      </c>
      <c r="BD143" s="3">
        <f t="shared" si="60"/>
        <v>0</v>
      </c>
      <c r="BE143" s="3">
        <f t="shared" si="61"/>
        <v>0</v>
      </c>
      <c r="BF143" t="s">
        <v>155</v>
      </c>
      <c r="BG143" s="37"/>
      <c r="BH143" s="37"/>
      <c r="BI143" s="38" t="str">
        <f t="shared" si="62"/>
        <v/>
      </c>
    </row>
    <row r="144" spans="1:61" ht="15">
      <c r="A144" s="8">
        <v>46192</v>
      </c>
      <c r="B144" s="6" t="s">
        <v>149</v>
      </c>
      <c r="C144" s="6" t="s">
        <v>156</v>
      </c>
      <c r="D144" s="6" t="s">
        <v>157</v>
      </c>
      <c r="E144" s="6" t="s">
        <v>111</v>
      </c>
      <c r="F144" s="12">
        <v>336</v>
      </c>
      <c r="G144" s="12">
        <v>333</v>
      </c>
      <c r="H144" s="12">
        <v>6</v>
      </c>
      <c r="I144" s="12">
        <v>4</v>
      </c>
      <c r="J144" s="12">
        <v>2</v>
      </c>
      <c r="K144" s="12">
        <v>337</v>
      </c>
      <c r="L144" s="13">
        <v>8741.25</v>
      </c>
      <c r="M144" s="13">
        <v>14585.4</v>
      </c>
      <c r="N144" s="14">
        <v>0.97420000000000007</v>
      </c>
      <c r="O144" s="12">
        <v>1</v>
      </c>
      <c r="P144" s="12">
        <v>1</v>
      </c>
      <c r="Q144" s="12">
        <v>1</v>
      </c>
      <c r="R144" s="12">
        <v>0</v>
      </c>
      <c r="S144" s="30">
        <v>10</v>
      </c>
      <c r="T144" s="12">
        <v>48</v>
      </c>
      <c r="U144" s="12">
        <v>46</v>
      </c>
      <c r="V144" s="12">
        <v>24</v>
      </c>
      <c r="W144" s="12">
        <v>23</v>
      </c>
      <c r="X144" s="14">
        <v>0.97</v>
      </c>
      <c r="Y144" s="12">
        <v>0</v>
      </c>
      <c r="Z144" s="12">
        <v>1</v>
      </c>
      <c r="AA144" s="12">
        <v>6</v>
      </c>
      <c r="AB144" s="6" t="s">
        <v>187</v>
      </c>
      <c r="AC144" s="15">
        <f t="shared" si="45"/>
        <v>339</v>
      </c>
      <c r="AD144" s="16">
        <f t="shared" si="46"/>
        <v>1</v>
      </c>
      <c r="AE144" s="15">
        <f t="shared" si="47"/>
        <v>0</v>
      </c>
      <c r="AF144" s="15">
        <f t="shared" si="48"/>
        <v>1</v>
      </c>
      <c r="AG144" s="15">
        <f t="shared" si="49"/>
        <v>2</v>
      </c>
      <c r="AH144" s="16">
        <f t="shared" si="50"/>
        <v>1.7699115044247787E-2</v>
      </c>
      <c r="AI144" s="16">
        <f t="shared" si="51"/>
        <v>5.8997050147492625E-3</v>
      </c>
      <c r="AJ144" s="16">
        <f t="shared" si="52"/>
        <v>0.59931506849315075</v>
      </c>
      <c r="AK144" s="16">
        <f t="shared" si="53"/>
        <v>0.95833333333333337</v>
      </c>
      <c r="AL144" s="16">
        <f t="shared" si="54"/>
        <v>0.95833333333333337</v>
      </c>
      <c r="AM144" s="41">
        <f t="shared" si="55"/>
        <v>330.25380000000001</v>
      </c>
      <c r="AN144" s="41">
        <f t="shared" si="56"/>
        <v>22.31</v>
      </c>
      <c r="AO144" s="17">
        <f>IF(A144="","",(AD144&lt;Settings!$B$4)+(AE144&gt;Settings!$B$5)+(AH144&gt;Settings!$B$6)+(AI144&gt;Settings!$B$7)+(N144&lt;Settings!$B$8)+(AJ144&gt;Settings!$B$9)+(O144&gt;Settings!$B$10)+(IFERROR(R144/S144,0)&gt;Settings!$B$11)+(AK144&lt;Settings!$B$12)+(AL144&lt;Settings!$B$13)+(X144&lt;Settings!$B$14)+(Y144&gt;Settings!$B$15))</f>
        <v>2</v>
      </c>
      <c r="AP144" s="11" t="str">
        <f t="shared" si="57"/>
        <v>Yellow</v>
      </c>
      <c r="BB144" s="3" t="str">
        <f t="shared" si="58"/>
        <v/>
      </c>
      <c r="BC144" s="3" t="str">
        <f t="shared" si="59"/>
        <v/>
      </c>
      <c r="BD144" s="3">
        <f t="shared" si="60"/>
        <v>0</v>
      </c>
      <c r="BE144" s="3">
        <f t="shared" si="61"/>
        <v>0</v>
      </c>
      <c r="BF144" t="s">
        <v>160</v>
      </c>
      <c r="BG144" s="37"/>
      <c r="BH144" s="37"/>
      <c r="BI144" s="38" t="str">
        <f t="shared" si="62"/>
        <v/>
      </c>
    </row>
    <row r="145" spans="1:61" ht="15">
      <c r="A145" s="8">
        <v>46192</v>
      </c>
      <c r="B145" s="6" t="s">
        <v>161</v>
      </c>
      <c r="C145" s="6" t="s">
        <v>162</v>
      </c>
      <c r="D145" s="6" t="s">
        <v>163</v>
      </c>
      <c r="E145" s="6" t="s">
        <v>119</v>
      </c>
      <c r="F145" s="12">
        <v>280</v>
      </c>
      <c r="G145" s="12">
        <v>269</v>
      </c>
      <c r="H145" s="12">
        <v>14</v>
      </c>
      <c r="I145" s="12">
        <v>4</v>
      </c>
      <c r="J145" s="12">
        <v>6</v>
      </c>
      <c r="K145" s="12">
        <v>277</v>
      </c>
      <c r="L145" s="13">
        <v>7342.65</v>
      </c>
      <c r="M145" s="13">
        <v>11888.1</v>
      </c>
      <c r="N145" s="14">
        <v>0.96520000000000006</v>
      </c>
      <c r="O145" s="12">
        <v>2</v>
      </c>
      <c r="P145" s="12">
        <v>4</v>
      </c>
      <c r="Q145" s="12">
        <v>0</v>
      </c>
      <c r="R145" s="12">
        <v>1</v>
      </c>
      <c r="S145" s="30">
        <v>8</v>
      </c>
      <c r="T145" s="12">
        <v>42</v>
      </c>
      <c r="U145" s="12">
        <v>40</v>
      </c>
      <c r="V145" s="12">
        <v>21</v>
      </c>
      <c r="W145" s="12">
        <v>20</v>
      </c>
      <c r="X145" s="14">
        <v>0.89</v>
      </c>
      <c r="Y145" s="12">
        <v>1</v>
      </c>
      <c r="Z145" s="12">
        <v>4</v>
      </c>
      <c r="AA145" s="12">
        <v>4</v>
      </c>
      <c r="AB145" s="6" t="s">
        <v>187</v>
      </c>
      <c r="AC145" s="15">
        <f t="shared" si="45"/>
        <v>283</v>
      </c>
      <c r="AD145" s="16">
        <f t="shared" si="46"/>
        <v>0.98928571428571432</v>
      </c>
      <c r="AE145" s="15">
        <f t="shared" si="47"/>
        <v>3</v>
      </c>
      <c r="AF145" s="15">
        <f t="shared" si="48"/>
        <v>0</v>
      </c>
      <c r="AG145" s="15">
        <f t="shared" si="49"/>
        <v>10</v>
      </c>
      <c r="AH145" s="16">
        <f t="shared" si="50"/>
        <v>4.9469964664310952E-2</v>
      </c>
      <c r="AI145" s="16">
        <f t="shared" si="51"/>
        <v>3.5335689045936397E-2</v>
      </c>
      <c r="AJ145" s="16">
        <f t="shared" si="52"/>
        <v>0.61764705882352933</v>
      </c>
      <c r="AK145" s="16">
        <f t="shared" si="53"/>
        <v>0.95238095238095233</v>
      </c>
      <c r="AL145" s="16">
        <f t="shared" si="54"/>
        <v>0.95238095238095233</v>
      </c>
      <c r="AM145" s="41">
        <f t="shared" si="55"/>
        <v>273.15160000000003</v>
      </c>
      <c r="AN145" s="41">
        <f t="shared" si="56"/>
        <v>17.8</v>
      </c>
      <c r="AO145" s="17">
        <f>IF(A145="","",(AD145&lt;Settings!$B$4)+(AE145&gt;Settings!$B$5)+(AH145&gt;Settings!$B$6)+(AI145&gt;Settings!$B$7)+(N145&lt;Settings!$B$8)+(AJ145&gt;Settings!$B$9)+(O145&gt;Settings!$B$10)+(IFERROR(R145/S145,0)&gt;Settings!$B$11)+(AK145&lt;Settings!$B$12)+(AL145&lt;Settings!$B$13)+(X145&lt;Settings!$B$14)+(Y145&gt;Settings!$B$15))</f>
        <v>9</v>
      </c>
      <c r="AP145" s="11" t="str">
        <f t="shared" si="57"/>
        <v>Red</v>
      </c>
      <c r="BB145" s="3" t="str">
        <f t="shared" si="58"/>
        <v/>
      </c>
      <c r="BC145" s="3" t="str">
        <f t="shared" si="59"/>
        <v/>
      </c>
      <c r="BD145" s="3">
        <f t="shared" si="60"/>
        <v>0</v>
      </c>
      <c r="BE145" s="3">
        <f t="shared" si="61"/>
        <v>0</v>
      </c>
      <c r="BF145" t="s">
        <v>167</v>
      </c>
      <c r="BG145" s="37"/>
      <c r="BH145" s="37"/>
      <c r="BI145" s="38" t="str">
        <f t="shared" si="62"/>
        <v/>
      </c>
    </row>
    <row r="146" spans="1:61" ht="15">
      <c r="A146" s="8">
        <v>46192</v>
      </c>
      <c r="B146" s="6" t="s">
        <v>161</v>
      </c>
      <c r="C146" s="6" t="s">
        <v>168</v>
      </c>
      <c r="D146" s="6" t="s">
        <v>169</v>
      </c>
      <c r="E146" s="6" t="s">
        <v>119</v>
      </c>
      <c r="F146" s="12">
        <v>392</v>
      </c>
      <c r="G146" s="12">
        <v>383</v>
      </c>
      <c r="H146" s="12">
        <v>12</v>
      </c>
      <c r="I146" s="12">
        <v>6</v>
      </c>
      <c r="J146" s="12">
        <v>3</v>
      </c>
      <c r="K146" s="12">
        <v>392</v>
      </c>
      <c r="L146" s="13">
        <v>10089.9</v>
      </c>
      <c r="M146" s="13">
        <v>16483.5</v>
      </c>
      <c r="N146" s="14">
        <v>0.97060000000000013</v>
      </c>
      <c r="O146" s="12">
        <v>1</v>
      </c>
      <c r="P146" s="12">
        <v>3</v>
      </c>
      <c r="Q146" s="12">
        <v>1</v>
      </c>
      <c r="R146" s="12">
        <v>0</v>
      </c>
      <c r="S146" s="30">
        <v>11</v>
      </c>
      <c r="T146" s="12">
        <v>56</v>
      </c>
      <c r="U146" s="12">
        <v>54</v>
      </c>
      <c r="V146" s="12">
        <v>28</v>
      </c>
      <c r="W146" s="12">
        <v>27</v>
      </c>
      <c r="X146" s="14">
        <v>0.94</v>
      </c>
      <c r="Y146" s="12">
        <v>1</v>
      </c>
      <c r="Z146" s="12">
        <v>2</v>
      </c>
      <c r="AA146" s="12">
        <v>6</v>
      </c>
      <c r="AB146" s="6" t="s">
        <v>187</v>
      </c>
      <c r="AC146" s="15">
        <f t="shared" si="45"/>
        <v>395</v>
      </c>
      <c r="AD146" s="16">
        <f t="shared" si="46"/>
        <v>1</v>
      </c>
      <c r="AE146" s="15">
        <f t="shared" si="47"/>
        <v>0</v>
      </c>
      <c r="AF146" s="15">
        <f t="shared" si="48"/>
        <v>0</v>
      </c>
      <c r="AG146" s="15">
        <f t="shared" si="49"/>
        <v>6</v>
      </c>
      <c r="AH146" s="16">
        <f t="shared" si="50"/>
        <v>3.0379746835443037E-2</v>
      </c>
      <c r="AI146" s="16">
        <f t="shared" si="51"/>
        <v>1.5189873417721518E-2</v>
      </c>
      <c r="AJ146" s="16">
        <f t="shared" si="52"/>
        <v>0.61212121212121207</v>
      </c>
      <c r="AK146" s="16">
        <f t="shared" si="53"/>
        <v>0.9642857142857143</v>
      </c>
      <c r="AL146" s="16">
        <f t="shared" si="54"/>
        <v>0.9642857142857143</v>
      </c>
      <c r="AM146" s="41">
        <f t="shared" si="55"/>
        <v>383.38700000000006</v>
      </c>
      <c r="AN146" s="41">
        <f t="shared" si="56"/>
        <v>25.38</v>
      </c>
      <c r="AO146" s="17">
        <f>IF(A146="","",(AD146&lt;Settings!$B$4)+(AE146&gt;Settings!$B$5)+(AH146&gt;Settings!$B$6)+(AI146&gt;Settings!$B$7)+(N146&lt;Settings!$B$8)+(AJ146&gt;Settings!$B$9)+(O146&gt;Settings!$B$10)+(IFERROR(R146/S146,0)&gt;Settings!$B$11)+(AK146&lt;Settings!$B$12)+(AL146&lt;Settings!$B$13)+(X146&lt;Settings!$B$14)+(Y146&gt;Settings!$B$15))</f>
        <v>4</v>
      </c>
      <c r="AP146" s="11" t="str">
        <f t="shared" si="57"/>
        <v>Red</v>
      </c>
      <c r="BB146" s="3" t="str">
        <f t="shared" si="58"/>
        <v/>
      </c>
      <c r="BC146" s="3" t="str">
        <f t="shared" si="59"/>
        <v/>
      </c>
      <c r="BD146" s="3">
        <f t="shared" si="60"/>
        <v>0</v>
      </c>
      <c r="BE146" s="3">
        <f t="shared" si="61"/>
        <v>0</v>
      </c>
      <c r="BF146" t="s">
        <v>173</v>
      </c>
      <c r="BG146" s="37"/>
      <c r="BH146" s="37"/>
      <c r="BI146" s="38" t="str">
        <f t="shared" si="62"/>
        <v/>
      </c>
    </row>
    <row r="147" spans="1:61" ht="15">
      <c r="A147" s="8">
        <v>46192</v>
      </c>
      <c r="B147" s="6" t="s">
        <v>174</v>
      </c>
      <c r="C147" s="6" t="s">
        <v>175</v>
      </c>
      <c r="D147" s="6" t="s">
        <v>176</v>
      </c>
      <c r="E147" s="6" t="s">
        <v>111</v>
      </c>
      <c r="F147" s="12">
        <v>504</v>
      </c>
      <c r="G147" s="12">
        <v>498</v>
      </c>
      <c r="H147" s="12">
        <v>9</v>
      </c>
      <c r="I147" s="12">
        <v>6</v>
      </c>
      <c r="J147" s="12">
        <v>2</v>
      </c>
      <c r="K147" s="12">
        <v>505</v>
      </c>
      <c r="L147" s="13">
        <v>13186.8</v>
      </c>
      <c r="M147" s="13">
        <v>21578.400000000001</v>
      </c>
      <c r="N147" s="14">
        <v>0.97360000000000013</v>
      </c>
      <c r="O147" s="12">
        <v>1</v>
      </c>
      <c r="P147" s="12">
        <v>2</v>
      </c>
      <c r="Q147" s="12">
        <v>0</v>
      </c>
      <c r="R147" s="12">
        <v>0</v>
      </c>
      <c r="S147" s="30">
        <v>14</v>
      </c>
      <c r="T147" s="12">
        <v>72</v>
      </c>
      <c r="U147" s="12">
        <v>70</v>
      </c>
      <c r="V147" s="12">
        <v>36</v>
      </c>
      <c r="W147" s="12">
        <v>35</v>
      </c>
      <c r="X147" s="14">
        <v>0.97</v>
      </c>
      <c r="Y147" s="12">
        <v>0</v>
      </c>
      <c r="Z147" s="12">
        <v>1</v>
      </c>
      <c r="AA147" s="12">
        <v>8</v>
      </c>
      <c r="AB147" s="6" t="s">
        <v>187</v>
      </c>
      <c r="AC147" s="15">
        <f t="shared" si="45"/>
        <v>507</v>
      </c>
      <c r="AD147" s="16">
        <f t="shared" si="46"/>
        <v>1</v>
      </c>
      <c r="AE147" s="15">
        <f t="shared" si="47"/>
        <v>0</v>
      </c>
      <c r="AF147" s="15">
        <f t="shared" si="48"/>
        <v>1</v>
      </c>
      <c r="AG147" s="15">
        <f t="shared" si="49"/>
        <v>3</v>
      </c>
      <c r="AH147" s="16">
        <f t="shared" si="50"/>
        <v>1.7751479289940829E-2</v>
      </c>
      <c r="AI147" s="16">
        <f t="shared" si="51"/>
        <v>5.9171597633136093E-3</v>
      </c>
      <c r="AJ147" s="16">
        <f t="shared" si="52"/>
        <v>0.61111111111111105</v>
      </c>
      <c r="AK147" s="16">
        <f t="shared" si="53"/>
        <v>0.97222222222222221</v>
      </c>
      <c r="AL147" s="16">
        <f t="shared" si="54"/>
        <v>0.97222222222222221</v>
      </c>
      <c r="AM147" s="41">
        <f t="shared" si="55"/>
        <v>493.61520000000007</v>
      </c>
      <c r="AN147" s="41">
        <f t="shared" si="56"/>
        <v>33.949999999999996</v>
      </c>
      <c r="AO147" s="17">
        <f>IF(A147="","",(AD147&lt;Settings!$B$4)+(AE147&gt;Settings!$B$5)+(AH147&gt;Settings!$B$6)+(AI147&gt;Settings!$B$7)+(N147&lt;Settings!$B$8)+(AJ147&gt;Settings!$B$9)+(O147&gt;Settings!$B$10)+(IFERROR(R147/S147,0)&gt;Settings!$B$11)+(AK147&lt;Settings!$B$12)+(AL147&lt;Settings!$B$13)+(X147&lt;Settings!$B$14)+(Y147&gt;Settings!$B$15))</f>
        <v>2</v>
      </c>
      <c r="AP147" s="11" t="str">
        <f t="shared" si="57"/>
        <v>Yellow</v>
      </c>
      <c r="BB147" s="3" t="str">
        <f t="shared" si="58"/>
        <v/>
      </c>
      <c r="BC147" s="3" t="str">
        <f t="shared" si="59"/>
        <v/>
      </c>
      <c r="BD147" s="3">
        <f t="shared" si="60"/>
        <v>0</v>
      </c>
      <c r="BE147" s="3">
        <f t="shared" si="61"/>
        <v>0</v>
      </c>
      <c r="BF147" t="s">
        <v>180</v>
      </c>
      <c r="BG147" s="37"/>
      <c r="BH147" s="37"/>
      <c r="BI147" s="38" t="str">
        <f t="shared" si="62"/>
        <v/>
      </c>
    </row>
    <row r="148" spans="1:61" ht="15">
      <c r="A148" s="8">
        <v>46192</v>
      </c>
      <c r="B148" s="6" t="s">
        <v>174</v>
      </c>
      <c r="C148" s="6" t="s">
        <v>181</v>
      </c>
      <c r="D148" s="6" t="s">
        <v>182</v>
      </c>
      <c r="E148" s="6" t="s">
        <v>119</v>
      </c>
      <c r="F148" s="12">
        <v>224</v>
      </c>
      <c r="G148" s="12">
        <v>212</v>
      </c>
      <c r="H148" s="12">
        <v>14</v>
      </c>
      <c r="I148" s="12">
        <v>2</v>
      </c>
      <c r="J148" s="12">
        <v>6</v>
      </c>
      <c r="K148" s="12">
        <v>220</v>
      </c>
      <c r="L148" s="13">
        <v>5844.15</v>
      </c>
      <c r="M148" s="13">
        <v>9390.6</v>
      </c>
      <c r="N148" s="14">
        <v>0.9628000000000001</v>
      </c>
      <c r="O148" s="12">
        <v>2</v>
      </c>
      <c r="P148" s="12">
        <v>5</v>
      </c>
      <c r="Q148" s="12">
        <v>1</v>
      </c>
      <c r="R148" s="12">
        <v>1</v>
      </c>
      <c r="S148" s="30">
        <v>7</v>
      </c>
      <c r="T148" s="12">
        <v>35</v>
      </c>
      <c r="U148" s="12">
        <v>33</v>
      </c>
      <c r="V148" s="12">
        <v>18</v>
      </c>
      <c r="W148" s="12">
        <v>17</v>
      </c>
      <c r="X148" s="14">
        <v>0.87</v>
      </c>
      <c r="Y148" s="12">
        <v>1</v>
      </c>
      <c r="Z148" s="12">
        <v>5</v>
      </c>
      <c r="AA148" s="12">
        <v>4</v>
      </c>
      <c r="AB148" s="6" t="s">
        <v>187</v>
      </c>
      <c r="AC148" s="15">
        <f t="shared" si="45"/>
        <v>226</v>
      </c>
      <c r="AD148" s="16">
        <f t="shared" si="46"/>
        <v>0.9821428571428571</v>
      </c>
      <c r="AE148" s="15">
        <f t="shared" si="47"/>
        <v>4</v>
      </c>
      <c r="AF148" s="15">
        <f t="shared" si="48"/>
        <v>0</v>
      </c>
      <c r="AG148" s="15">
        <f t="shared" si="49"/>
        <v>12</v>
      </c>
      <c r="AH148" s="16">
        <f t="shared" si="50"/>
        <v>6.1946902654867256E-2</v>
      </c>
      <c r="AI148" s="16">
        <f t="shared" si="51"/>
        <v>5.3097345132743362E-2</v>
      </c>
      <c r="AJ148" s="16">
        <f t="shared" si="52"/>
        <v>0.62234042553191482</v>
      </c>
      <c r="AK148" s="16">
        <f t="shared" si="53"/>
        <v>0.94285714285714284</v>
      </c>
      <c r="AL148" s="16">
        <f t="shared" si="54"/>
        <v>0.94444444444444442</v>
      </c>
      <c r="AM148" s="41">
        <f t="shared" si="55"/>
        <v>217.59280000000001</v>
      </c>
      <c r="AN148" s="41">
        <f t="shared" si="56"/>
        <v>14.79</v>
      </c>
      <c r="AO148" s="17">
        <f>IF(A148="","",(AD148&lt;Settings!$B$4)+(AE148&gt;Settings!$B$5)+(AH148&gt;Settings!$B$6)+(AI148&gt;Settings!$B$7)+(N148&lt;Settings!$B$8)+(AJ148&gt;Settings!$B$9)+(O148&gt;Settings!$B$10)+(IFERROR(R148/S148,0)&gt;Settings!$B$11)+(AK148&lt;Settings!$B$12)+(AL148&lt;Settings!$B$13)+(X148&lt;Settings!$B$14)+(Y148&gt;Settings!$B$15))</f>
        <v>10</v>
      </c>
      <c r="AP148" s="11" t="str">
        <f t="shared" si="57"/>
        <v>Red</v>
      </c>
      <c r="BB148" s="3" t="str">
        <f t="shared" si="58"/>
        <v/>
      </c>
      <c r="BC148" s="3" t="str">
        <f t="shared" si="59"/>
        <v/>
      </c>
      <c r="BD148" s="3">
        <f t="shared" si="60"/>
        <v>0</v>
      </c>
      <c r="BE148" s="3">
        <f t="shared" si="61"/>
        <v>0</v>
      </c>
      <c r="BF148" t="s">
        <v>186</v>
      </c>
      <c r="BG148" s="37"/>
      <c r="BH148" s="37"/>
      <c r="BI148" s="38" t="str">
        <f t="shared" si="62"/>
        <v/>
      </c>
    </row>
    <row r="149" spans="1:61" ht="15">
      <c r="A149" s="8"/>
      <c r="B149" s="6"/>
      <c r="C149" s="6"/>
      <c r="D149" s="6"/>
      <c r="E149" s="6"/>
      <c r="F149" s="12"/>
      <c r="G149" s="12"/>
      <c r="H149" s="12"/>
      <c r="I149" s="12"/>
      <c r="J149" s="12"/>
      <c r="K149" s="12"/>
      <c r="L149" s="13"/>
      <c r="M149" s="13"/>
      <c r="N149" s="14"/>
      <c r="O149" s="12"/>
      <c r="P149" s="12"/>
      <c r="Q149" s="12"/>
      <c r="R149" s="12"/>
      <c r="S149" s="30"/>
      <c r="T149" s="12"/>
      <c r="U149" s="12"/>
      <c r="V149" s="12"/>
      <c r="W149" s="12"/>
      <c r="X149" s="14"/>
      <c r="Y149" s="12"/>
      <c r="Z149" s="12"/>
      <c r="AA149" s="12"/>
      <c r="AB149" s="6"/>
      <c r="AC149" s="15" t="str">
        <f t="shared" si="45"/>
        <v/>
      </c>
      <c r="AD149" s="16" t="str">
        <f t="shared" si="46"/>
        <v/>
      </c>
      <c r="AE149" s="15" t="str">
        <f t="shared" si="47"/>
        <v/>
      </c>
      <c r="AF149" s="15" t="str">
        <f t="shared" si="48"/>
        <v/>
      </c>
      <c r="AG149" s="15" t="str">
        <f t="shared" si="49"/>
        <v/>
      </c>
      <c r="AH149" s="16" t="str">
        <f t="shared" si="50"/>
        <v/>
      </c>
      <c r="AI149" s="16" t="str">
        <f t="shared" si="51"/>
        <v/>
      </c>
      <c r="AJ149" s="16" t="str">
        <f t="shared" si="52"/>
        <v/>
      </c>
      <c r="AK149" s="16" t="str">
        <f t="shared" si="53"/>
        <v/>
      </c>
      <c r="AL149" s="16" t="str">
        <f t="shared" si="54"/>
        <v/>
      </c>
      <c r="AM149" s="41" t="str">
        <f t="shared" si="55"/>
        <v/>
      </c>
      <c r="AN149" s="41" t="str">
        <f t="shared" si="56"/>
        <v/>
      </c>
      <c r="AO149" s="17" t="str">
        <f>IF(A149="","",(AD149&lt;Settings!$B$4)+(AE149&gt;Settings!$B$5)+(AH149&gt;Settings!$B$6)+(AI149&gt;Settings!$B$7)+(N149&lt;Settings!$B$8)+(AJ149&gt;Settings!$B$9)+(O149&gt;Settings!$B$10)+(IFERROR(R149/S149,0)&gt;Settings!$B$11)+(AK149&lt;Settings!$B$12)+(AL149&lt;Settings!$B$13)+(X149&lt;Settings!$B$14)+(Y149&gt;Settings!$B$15))</f>
        <v/>
      </c>
      <c r="AP149" s="11" t="str">
        <f t="shared" si="57"/>
        <v/>
      </c>
      <c r="BB149" s="3"/>
      <c r="BC149" s="3"/>
      <c r="BD149" s="3"/>
      <c r="BE149" s="3"/>
      <c r="BG149" s="37"/>
      <c r="BH149" s="37"/>
      <c r="BI149" s="38" t="str">
        <f t="shared" si="62"/>
        <v/>
      </c>
    </row>
    <row r="150" spans="1:61" ht="15">
      <c r="A150" s="8"/>
      <c r="B150" s="6"/>
      <c r="C150" s="6"/>
      <c r="D150" s="6"/>
      <c r="E150" s="6"/>
      <c r="F150" s="12"/>
      <c r="G150" s="12"/>
      <c r="H150" s="12"/>
      <c r="I150" s="12"/>
      <c r="J150" s="12"/>
      <c r="K150" s="12"/>
      <c r="L150" s="13"/>
      <c r="M150" s="13"/>
      <c r="N150" s="14"/>
      <c r="O150" s="12"/>
      <c r="P150" s="12"/>
      <c r="Q150" s="12"/>
      <c r="R150" s="12"/>
      <c r="S150" s="30"/>
      <c r="T150" s="12"/>
      <c r="U150" s="12"/>
      <c r="V150" s="12"/>
      <c r="W150" s="12"/>
      <c r="X150" s="14"/>
      <c r="Y150" s="12"/>
      <c r="Z150" s="12"/>
      <c r="AA150" s="12"/>
      <c r="AB150" s="6"/>
      <c r="AC150" s="15" t="str">
        <f t="shared" si="45"/>
        <v/>
      </c>
      <c r="AD150" s="16" t="str">
        <f t="shared" si="46"/>
        <v/>
      </c>
      <c r="AE150" s="15" t="str">
        <f t="shared" si="47"/>
        <v/>
      </c>
      <c r="AF150" s="15" t="str">
        <f t="shared" si="48"/>
        <v/>
      </c>
      <c r="AG150" s="15" t="str">
        <f t="shared" si="49"/>
        <v/>
      </c>
      <c r="AH150" s="16" t="str">
        <f t="shared" si="50"/>
        <v/>
      </c>
      <c r="AI150" s="16" t="str">
        <f t="shared" si="51"/>
        <v/>
      </c>
      <c r="AJ150" s="16" t="str">
        <f t="shared" si="52"/>
        <v/>
      </c>
      <c r="AK150" s="16" t="str">
        <f t="shared" si="53"/>
        <v/>
      </c>
      <c r="AL150" s="16" t="str">
        <f t="shared" si="54"/>
        <v/>
      </c>
      <c r="AM150" s="41" t="str">
        <f t="shared" si="55"/>
        <v/>
      </c>
      <c r="AN150" s="41" t="str">
        <f t="shared" si="56"/>
        <v/>
      </c>
      <c r="AO150" s="17" t="str">
        <f>IF(A150="","",(AD150&lt;Settings!$B$4)+(AE150&gt;Settings!$B$5)+(AH150&gt;Settings!$B$6)+(AI150&gt;Settings!$B$7)+(N150&lt;Settings!$B$8)+(AJ150&gt;Settings!$B$9)+(O150&gt;Settings!$B$10)+(IFERROR(R150/S150,0)&gt;Settings!$B$11)+(AK150&lt;Settings!$B$12)+(AL150&lt;Settings!$B$13)+(X150&lt;Settings!$B$14)+(Y150&gt;Settings!$B$15))</f>
        <v/>
      </c>
      <c r="AP150" s="11" t="str">
        <f t="shared" si="57"/>
        <v/>
      </c>
      <c r="BB150" s="3"/>
      <c r="BC150" s="3"/>
      <c r="BD150" s="3"/>
      <c r="BE150" s="3"/>
      <c r="BG150" s="37"/>
      <c r="BH150" s="37"/>
      <c r="BI150" s="38" t="str">
        <f t="shared" si="62"/>
        <v/>
      </c>
    </row>
    <row r="151" spans="1:61" ht="15">
      <c r="A151" s="8"/>
      <c r="B151" s="6"/>
      <c r="C151" s="6"/>
      <c r="D151" s="6"/>
      <c r="E151" s="6"/>
      <c r="F151" s="12"/>
      <c r="G151" s="12"/>
      <c r="H151" s="12"/>
      <c r="I151" s="12"/>
      <c r="J151" s="12"/>
      <c r="K151" s="12"/>
      <c r="L151" s="13"/>
      <c r="M151" s="13"/>
      <c r="N151" s="14"/>
      <c r="O151" s="12"/>
      <c r="P151" s="12"/>
      <c r="Q151" s="12"/>
      <c r="R151" s="12"/>
      <c r="S151" s="30"/>
      <c r="T151" s="12"/>
      <c r="U151" s="12"/>
      <c r="V151" s="12"/>
      <c r="W151" s="12"/>
      <c r="X151" s="14"/>
      <c r="Y151" s="12"/>
      <c r="Z151" s="12"/>
      <c r="AA151" s="12"/>
      <c r="AB151" s="6"/>
      <c r="AC151" s="15" t="str">
        <f t="shared" si="45"/>
        <v/>
      </c>
      <c r="AD151" s="16" t="str">
        <f t="shared" si="46"/>
        <v/>
      </c>
      <c r="AE151" s="15" t="str">
        <f t="shared" si="47"/>
        <v/>
      </c>
      <c r="AF151" s="15" t="str">
        <f t="shared" si="48"/>
        <v/>
      </c>
      <c r="AG151" s="15" t="str">
        <f t="shared" si="49"/>
        <v/>
      </c>
      <c r="AH151" s="16" t="str">
        <f t="shared" si="50"/>
        <v/>
      </c>
      <c r="AI151" s="16" t="str">
        <f t="shared" si="51"/>
        <v/>
      </c>
      <c r="AJ151" s="16" t="str">
        <f t="shared" si="52"/>
        <v/>
      </c>
      <c r="AK151" s="16" t="str">
        <f t="shared" si="53"/>
        <v/>
      </c>
      <c r="AL151" s="16" t="str">
        <f t="shared" si="54"/>
        <v/>
      </c>
      <c r="AM151" s="41" t="str">
        <f t="shared" si="55"/>
        <v/>
      </c>
      <c r="AN151" s="41" t="str">
        <f t="shared" si="56"/>
        <v/>
      </c>
      <c r="AO151" s="17" t="str">
        <f>IF(A151="","",(AD151&lt;Settings!$B$4)+(AE151&gt;Settings!$B$5)+(AH151&gt;Settings!$B$6)+(AI151&gt;Settings!$B$7)+(N151&lt;Settings!$B$8)+(AJ151&gt;Settings!$B$9)+(O151&gt;Settings!$B$10)+(IFERROR(R151/S151,0)&gt;Settings!$B$11)+(AK151&lt;Settings!$B$12)+(AL151&lt;Settings!$B$13)+(X151&lt;Settings!$B$14)+(Y151&gt;Settings!$B$15))</f>
        <v/>
      </c>
      <c r="AP151" s="11" t="str">
        <f t="shared" si="57"/>
        <v/>
      </c>
      <c r="BB151" s="3"/>
      <c r="BC151" s="3"/>
      <c r="BD151" s="3"/>
      <c r="BE151" s="3"/>
      <c r="BG151" s="37"/>
      <c r="BH151" s="37"/>
      <c r="BI151" s="38" t="str">
        <f t="shared" si="62"/>
        <v/>
      </c>
    </row>
    <row r="152" spans="1:61" ht="15">
      <c r="A152" s="8"/>
      <c r="B152" s="6"/>
      <c r="C152" s="6"/>
      <c r="D152" s="6"/>
      <c r="E152" s="6"/>
      <c r="F152" s="12"/>
      <c r="G152" s="12"/>
      <c r="H152" s="12"/>
      <c r="I152" s="12"/>
      <c r="J152" s="12"/>
      <c r="K152" s="12"/>
      <c r="L152" s="13"/>
      <c r="M152" s="13"/>
      <c r="N152" s="14"/>
      <c r="O152" s="12"/>
      <c r="P152" s="12"/>
      <c r="Q152" s="12"/>
      <c r="R152" s="12"/>
      <c r="S152" s="30"/>
      <c r="T152" s="12"/>
      <c r="U152" s="12"/>
      <c r="V152" s="12"/>
      <c r="W152" s="12"/>
      <c r="X152" s="14"/>
      <c r="Y152" s="12"/>
      <c r="Z152" s="12"/>
      <c r="AA152" s="12"/>
      <c r="AB152" s="6"/>
      <c r="AC152" s="15" t="str">
        <f t="shared" si="45"/>
        <v/>
      </c>
      <c r="AD152" s="16" t="str">
        <f t="shared" si="46"/>
        <v/>
      </c>
      <c r="AE152" s="15" t="str">
        <f t="shared" si="47"/>
        <v/>
      </c>
      <c r="AF152" s="15" t="str">
        <f t="shared" si="48"/>
        <v/>
      </c>
      <c r="AG152" s="15" t="str">
        <f t="shared" si="49"/>
        <v/>
      </c>
      <c r="AH152" s="16" t="str">
        <f t="shared" si="50"/>
        <v/>
      </c>
      <c r="AI152" s="16" t="str">
        <f t="shared" si="51"/>
        <v/>
      </c>
      <c r="AJ152" s="16" t="str">
        <f t="shared" si="52"/>
        <v/>
      </c>
      <c r="AK152" s="16" t="str">
        <f t="shared" si="53"/>
        <v/>
      </c>
      <c r="AL152" s="16" t="str">
        <f t="shared" si="54"/>
        <v/>
      </c>
      <c r="AM152" s="41" t="str">
        <f t="shared" si="55"/>
        <v/>
      </c>
      <c r="AN152" s="41" t="str">
        <f t="shared" si="56"/>
        <v/>
      </c>
      <c r="AO152" s="17" t="str">
        <f>IF(A152="","",(AD152&lt;Settings!$B$4)+(AE152&gt;Settings!$B$5)+(AH152&gt;Settings!$B$6)+(AI152&gt;Settings!$B$7)+(N152&lt;Settings!$B$8)+(AJ152&gt;Settings!$B$9)+(O152&gt;Settings!$B$10)+(IFERROR(R152/S152,0)&gt;Settings!$B$11)+(AK152&lt;Settings!$B$12)+(AL152&lt;Settings!$B$13)+(X152&lt;Settings!$B$14)+(Y152&gt;Settings!$B$15))</f>
        <v/>
      </c>
      <c r="AP152" s="11" t="str">
        <f t="shared" si="57"/>
        <v/>
      </c>
      <c r="BB152" s="3"/>
      <c r="BC152" s="3"/>
      <c r="BD152" s="3"/>
      <c r="BE152" s="3"/>
      <c r="BG152" s="37"/>
      <c r="BH152" s="37"/>
      <c r="BI152" s="38" t="str">
        <f t="shared" si="62"/>
        <v/>
      </c>
    </row>
    <row r="153" spans="1:61" ht="15">
      <c r="A153" s="8"/>
      <c r="B153" s="6"/>
      <c r="C153" s="6"/>
      <c r="D153" s="6"/>
      <c r="E153" s="6"/>
      <c r="F153" s="12"/>
      <c r="G153" s="12"/>
      <c r="H153" s="12"/>
      <c r="I153" s="12"/>
      <c r="J153" s="12"/>
      <c r="K153" s="12"/>
      <c r="L153" s="13"/>
      <c r="M153" s="13"/>
      <c r="N153" s="14"/>
      <c r="O153" s="12"/>
      <c r="P153" s="12"/>
      <c r="Q153" s="12"/>
      <c r="R153" s="12"/>
      <c r="S153" s="30"/>
      <c r="T153" s="12"/>
      <c r="U153" s="12"/>
      <c r="V153" s="12"/>
      <c r="W153" s="12"/>
      <c r="X153" s="14"/>
      <c r="Y153" s="12"/>
      <c r="Z153" s="12"/>
      <c r="AA153" s="12"/>
      <c r="AB153" s="6"/>
      <c r="AC153" s="15" t="str">
        <f t="shared" si="45"/>
        <v/>
      </c>
      <c r="AD153" s="16" t="str">
        <f t="shared" si="46"/>
        <v/>
      </c>
      <c r="AE153" s="15" t="str">
        <f t="shared" si="47"/>
        <v/>
      </c>
      <c r="AF153" s="15" t="str">
        <f t="shared" si="48"/>
        <v/>
      </c>
      <c r="AG153" s="15" t="str">
        <f t="shared" si="49"/>
        <v/>
      </c>
      <c r="AH153" s="16" t="str">
        <f t="shared" si="50"/>
        <v/>
      </c>
      <c r="AI153" s="16" t="str">
        <f t="shared" si="51"/>
        <v/>
      </c>
      <c r="AJ153" s="16" t="str">
        <f t="shared" si="52"/>
        <v/>
      </c>
      <c r="AK153" s="16" t="str">
        <f t="shared" si="53"/>
        <v/>
      </c>
      <c r="AL153" s="16" t="str">
        <f t="shared" si="54"/>
        <v/>
      </c>
      <c r="AM153" s="41" t="str">
        <f t="shared" si="55"/>
        <v/>
      </c>
      <c r="AN153" s="41" t="str">
        <f t="shared" si="56"/>
        <v/>
      </c>
      <c r="AO153" s="17" t="str">
        <f>IF(A153="","",(AD153&lt;Settings!$B$4)+(AE153&gt;Settings!$B$5)+(AH153&gt;Settings!$B$6)+(AI153&gt;Settings!$B$7)+(N153&lt;Settings!$B$8)+(AJ153&gt;Settings!$B$9)+(O153&gt;Settings!$B$10)+(IFERROR(R153/S153,0)&gt;Settings!$B$11)+(AK153&lt;Settings!$B$12)+(AL153&lt;Settings!$B$13)+(X153&lt;Settings!$B$14)+(Y153&gt;Settings!$B$15))</f>
        <v/>
      </c>
      <c r="AP153" s="11" t="str">
        <f t="shared" si="57"/>
        <v/>
      </c>
      <c r="BB153" s="3"/>
      <c r="BC153" s="3"/>
      <c r="BD153" s="3"/>
      <c r="BE153" s="3"/>
      <c r="BG153" s="37"/>
      <c r="BH153" s="37"/>
      <c r="BI153" s="38" t="str">
        <f t="shared" si="62"/>
        <v/>
      </c>
    </row>
    <row r="154" spans="1:61" ht="15">
      <c r="A154" s="8"/>
      <c r="B154" s="6"/>
      <c r="C154" s="6"/>
      <c r="D154" s="6"/>
      <c r="E154" s="6"/>
      <c r="F154" s="12"/>
      <c r="G154" s="12"/>
      <c r="H154" s="12"/>
      <c r="I154" s="12"/>
      <c r="J154" s="12"/>
      <c r="K154" s="12"/>
      <c r="L154" s="13"/>
      <c r="M154" s="13"/>
      <c r="N154" s="14"/>
      <c r="O154" s="12"/>
      <c r="P154" s="12"/>
      <c r="Q154" s="12"/>
      <c r="R154" s="12"/>
      <c r="S154" s="30"/>
      <c r="T154" s="12"/>
      <c r="U154" s="12"/>
      <c r="V154" s="12"/>
      <c r="W154" s="12"/>
      <c r="X154" s="14"/>
      <c r="Y154" s="12"/>
      <c r="Z154" s="12"/>
      <c r="AA154" s="12"/>
      <c r="AB154" s="6"/>
      <c r="AC154" s="15" t="str">
        <f t="shared" si="45"/>
        <v/>
      </c>
      <c r="AD154" s="16" t="str">
        <f t="shared" si="46"/>
        <v/>
      </c>
      <c r="AE154" s="15" t="str">
        <f t="shared" si="47"/>
        <v/>
      </c>
      <c r="AF154" s="15" t="str">
        <f t="shared" si="48"/>
        <v/>
      </c>
      <c r="AG154" s="15" t="str">
        <f t="shared" si="49"/>
        <v/>
      </c>
      <c r="AH154" s="16" t="str">
        <f t="shared" si="50"/>
        <v/>
      </c>
      <c r="AI154" s="16" t="str">
        <f t="shared" si="51"/>
        <v/>
      </c>
      <c r="AJ154" s="16" t="str">
        <f t="shared" si="52"/>
        <v/>
      </c>
      <c r="AK154" s="16" t="str">
        <f t="shared" si="53"/>
        <v/>
      </c>
      <c r="AL154" s="16" t="str">
        <f t="shared" si="54"/>
        <v/>
      </c>
      <c r="AM154" s="41" t="str">
        <f t="shared" si="55"/>
        <v/>
      </c>
      <c r="AN154" s="41" t="str">
        <f t="shared" si="56"/>
        <v/>
      </c>
      <c r="AO154" s="17" t="str">
        <f>IF(A154="","",(AD154&lt;Settings!$B$4)+(AE154&gt;Settings!$B$5)+(AH154&gt;Settings!$B$6)+(AI154&gt;Settings!$B$7)+(N154&lt;Settings!$B$8)+(AJ154&gt;Settings!$B$9)+(O154&gt;Settings!$B$10)+(IFERROR(R154/S154,0)&gt;Settings!$B$11)+(AK154&lt;Settings!$B$12)+(AL154&lt;Settings!$B$13)+(X154&lt;Settings!$B$14)+(Y154&gt;Settings!$B$15))</f>
        <v/>
      </c>
      <c r="AP154" s="11" t="str">
        <f t="shared" si="57"/>
        <v/>
      </c>
      <c r="BB154" s="3"/>
      <c r="BC154" s="3"/>
      <c r="BD154" s="3"/>
      <c r="BE154" s="3"/>
      <c r="BG154" s="37"/>
      <c r="BH154" s="37"/>
      <c r="BI154" s="38" t="str">
        <f t="shared" si="62"/>
        <v/>
      </c>
    </row>
    <row r="155" spans="1:61" ht="15">
      <c r="A155" s="8"/>
      <c r="B155" s="6"/>
      <c r="C155" s="6"/>
      <c r="D155" s="6"/>
      <c r="E155" s="6"/>
      <c r="F155" s="12"/>
      <c r="G155" s="12"/>
      <c r="H155" s="12"/>
      <c r="I155" s="12"/>
      <c r="J155" s="12"/>
      <c r="K155" s="12"/>
      <c r="L155" s="13"/>
      <c r="M155" s="13"/>
      <c r="N155" s="14"/>
      <c r="O155" s="12"/>
      <c r="P155" s="12"/>
      <c r="Q155" s="12"/>
      <c r="R155" s="12"/>
      <c r="S155" s="30"/>
      <c r="T155" s="12"/>
      <c r="U155" s="12"/>
      <c r="V155" s="12"/>
      <c r="W155" s="12"/>
      <c r="X155" s="14"/>
      <c r="Y155" s="12"/>
      <c r="Z155" s="12"/>
      <c r="AA155" s="12"/>
      <c r="AB155" s="6"/>
      <c r="AC155" s="15" t="str">
        <f t="shared" si="45"/>
        <v/>
      </c>
      <c r="AD155" s="16" t="str">
        <f t="shared" si="46"/>
        <v/>
      </c>
      <c r="AE155" s="15" t="str">
        <f t="shared" si="47"/>
        <v/>
      </c>
      <c r="AF155" s="15" t="str">
        <f t="shared" si="48"/>
        <v/>
      </c>
      <c r="AG155" s="15" t="str">
        <f t="shared" si="49"/>
        <v/>
      </c>
      <c r="AH155" s="16" t="str">
        <f t="shared" si="50"/>
        <v/>
      </c>
      <c r="AI155" s="16" t="str">
        <f t="shared" si="51"/>
        <v/>
      </c>
      <c r="AJ155" s="16" t="str">
        <f t="shared" si="52"/>
        <v/>
      </c>
      <c r="AK155" s="16" t="str">
        <f t="shared" si="53"/>
        <v/>
      </c>
      <c r="AL155" s="16" t="str">
        <f t="shared" si="54"/>
        <v/>
      </c>
      <c r="AM155" s="41" t="str">
        <f t="shared" si="55"/>
        <v/>
      </c>
      <c r="AN155" s="41" t="str">
        <f t="shared" si="56"/>
        <v/>
      </c>
      <c r="AO155" s="17" t="str">
        <f>IF(A155="","",(AD155&lt;Settings!$B$4)+(AE155&gt;Settings!$B$5)+(AH155&gt;Settings!$B$6)+(AI155&gt;Settings!$B$7)+(N155&lt;Settings!$B$8)+(AJ155&gt;Settings!$B$9)+(O155&gt;Settings!$B$10)+(IFERROR(R155/S155,0)&gt;Settings!$B$11)+(AK155&lt;Settings!$B$12)+(AL155&lt;Settings!$B$13)+(X155&lt;Settings!$B$14)+(Y155&gt;Settings!$B$15))</f>
        <v/>
      </c>
      <c r="AP155" s="11" t="str">
        <f t="shared" si="57"/>
        <v/>
      </c>
      <c r="BB155" s="3"/>
      <c r="BC155" s="3"/>
      <c r="BD155" s="3"/>
      <c r="BE155" s="3"/>
      <c r="BG155" s="37"/>
      <c r="BH155" s="37"/>
      <c r="BI155" s="38" t="str">
        <f t="shared" si="62"/>
        <v/>
      </c>
    </row>
    <row r="156" spans="1:61" ht="15">
      <c r="A156" s="8"/>
      <c r="B156" s="6"/>
      <c r="C156" s="6"/>
      <c r="D156" s="6"/>
      <c r="E156" s="6"/>
      <c r="F156" s="12"/>
      <c r="G156" s="12"/>
      <c r="H156" s="12"/>
      <c r="I156" s="12"/>
      <c r="J156" s="12"/>
      <c r="K156" s="12"/>
      <c r="L156" s="13"/>
      <c r="M156" s="13"/>
      <c r="N156" s="14"/>
      <c r="O156" s="12"/>
      <c r="P156" s="12"/>
      <c r="Q156" s="12"/>
      <c r="R156" s="12"/>
      <c r="S156" s="30"/>
      <c r="T156" s="12"/>
      <c r="U156" s="12"/>
      <c r="V156" s="12"/>
      <c r="W156" s="12"/>
      <c r="X156" s="14"/>
      <c r="Y156" s="12"/>
      <c r="Z156" s="12"/>
      <c r="AA156" s="12"/>
      <c r="AB156" s="6"/>
      <c r="AC156" s="15" t="str">
        <f t="shared" si="45"/>
        <v/>
      </c>
      <c r="AD156" s="16" t="str">
        <f t="shared" si="46"/>
        <v/>
      </c>
      <c r="AE156" s="15" t="str">
        <f t="shared" si="47"/>
        <v/>
      </c>
      <c r="AF156" s="15" t="str">
        <f t="shared" si="48"/>
        <v/>
      </c>
      <c r="AG156" s="15" t="str">
        <f t="shared" si="49"/>
        <v/>
      </c>
      <c r="AH156" s="16" t="str">
        <f t="shared" si="50"/>
        <v/>
      </c>
      <c r="AI156" s="16" t="str">
        <f t="shared" si="51"/>
        <v/>
      </c>
      <c r="AJ156" s="16" t="str">
        <f t="shared" si="52"/>
        <v/>
      </c>
      <c r="AK156" s="16" t="str">
        <f t="shared" si="53"/>
        <v/>
      </c>
      <c r="AL156" s="16" t="str">
        <f t="shared" si="54"/>
        <v/>
      </c>
      <c r="AM156" s="41" t="str">
        <f t="shared" si="55"/>
        <v/>
      </c>
      <c r="AN156" s="41" t="str">
        <f t="shared" si="56"/>
        <v/>
      </c>
      <c r="AO156" s="17" t="str">
        <f>IF(A156="","",(AD156&lt;Settings!$B$4)+(AE156&gt;Settings!$B$5)+(AH156&gt;Settings!$B$6)+(AI156&gt;Settings!$B$7)+(N156&lt;Settings!$B$8)+(AJ156&gt;Settings!$B$9)+(O156&gt;Settings!$B$10)+(IFERROR(R156/S156,0)&gt;Settings!$B$11)+(AK156&lt;Settings!$B$12)+(AL156&lt;Settings!$B$13)+(X156&lt;Settings!$B$14)+(Y156&gt;Settings!$B$15))</f>
        <v/>
      </c>
      <c r="AP156" s="11" t="str">
        <f t="shared" si="57"/>
        <v/>
      </c>
      <c r="BB156" s="3"/>
      <c r="BC156" s="3"/>
      <c r="BD156" s="3"/>
      <c r="BE156" s="3"/>
      <c r="BG156" s="37"/>
      <c r="BH156" s="37"/>
      <c r="BI156" s="38" t="str">
        <f t="shared" si="62"/>
        <v/>
      </c>
    </row>
    <row r="157" spans="1:61" ht="15">
      <c r="A157" s="8"/>
      <c r="B157" s="6"/>
      <c r="C157" s="6"/>
      <c r="D157" s="6"/>
      <c r="E157" s="6"/>
      <c r="F157" s="12"/>
      <c r="G157" s="12"/>
      <c r="H157" s="12"/>
      <c r="I157" s="12"/>
      <c r="J157" s="12"/>
      <c r="K157" s="12"/>
      <c r="L157" s="13"/>
      <c r="M157" s="13"/>
      <c r="N157" s="14"/>
      <c r="O157" s="12"/>
      <c r="P157" s="12"/>
      <c r="Q157" s="12"/>
      <c r="R157" s="12"/>
      <c r="S157" s="30"/>
      <c r="T157" s="12"/>
      <c r="U157" s="12"/>
      <c r="V157" s="12"/>
      <c r="W157" s="12"/>
      <c r="X157" s="14"/>
      <c r="Y157" s="12"/>
      <c r="Z157" s="12"/>
      <c r="AA157" s="12"/>
      <c r="AB157" s="6"/>
      <c r="AC157" s="15" t="str">
        <f t="shared" si="45"/>
        <v/>
      </c>
      <c r="AD157" s="16" t="str">
        <f t="shared" si="46"/>
        <v/>
      </c>
      <c r="AE157" s="15" t="str">
        <f t="shared" si="47"/>
        <v/>
      </c>
      <c r="AF157" s="15" t="str">
        <f t="shared" si="48"/>
        <v/>
      </c>
      <c r="AG157" s="15" t="str">
        <f t="shared" si="49"/>
        <v/>
      </c>
      <c r="AH157" s="16" t="str">
        <f t="shared" si="50"/>
        <v/>
      </c>
      <c r="AI157" s="16" t="str">
        <f t="shared" si="51"/>
        <v/>
      </c>
      <c r="AJ157" s="16" t="str">
        <f t="shared" si="52"/>
        <v/>
      </c>
      <c r="AK157" s="16" t="str">
        <f t="shared" si="53"/>
        <v/>
      </c>
      <c r="AL157" s="16" t="str">
        <f t="shared" si="54"/>
        <v/>
      </c>
      <c r="AM157" s="41" t="str">
        <f t="shared" si="55"/>
        <v/>
      </c>
      <c r="AN157" s="41" t="str">
        <f t="shared" si="56"/>
        <v/>
      </c>
      <c r="AO157" s="17" t="str">
        <f>IF(A157="","",(AD157&lt;Settings!$B$4)+(AE157&gt;Settings!$B$5)+(AH157&gt;Settings!$B$6)+(AI157&gt;Settings!$B$7)+(N157&lt;Settings!$B$8)+(AJ157&gt;Settings!$B$9)+(O157&gt;Settings!$B$10)+(IFERROR(R157/S157,0)&gt;Settings!$B$11)+(AK157&lt;Settings!$B$12)+(AL157&lt;Settings!$B$13)+(X157&lt;Settings!$B$14)+(Y157&gt;Settings!$B$15))</f>
        <v/>
      </c>
      <c r="AP157" s="11" t="str">
        <f t="shared" si="57"/>
        <v/>
      </c>
      <c r="BB157" s="3"/>
      <c r="BC157" s="3"/>
      <c r="BD157" s="3"/>
      <c r="BE157" s="3"/>
      <c r="BG157" s="37"/>
      <c r="BH157" s="37"/>
      <c r="BI157" s="38" t="str">
        <f t="shared" si="62"/>
        <v/>
      </c>
    </row>
    <row r="158" spans="1:61" ht="15">
      <c r="A158" s="8"/>
      <c r="B158" s="6"/>
      <c r="C158" s="6"/>
      <c r="D158" s="6"/>
      <c r="E158" s="6"/>
      <c r="F158" s="12"/>
      <c r="G158" s="12"/>
      <c r="H158" s="12"/>
      <c r="I158" s="12"/>
      <c r="J158" s="12"/>
      <c r="K158" s="12"/>
      <c r="L158" s="13"/>
      <c r="M158" s="13"/>
      <c r="N158" s="14"/>
      <c r="O158" s="12"/>
      <c r="P158" s="12"/>
      <c r="Q158" s="12"/>
      <c r="R158" s="12"/>
      <c r="S158" s="30"/>
      <c r="T158" s="12"/>
      <c r="U158" s="12"/>
      <c r="V158" s="12"/>
      <c r="W158" s="12"/>
      <c r="X158" s="14"/>
      <c r="Y158" s="12"/>
      <c r="Z158" s="12"/>
      <c r="AA158" s="12"/>
      <c r="AB158" s="6"/>
      <c r="AC158" s="15" t="str">
        <f t="shared" si="45"/>
        <v/>
      </c>
      <c r="AD158" s="16" t="str">
        <f t="shared" si="46"/>
        <v/>
      </c>
      <c r="AE158" s="15" t="str">
        <f t="shared" si="47"/>
        <v/>
      </c>
      <c r="AF158" s="15" t="str">
        <f t="shared" si="48"/>
        <v/>
      </c>
      <c r="AG158" s="15" t="str">
        <f t="shared" si="49"/>
        <v/>
      </c>
      <c r="AH158" s="16" t="str">
        <f t="shared" si="50"/>
        <v/>
      </c>
      <c r="AI158" s="16" t="str">
        <f t="shared" si="51"/>
        <v/>
      </c>
      <c r="AJ158" s="16" t="str">
        <f t="shared" si="52"/>
        <v/>
      </c>
      <c r="AK158" s="16" t="str">
        <f t="shared" si="53"/>
        <v/>
      </c>
      <c r="AL158" s="16" t="str">
        <f t="shared" si="54"/>
        <v/>
      </c>
      <c r="AM158" s="41" t="str">
        <f t="shared" si="55"/>
        <v/>
      </c>
      <c r="AN158" s="41" t="str">
        <f t="shared" si="56"/>
        <v/>
      </c>
      <c r="AO158" s="17" t="str">
        <f>IF(A158="","",(AD158&lt;Settings!$B$4)+(AE158&gt;Settings!$B$5)+(AH158&gt;Settings!$B$6)+(AI158&gt;Settings!$B$7)+(N158&lt;Settings!$B$8)+(AJ158&gt;Settings!$B$9)+(O158&gt;Settings!$B$10)+(IFERROR(R158/S158,0)&gt;Settings!$B$11)+(AK158&lt;Settings!$B$12)+(AL158&lt;Settings!$B$13)+(X158&lt;Settings!$B$14)+(Y158&gt;Settings!$B$15))</f>
        <v/>
      </c>
      <c r="AP158" s="11" t="str">
        <f t="shared" si="57"/>
        <v/>
      </c>
      <c r="BB158" s="3"/>
      <c r="BC158" s="3"/>
      <c r="BD158" s="3"/>
      <c r="BE158" s="3"/>
      <c r="BG158" s="37"/>
      <c r="BH158" s="37"/>
      <c r="BI158" s="38" t="str">
        <f t="shared" si="62"/>
        <v/>
      </c>
    </row>
    <row r="159" spans="1:61" ht="15">
      <c r="A159" s="8"/>
      <c r="B159" s="6"/>
      <c r="C159" s="6"/>
      <c r="D159" s="6"/>
      <c r="E159" s="6"/>
      <c r="F159" s="12"/>
      <c r="G159" s="12"/>
      <c r="H159" s="12"/>
      <c r="I159" s="12"/>
      <c r="J159" s="12"/>
      <c r="K159" s="12"/>
      <c r="L159" s="13"/>
      <c r="M159" s="13"/>
      <c r="N159" s="14"/>
      <c r="O159" s="12"/>
      <c r="P159" s="12"/>
      <c r="Q159" s="12"/>
      <c r="R159" s="12"/>
      <c r="S159" s="30"/>
      <c r="T159" s="12"/>
      <c r="U159" s="12"/>
      <c r="V159" s="12"/>
      <c r="W159" s="12"/>
      <c r="X159" s="14"/>
      <c r="Y159" s="12"/>
      <c r="Z159" s="12"/>
      <c r="AA159" s="12"/>
      <c r="AB159" s="6"/>
      <c r="AC159" s="15" t="str">
        <f t="shared" si="45"/>
        <v/>
      </c>
      <c r="AD159" s="16" t="str">
        <f t="shared" si="46"/>
        <v/>
      </c>
      <c r="AE159" s="15" t="str">
        <f t="shared" si="47"/>
        <v/>
      </c>
      <c r="AF159" s="15" t="str">
        <f t="shared" si="48"/>
        <v/>
      </c>
      <c r="AG159" s="15" t="str">
        <f t="shared" si="49"/>
        <v/>
      </c>
      <c r="AH159" s="16" t="str">
        <f t="shared" si="50"/>
        <v/>
      </c>
      <c r="AI159" s="16" t="str">
        <f t="shared" si="51"/>
        <v/>
      </c>
      <c r="AJ159" s="16" t="str">
        <f t="shared" si="52"/>
        <v/>
      </c>
      <c r="AK159" s="16" t="str">
        <f t="shared" si="53"/>
        <v/>
      </c>
      <c r="AL159" s="16" t="str">
        <f t="shared" si="54"/>
        <v/>
      </c>
      <c r="AM159" s="41" t="str">
        <f t="shared" si="55"/>
        <v/>
      </c>
      <c r="AN159" s="41" t="str">
        <f t="shared" si="56"/>
        <v/>
      </c>
      <c r="AO159" s="17" t="str">
        <f>IF(A159="","",(AD159&lt;Settings!$B$4)+(AE159&gt;Settings!$B$5)+(AH159&gt;Settings!$B$6)+(AI159&gt;Settings!$B$7)+(N159&lt;Settings!$B$8)+(AJ159&gt;Settings!$B$9)+(O159&gt;Settings!$B$10)+(IFERROR(R159/S159,0)&gt;Settings!$B$11)+(AK159&lt;Settings!$B$12)+(AL159&lt;Settings!$B$13)+(X159&lt;Settings!$B$14)+(Y159&gt;Settings!$B$15))</f>
        <v/>
      </c>
      <c r="AP159" s="11" t="str">
        <f t="shared" si="57"/>
        <v/>
      </c>
      <c r="BB159" s="3"/>
      <c r="BC159" s="3"/>
      <c r="BD159" s="3"/>
      <c r="BE159" s="3"/>
      <c r="BG159" s="37"/>
      <c r="BH159" s="37"/>
      <c r="BI159" s="38" t="str">
        <f t="shared" si="62"/>
        <v/>
      </c>
    </row>
    <row r="160" spans="1:61" ht="15">
      <c r="A160" s="8"/>
      <c r="B160" s="6"/>
      <c r="C160" s="6"/>
      <c r="D160" s="6"/>
      <c r="E160" s="6"/>
      <c r="F160" s="12"/>
      <c r="G160" s="12"/>
      <c r="H160" s="12"/>
      <c r="I160" s="12"/>
      <c r="J160" s="12"/>
      <c r="K160" s="12"/>
      <c r="L160" s="13"/>
      <c r="M160" s="13"/>
      <c r="N160" s="14"/>
      <c r="O160" s="12"/>
      <c r="P160" s="12"/>
      <c r="Q160" s="12"/>
      <c r="R160" s="12"/>
      <c r="S160" s="30"/>
      <c r="T160" s="12"/>
      <c r="U160" s="12"/>
      <c r="V160" s="12"/>
      <c r="W160" s="12"/>
      <c r="X160" s="14"/>
      <c r="Y160" s="12"/>
      <c r="Z160" s="12"/>
      <c r="AA160" s="12"/>
      <c r="AB160" s="6"/>
      <c r="AC160" s="15" t="str">
        <f t="shared" si="45"/>
        <v/>
      </c>
      <c r="AD160" s="16" t="str">
        <f t="shared" si="46"/>
        <v/>
      </c>
      <c r="AE160" s="15" t="str">
        <f t="shared" si="47"/>
        <v/>
      </c>
      <c r="AF160" s="15" t="str">
        <f t="shared" si="48"/>
        <v/>
      </c>
      <c r="AG160" s="15" t="str">
        <f t="shared" si="49"/>
        <v/>
      </c>
      <c r="AH160" s="16" t="str">
        <f t="shared" si="50"/>
        <v/>
      </c>
      <c r="AI160" s="16" t="str">
        <f t="shared" si="51"/>
        <v/>
      </c>
      <c r="AJ160" s="16" t="str">
        <f t="shared" si="52"/>
        <v/>
      </c>
      <c r="AK160" s="16" t="str">
        <f t="shared" si="53"/>
        <v/>
      </c>
      <c r="AL160" s="16" t="str">
        <f t="shared" si="54"/>
        <v/>
      </c>
      <c r="AM160" s="41" t="str">
        <f t="shared" si="55"/>
        <v/>
      </c>
      <c r="AN160" s="41" t="str">
        <f t="shared" si="56"/>
        <v/>
      </c>
      <c r="AO160" s="17" t="str">
        <f>IF(A160="","",(AD160&lt;Settings!$B$4)+(AE160&gt;Settings!$B$5)+(AH160&gt;Settings!$B$6)+(AI160&gt;Settings!$B$7)+(N160&lt;Settings!$B$8)+(AJ160&gt;Settings!$B$9)+(O160&gt;Settings!$B$10)+(IFERROR(R160/S160,0)&gt;Settings!$B$11)+(AK160&lt;Settings!$B$12)+(AL160&lt;Settings!$B$13)+(X160&lt;Settings!$B$14)+(Y160&gt;Settings!$B$15))</f>
        <v/>
      </c>
      <c r="AP160" s="11" t="str">
        <f t="shared" si="57"/>
        <v/>
      </c>
      <c r="BB160" s="3"/>
      <c r="BC160" s="3"/>
      <c r="BD160" s="3"/>
      <c r="BE160" s="3"/>
      <c r="BG160" s="37"/>
      <c r="BH160" s="37"/>
      <c r="BI160" s="38" t="str">
        <f t="shared" si="62"/>
        <v/>
      </c>
    </row>
    <row r="161" spans="1:61" ht="15">
      <c r="A161" s="8"/>
      <c r="B161" s="6"/>
      <c r="C161" s="6"/>
      <c r="D161" s="6"/>
      <c r="E161" s="6"/>
      <c r="F161" s="12"/>
      <c r="G161" s="12"/>
      <c r="H161" s="12"/>
      <c r="I161" s="12"/>
      <c r="J161" s="12"/>
      <c r="K161" s="12"/>
      <c r="L161" s="13"/>
      <c r="M161" s="13"/>
      <c r="N161" s="14"/>
      <c r="O161" s="12"/>
      <c r="P161" s="12"/>
      <c r="Q161" s="12"/>
      <c r="R161" s="12"/>
      <c r="S161" s="30"/>
      <c r="T161" s="12"/>
      <c r="U161" s="12"/>
      <c r="V161" s="12"/>
      <c r="W161" s="12"/>
      <c r="X161" s="14"/>
      <c r="Y161" s="12"/>
      <c r="Z161" s="12"/>
      <c r="AA161" s="12"/>
      <c r="AB161" s="6"/>
      <c r="AC161" s="15" t="str">
        <f t="shared" si="45"/>
        <v/>
      </c>
      <c r="AD161" s="16" t="str">
        <f t="shared" si="46"/>
        <v/>
      </c>
      <c r="AE161" s="15" t="str">
        <f t="shared" si="47"/>
        <v/>
      </c>
      <c r="AF161" s="15" t="str">
        <f t="shared" si="48"/>
        <v/>
      </c>
      <c r="AG161" s="15" t="str">
        <f t="shared" si="49"/>
        <v/>
      </c>
      <c r="AH161" s="16" t="str">
        <f t="shared" si="50"/>
        <v/>
      </c>
      <c r="AI161" s="16" t="str">
        <f t="shared" si="51"/>
        <v/>
      </c>
      <c r="AJ161" s="16" t="str">
        <f t="shared" si="52"/>
        <v/>
      </c>
      <c r="AK161" s="16" t="str">
        <f t="shared" si="53"/>
        <v/>
      </c>
      <c r="AL161" s="16" t="str">
        <f t="shared" si="54"/>
        <v/>
      </c>
      <c r="AM161" s="41" t="str">
        <f t="shared" si="55"/>
        <v/>
      </c>
      <c r="AN161" s="41" t="str">
        <f t="shared" si="56"/>
        <v/>
      </c>
      <c r="AO161" s="17" t="str">
        <f>IF(A161="","",(AD161&lt;Settings!$B$4)+(AE161&gt;Settings!$B$5)+(AH161&gt;Settings!$B$6)+(AI161&gt;Settings!$B$7)+(N161&lt;Settings!$B$8)+(AJ161&gt;Settings!$B$9)+(O161&gt;Settings!$B$10)+(IFERROR(R161/S161,0)&gt;Settings!$B$11)+(AK161&lt;Settings!$B$12)+(AL161&lt;Settings!$B$13)+(X161&lt;Settings!$B$14)+(Y161&gt;Settings!$B$15))</f>
        <v/>
      </c>
      <c r="AP161" s="11" t="str">
        <f t="shared" si="57"/>
        <v/>
      </c>
      <c r="BB161" s="3"/>
      <c r="BC161" s="3"/>
      <c r="BD161" s="3"/>
      <c r="BE161" s="3"/>
      <c r="BG161" s="37"/>
      <c r="BH161" s="37"/>
      <c r="BI161" s="38" t="str">
        <f t="shared" si="62"/>
        <v/>
      </c>
    </row>
    <row r="162" spans="1:61" ht="15">
      <c r="A162" s="8"/>
      <c r="B162" s="6"/>
      <c r="C162" s="6"/>
      <c r="D162" s="6"/>
      <c r="E162" s="6"/>
      <c r="F162" s="12"/>
      <c r="G162" s="12"/>
      <c r="H162" s="12"/>
      <c r="I162" s="12"/>
      <c r="J162" s="12"/>
      <c r="K162" s="12"/>
      <c r="L162" s="13"/>
      <c r="M162" s="13"/>
      <c r="N162" s="14"/>
      <c r="O162" s="12"/>
      <c r="P162" s="12"/>
      <c r="Q162" s="12"/>
      <c r="R162" s="12"/>
      <c r="S162" s="30"/>
      <c r="T162" s="12"/>
      <c r="U162" s="12"/>
      <c r="V162" s="12"/>
      <c r="W162" s="12"/>
      <c r="X162" s="14"/>
      <c r="Y162" s="12"/>
      <c r="Z162" s="12"/>
      <c r="AA162" s="12"/>
      <c r="AB162" s="6"/>
      <c r="AC162" s="15" t="str">
        <f t="shared" si="45"/>
        <v/>
      </c>
      <c r="AD162" s="16" t="str">
        <f t="shared" si="46"/>
        <v/>
      </c>
      <c r="AE162" s="15" t="str">
        <f t="shared" si="47"/>
        <v/>
      </c>
      <c r="AF162" s="15" t="str">
        <f t="shared" si="48"/>
        <v/>
      </c>
      <c r="AG162" s="15" t="str">
        <f t="shared" si="49"/>
        <v/>
      </c>
      <c r="AH162" s="16" t="str">
        <f t="shared" si="50"/>
        <v/>
      </c>
      <c r="AI162" s="16" t="str">
        <f t="shared" si="51"/>
        <v/>
      </c>
      <c r="AJ162" s="16" t="str">
        <f t="shared" si="52"/>
        <v/>
      </c>
      <c r="AK162" s="16" t="str">
        <f t="shared" si="53"/>
        <v/>
      </c>
      <c r="AL162" s="16" t="str">
        <f t="shared" si="54"/>
        <v/>
      </c>
      <c r="AM162" s="41" t="str">
        <f t="shared" si="55"/>
        <v/>
      </c>
      <c r="AN162" s="41" t="str">
        <f t="shared" si="56"/>
        <v/>
      </c>
      <c r="AO162" s="17" t="str">
        <f>IF(A162="","",(AD162&lt;Settings!$B$4)+(AE162&gt;Settings!$B$5)+(AH162&gt;Settings!$B$6)+(AI162&gt;Settings!$B$7)+(N162&lt;Settings!$B$8)+(AJ162&gt;Settings!$B$9)+(O162&gt;Settings!$B$10)+(IFERROR(R162/S162,0)&gt;Settings!$B$11)+(AK162&lt;Settings!$B$12)+(AL162&lt;Settings!$B$13)+(X162&lt;Settings!$B$14)+(Y162&gt;Settings!$B$15))</f>
        <v/>
      </c>
      <c r="AP162" s="11" t="str">
        <f t="shared" si="57"/>
        <v/>
      </c>
      <c r="BB162" s="3"/>
      <c r="BC162" s="3"/>
      <c r="BD162" s="3"/>
      <c r="BE162" s="3"/>
      <c r="BG162" s="37"/>
      <c r="BH162" s="37"/>
      <c r="BI162" s="38" t="str">
        <f t="shared" si="62"/>
        <v/>
      </c>
    </row>
    <row r="163" spans="1:61" ht="15">
      <c r="A163" s="8"/>
      <c r="B163" s="6"/>
      <c r="C163" s="6"/>
      <c r="D163" s="6"/>
      <c r="E163" s="6"/>
      <c r="F163" s="12"/>
      <c r="G163" s="12"/>
      <c r="H163" s="12"/>
      <c r="I163" s="12"/>
      <c r="J163" s="12"/>
      <c r="K163" s="12"/>
      <c r="L163" s="13"/>
      <c r="M163" s="13"/>
      <c r="N163" s="14"/>
      <c r="O163" s="12"/>
      <c r="P163" s="12"/>
      <c r="Q163" s="12"/>
      <c r="R163" s="12"/>
      <c r="S163" s="30"/>
      <c r="T163" s="12"/>
      <c r="U163" s="12"/>
      <c r="V163" s="12"/>
      <c r="W163" s="12"/>
      <c r="X163" s="14"/>
      <c r="Y163" s="12"/>
      <c r="Z163" s="12"/>
      <c r="AA163" s="12"/>
      <c r="AB163" s="6"/>
      <c r="AC163" s="15" t="str">
        <f t="shared" si="45"/>
        <v/>
      </c>
      <c r="AD163" s="16" t="str">
        <f t="shared" si="46"/>
        <v/>
      </c>
      <c r="AE163" s="15" t="str">
        <f t="shared" si="47"/>
        <v/>
      </c>
      <c r="AF163" s="15" t="str">
        <f t="shared" si="48"/>
        <v/>
      </c>
      <c r="AG163" s="15" t="str">
        <f t="shared" si="49"/>
        <v/>
      </c>
      <c r="AH163" s="16" t="str">
        <f t="shared" si="50"/>
        <v/>
      </c>
      <c r="AI163" s="16" t="str">
        <f t="shared" si="51"/>
        <v/>
      </c>
      <c r="AJ163" s="16" t="str">
        <f t="shared" si="52"/>
        <v/>
      </c>
      <c r="AK163" s="16" t="str">
        <f t="shared" si="53"/>
        <v/>
      </c>
      <c r="AL163" s="16" t="str">
        <f t="shared" si="54"/>
        <v/>
      </c>
      <c r="AM163" s="41" t="str">
        <f t="shared" si="55"/>
        <v/>
      </c>
      <c r="AN163" s="41" t="str">
        <f t="shared" si="56"/>
        <v/>
      </c>
      <c r="AO163" s="17" t="str">
        <f>IF(A163="","",(AD163&lt;Settings!$B$4)+(AE163&gt;Settings!$B$5)+(AH163&gt;Settings!$B$6)+(AI163&gt;Settings!$B$7)+(N163&lt;Settings!$B$8)+(AJ163&gt;Settings!$B$9)+(O163&gt;Settings!$B$10)+(IFERROR(R163/S163,0)&gt;Settings!$B$11)+(AK163&lt;Settings!$B$12)+(AL163&lt;Settings!$B$13)+(X163&lt;Settings!$B$14)+(Y163&gt;Settings!$B$15))</f>
        <v/>
      </c>
      <c r="AP163" s="11" t="str">
        <f t="shared" si="57"/>
        <v/>
      </c>
      <c r="BB163" s="3"/>
      <c r="BC163" s="3"/>
      <c r="BD163" s="3"/>
      <c r="BE163" s="3"/>
      <c r="BG163" s="37"/>
      <c r="BH163" s="37"/>
      <c r="BI163" s="38" t="str">
        <f t="shared" si="62"/>
        <v/>
      </c>
    </row>
    <row r="164" spans="1:61" ht="15">
      <c r="A164" s="8"/>
      <c r="B164" s="6"/>
      <c r="C164" s="6"/>
      <c r="D164" s="6"/>
      <c r="E164" s="6"/>
      <c r="F164" s="12"/>
      <c r="G164" s="12"/>
      <c r="H164" s="12"/>
      <c r="I164" s="12"/>
      <c r="J164" s="12"/>
      <c r="K164" s="12"/>
      <c r="L164" s="13"/>
      <c r="M164" s="13"/>
      <c r="N164" s="14"/>
      <c r="O164" s="12"/>
      <c r="P164" s="12"/>
      <c r="Q164" s="12"/>
      <c r="R164" s="12"/>
      <c r="S164" s="30"/>
      <c r="T164" s="12"/>
      <c r="U164" s="12"/>
      <c r="V164" s="12"/>
      <c r="W164" s="12"/>
      <c r="X164" s="14"/>
      <c r="Y164" s="12"/>
      <c r="Z164" s="12"/>
      <c r="AA164" s="12"/>
      <c r="AB164" s="6"/>
      <c r="AC164" s="15" t="str">
        <f t="shared" si="45"/>
        <v/>
      </c>
      <c r="AD164" s="16" t="str">
        <f t="shared" si="46"/>
        <v/>
      </c>
      <c r="AE164" s="15" t="str">
        <f t="shared" si="47"/>
        <v/>
      </c>
      <c r="AF164" s="15" t="str">
        <f t="shared" si="48"/>
        <v/>
      </c>
      <c r="AG164" s="15" t="str">
        <f t="shared" si="49"/>
        <v/>
      </c>
      <c r="AH164" s="16" t="str">
        <f t="shared" si="50"/>
        <v/>
      </c>
      <c r="AI164" s="16" t="str">
        <f t="shared" si="51"/>
        <v/>
      </c>
      <c r="AJ164" s="16" t="str">
        <f t="shared" si="52"/>
        <v/>
      </c>
      <c r="AK164" s="16" t="str">
        <f t="shared" si="53"/>
        <v/>
      </c>
      <c r="AL164" s="16" t="str">
        <f t="shared" si="54"/>
        <v/>
      </c>
      <c r="AM164" s="41" t="str">
        <f t="shared" si="55"/>
        <v/>
      </c>
      <c r="AN164" s="41" t="str">
        <f t="shared" si="56"/>
        <v/>
      </c>
      <c r="AO164" s="17" t="str">
        <f>IF(A164="","",(AD164&lt;Settings!$B$4)+(AE164&gt;Settings!$B$5)+(AH164&gt;Settings!$B$6)+(AI164&gt;Settings!$B$7)+(N164&lt;Settings!$B$8)+(AJ164&gt;Settings!$B$9)+(O164&gt;Settings!$B$10)+(IFERROR(R164/S164,0)&gt;Settings!$B$11)+(AK164&lt;Settings!$B$12)+(AL164&lt;Settings!$B$13)+(X164&lt;Settings!$B$14)+(Y164&gt;Settings!$B$15))</f>
        <v/>
      </c>
      <c r="AP164" s="11" t="str">
        <f t="shared" si="57"/>
        <v/>
      </c>
      <c r="BB164" s="3"/>
      <c r="BC164" s="3"/>
      <c r="BD164" s="3"/>
      <c r="BE164" s="3"/>
      <c r="BG164" s="37"/>
      <c r="BH164" s="37"/>
      <c r="BI164" s="38" t="str">
        <f t="shared" si="62"/>
        <v/>
      </c>
    </row>
    <row r="165" spans="1:61" ht="15">
      <c r="A165" s="8"/>
      <c r="B165" s="6"/>
      <c r="C165" s="6"/>
      <c r="D165" s="6"/>
      <c r="E165" s="6"/>
      <c r="F165" s="12"/>
      <c r="G165" s="12"/>
      <c r="H165" s="12"/>
      <c r="I165" s="12"/>
      <c r="J165" s="12"/>
      <c r="K165" s="12"/>
      <c r="L165" s="13"/>
      <c r="M165" s="13"/>
      <c r="N165" s="14"/>
      <c r="O165" s="12"/>
      <c r="P165" s="12"/>
      <c r="Q165" s="12"/>
      <c r="R165" s="12"/>
      <c r="S165" s="30"/>
      <c r="T165" s="12"/>
      <c r="U165" s="12"/>
      <c r="V165" s="12"/>
      <c r="W165" s="12"/>
      <c r="X165" s="14"/>
      <c r="Y165" s="12"/>
      <c r="Z165" s="12"/>
      <c r="AA165" s="12"/>
      <c r="AB165" s="6"/>
      <c r="AC165" s="15" t="str">
        <f t="shared" si="45"/>
        <v/>
      </c>
      <c r="AD165" s="16" t="str">
        <f t="shared" si="46"/>
        <v/>
      </c>
      <c r="AE165" s="15" t="str">
        <f t="shared" si="47"/>
        <v/>
      </c>
      <c r="AF165" s="15" t="str">
        <f t="shared" si="48"/>
        <v/>
      </c>
      <c r="AG165" s="15" t="str">
        <f t="shared" si="49"/>
        <v/>
      </c>
      <c r="AH165" s="16" t="str">
        <f t="shared" si="50"/>
        <v/>
      </c>
      <c r="AI165" s="16" t="str">
        <f t="shared" si="51"/>
        <v/>
      </c>
      <c r="AJ165" s="16" t="str">
        <f t="shared" si="52"/>
        <v/>
      </c>
      <c r="AK165" s="16" t="str">
        <f t="shared" si="53"/>
        <v/>
      </c>
      <c r="AL165" s="16" t="str">
        <f t="shared" si="54"/>
        <v/>
      </c>
      <c r="AM165" s="41" t="str">
        <f t="shared" si="55"/>
        <v/>
      </c>
      <c r="AN165" s="41" t="str">
        <f t="shared" si="56"/>
        <v/>
      </c>
      <c r="AO165" s="17" t="str">
        <f>IF(A165="","",(AD165&lt;Settings!$B$4)+(AE165&gt;Settings!$B$5)+(AH165&gt;Settings!$B$6)+(AI165&gt;Settings!$B$7)+(N165&lt;Settings!$B$8)+(AJ165&gt;Settings!$B$9)+(O165&gt;Settings!$B$10)+(IFERROR(R165/S165,0)&gt;Settings!$B$11)+(AK165&lt;Settings!$B$12)+(AL165&lt;Settings!$B$13)+(X165&lt;Settings!$B$14)+(Y165&gt;Settings!$B$15))</f>
        <v/>
      </c>
      <c r="AP165" s="11" t="str">
        <f t="shared" si="57"/>
        <v/>
      </c>
      <c r="BB165" s="3"/>
      <c r="BC165" s="3"/>
      <c r="BD165" s="3"/>
      <c r="BE165" s="3"/>
      <c r="BG165" s="37"/>
      <c r="BH165" s="37"/>
      <c r="BI165" s="38" t="str">
        <f t="shared" si="62"/>
        <v/>
      </c>
    </row>
    <row r="166" spans="1:61" ht="15">
      <c r="A166" s="8"/>
      <c r="B166" s="6"/>
      <c r="C166" s="6"/>
      <c r="D166" s="6"/>
      <c r="E166" s="6"/>
      <c r="F166" s="12"/>
      <c r="G166" s="12"/>
      <c r="H166" s="12"/>
      <c r="I166" s="12"/>
      <c r="J166" s="12"/>
      <c r="K166" s="12"/>
      <c r="L166" s="13"/>
      <c r="M166" s="13"/>
      <c r="N166" s="14"/>
      <c r="O166" s="12"/>
      <c r="P166" s="12"/>
      <c r="Q166" s="12"/>
      <c r="R166" s="12"/>
      <c r="S166" s="30"/>
      <c r="T166" s="12"/>
      <c r="U166" s="12"/>
      <c r="V166" s="12"/>
      <c r="W166" s="12"/>
      <c r="X166" s="14"/>
      <c r="Y166" s="12"/>
      <c r="Z166" s="12"/>
      <c r="AA166" s="12"/>
      <c r="AB166" s="6"/>
      <c r="AC166" s="15" t="str">
        <f t="shared" si="45"/>
        <v/>
      </c>
      <c r="AD166" s="16" t="str">
        <f t="shared" si="46"/>
        <v/>
      </c>
      <c r="AE166" s="15" t="str">
        <f t="shared" si="47"/>
        <v/>
      </c>
      <c r="AF166" s="15" t="str">
        <f t="shared" si="48"/>
        <v/>
      </c>
      <c r="AG166" s="15" t="str">
        <f t="shared" si="49"/>
        <v/>
      </c>
      <c r="AH166" s="16" t="str">
        <f t="shared" si="50"/>
        <v/>
      </c>
      <c r="AI166" s="16" t="str">
        <f t="shared" si="51"/>
        <v/>
      </c>
      <c r="AJ166" s="16" t="str">
        <f t="shared" si="52"/>
        <v/>
      </c>
      <c r="AK166" s="16" t="str">
        <f t="shared" si="53"/>
        <v/>
      </c>
      <c r="AL166" s="16" t="str">
        <f t="shared" si="54"/>
        <v/>
      </c>
      <c r="AM166" s="41" t="str">
        <f t="shared" si="55"/>
        <v/>
      </c>
      <c r="AN166" s="41" t="str">
        <f t="shared" si="56"/>
        <v/>
      </c>
      <c r="AO166" s="17" t="str">
        <f>IF(A166="","",(AD166&lt;Settings!$B$4)+(AE166&gt;Settings!$B$5)+(AH166&gt;Settings!$B$6)+(AI166&gt;Settings!$B$7)+(N166&lt;Settings!$B$8)+(AJ166&gt;Settings!$B$9)+(O166&gt;Settings!$B$10)+(IFERROR(R166/S166,0)&gt;Settings!$B$11)+(AK166&lt;Settings!$B$12)+(AL166&lt;Settings!$B$13)+(X166&lt;Settings!$B$14)+(Y166&gt;Settings!$B$15))</f>
        <v/>
      </c>
      <c r="AP166" s="11" t="str">
        <f t="shared" si="57"/>
        <v/>
      </c>
      <c r="BB166" s="3"/>
      <c r="BC166" s="3"/>
      <c r="BD166" s="3"/>
      <c r="BE166" s="3"/>
      <c r="BG166" s="37"/>
      <c r="BH166" s="37"/>
      <c r="BI166" s="38" t="str">
        <f t="shared" si="62"/>
        <v/>
      </c>
    </row>
    <row r="167" spans="1:61" ht="15">
      <c r="A167" s="8"/>
      <c r="B167" s="6"/>
      <c r="C167" s="6"/>
      <c r="D167" s="6"/>
      <c r="E167" s="6"/>
      <c r="F167" s="12"/>
      <c r="G167" s="12"/>
      <c r="H167" s="12"/>
      <c r="I167" s="12"/>
      <c r="J167" s="12"/>
      <c r="K167" s="12"/>
      <c r="L167" s="13"/>
      <c r="M167" s="13"/>
      <c r="N167" s="14"/>
      <c r="O167" s="12"/>
      <c r="P167" s="12"/>
      <c r="Q167" s="12"/>
      <c r="R167" s="12"/>
      <c r="S167" s="30"/>
      <c r="T167" s="12"/>
      <c r="U167" s="12"/>
      <c r="V167" s="12"/>
      <c r="W167" s="12"/>
      <c r="X167" s="14"/>
      <c r="Y167" s="12"/>
      <c r="Z167" s="12"/>
      <c r="AA167" s="12"/>
      <c r="AB167" s="6"/>
      <c r="AC167" s="15" t="str">
        <f t="shared" si="45"/>
        <v/>
      </c>
      <c r="AD167" s="16" t="str">
        <f t="shared" si="46"/>
        <v/>
      </c>
      <c r="AE167" s="15" t="str">
        <f t="shared" si="47"/>
        <v/>
      </c>
      <c r="AF167" s="15" t="str">
        <f t="shared" si="48"/>
        <v/>
      </c>
      <c r="AG167" s="15" t="str">
        <f t="shared" si="49"/>
        <v/>
      </c>
      <c r="AH167" s="16" t="str">
        <f t="shared" si="50"/>
        <v/>
      </c>
      <c r="AI167" s="16" t="str">
        <f t="shared" si="51"/>
        <v/>
      </c>
      <c r="AJ167" s="16" t="str">
        <f t="shared" si="52"/>
        <v/>
      </c>
      <c r="AK167" s="16" t="str">
        <f t="shared" si="53"/>
        <v/>
      </c>
      <c r="AL167" s="16" t="str">
        <f t="shared" si="54"/>
        <v/>
      </c>
      <c r="AM167" s="41" t="str">
        <f t="shared" si="55"/>
        <v/>
      </c>
      <c r="AN167" s="41" t="str">
        <f t="shared" si="56"/>
        <v/>
      </c>
      <c r="AO167" s="17" t="str">
        <f>IF(A167="","",(AD167&lt;Settings!$B$4)+(AE167&gt;Settings!$B$5)+(AH167&gt;Settings!$B$6)+(AI167&gt;Settings!$B$7)+(N167&lt;Settings!$B$8)+(AJ167&gt;Settings!$B$9)+(O167&gt;Settings!$B$10)+(IFERROR(R167/S167,0)&gt;Settings!$B$11)+(AK167&lt;Settings!$B$12)+(AL167&lt;Settings!$B$13)+(X167&lt;Settings!$B$14)+(Y167&gt;Settings!$B$15))</f>
        <v/>
      </c>
      <c r="AP167" s="11" t="str">
        <f t="shared" si="57"/>
        <v/>
      </c>
      <c r="BB167" s="3"/>
      <c r="BC167" s="3"/>
      <c r="BD167" s="3"/>
      <c r="BE167" s="3"/>
      <c r="BG167" s="37"/>
      <c r="BH167" s="37"/>
      <c r="BI167" s="38" t="str">
        <f t="shared" si="62"/>
        <v/>
      </c>
    </row>
    <row r="168" spans="1:61" ht="15">
      <c r="A168" s="8"/>
      <c r="B168" s="6"/>
      <c r="C168" s="6"/>
      <c r="D168" s="6"/>
      <c r="E168" s="6"/>
      <c r="F168" s="12"/>
      <c r="G168" s="12"/>
      <c r="H168" s="12"/>
      <c r="I168" s="12"/>
      <c r="J168" s="12"/>
      <c r="K168" s="12"/>
      <c r="L168" s="13"/>
      <c r="M168" s="13"/>
      <c r="N168" s="14"/>
      <c r="O168" s="12"/>
      <c r="P168" s="12"/>
      <c r="Q168" s="12"/>
      <c r="R168" s="12"/>
      <c r="S168" s="30"/>
      <c r="T168" s="12"/>
      <c r="U168" s="12"/>
      <c r="V168" s="12"/>
      <c r="W168" s="12"/>
      <c r="X168" s="14"/>
      <c r="Y168" s="12"/>
      <c r="Z168" s="12"/>
      <c r="AA168" s="12"/>
      <c r="AB168" s="6"/>
      <c r="AC168" s="15" t="str">
        <f t="shared" si="45"/>
        <v/>
      </c>
      <c r="AD168" s="16" t="str">
        <f t="shared" si="46"/>
        <v/>
      </c>
      <c r="AE168" s="15" t="str">
        <f t="shared" si="47"/>
        <v/>
      </c>
      <c r="AF168" s="15" t="str">
        <f t="shared" si="48"/>
        <v/>
      </c>
      <c r="AG168" s="15" t="str">
        <f t="shared" si="49"/>
        <v/>
      </c>
      <c r="AH168" s="16" t="str">
        <f t="shared" si="50"/>
        <v/>
      </c>
      <c r="AI168" s="16" t="str">
        <f t="shared" si="51"/>
        <v/>
      </c>
      <c r="AJ168" s="16" t="str">
        <f t="shared" si="52"/>
        <v/>
      </c>
      <c r="AK168" s="16" t="str">
        <f t="shared" si="53"/>
        <v/>
      </c>
      <c r="AL168" s="16" t="str">
        <f t="shared" si="54"/>
        <v/>
      </c>
      <c r="AM168" s="41" t="str">
        <f t="shared" si="55"/>
        <v/>
      </c>
      <c r="AN168" s="41" t="str">
        <f t="shared" si="56"/>
        <v/>
      </c>
      <c r="AO168" s="17" t="str">
        <f>IF(A168="","",(AD168&lt;Settings!$B$4)+(AE168&gt;Settings!$B$5)+(AH168&gt;Settings!$B$6)+(AI168&gt;Settings!$B$7)+(N168&lt;Settings!$B$8)+(AJ168&gt;Settings!$B$9)+(O168&gt;Settings!$B$10)+(IFERROR(R168/S168,0)&gt;Settings!$B$11)+(AK168&lt;Settings!$B$12)+(AL168&lt;Settings!$B$13)+(X168&lt;Settings!$B$14)+(Y168&gt;Settings!$B$15))</f>
        <v/>
      </c>
      <c r="AP168" s="11" t="str">
        <f t="shared" si="57"/>
        <v/>
      </c>
      <c r="BB168" s="3"/>
      <c r="BC168" s="3"/>
      <c r="BD168" s="3"/>
      <c r="BE168" s="3"/>
      <c r="BG168" s="37"/>
      <c r="BH168" s="37"/>
      <c r="BI168" s="38" t="str">
        <f t="shared" si="62"/>
        <v/>
      </c>
    </row>
    <row r="169" spans="1:61" ht="15">
      <c r="A169" s="8"/>
      <c r="B169" s="6"/>
      <c r="C169" s="6"/>
      <c r="D169" s="6"/>
      <c r="E169" s="6"/>
      <c r="F169" s="12"/>
      <c r="G169" s="12"/>
      <c r="H169" s="12"/>
      <c r="I169" s="12"/>
      <c r="J169" s="12"/>
      <c r="K169" s="12"/>
      <c r="L169" s="13"/>
      <c r="M169" s="13"/>
      <c r="N169" s="14"/>
      <c r="O169" s="12"/>
      <c r="P169" s="12"/>
      <c r="Q169" s="12"/>
      <c r="R169" s="12"/>
      <c r="S169" s="30"/>
      <c r="T169" s="12"/>
      <c r="U169" s="12"/>
      <c r="V169" s="12"/>
      <c r="W169" s="12"/>
      <c r="X169" s="14"/>
      <c r="Y169" s="12"/>
      <c r="Z169" s="12"/>
      <c r="AA169" s="12"/>
      <c r="AB169" s="6"/>
      <c r="AC169" s="15" t="str">
        <f t="shared" si="45"/>
        <v/>
      </c>
      <c r="AD169" s="16" t="str">
        <f t="shared" si="46"/>
        <v/>
      </c>
      <c r="AE169" s="15" t="str">
        <f t="shared" si="47"/>
        <v/>
      </c>
      <c r="AF169" s="15" t="str">
        <f t="shared" si="48"/>
        <v/>
      </c>
      <c r="AG169" s="15" t="str">
        <f t="shared" si="49"/>
        <v/>
      </c>
      <c r="AH169" s="16" t="str">
        <f t="shared" si="50"/>
        <v/>
      </c>
      <c r="AI169" s="16" t="str">
        <f t="shared" si="51"/>
        <v/>
      </c>
      <c r="AJ169" s="16" t="str">
        <f t="shared" si="52"/>
        <v/>
      </c>
      <c r="AK169" s="16" t="str">
        <f t="shared" si="53"/>
        <v/>
      </c>
      <c r="AL169" s="16" t="str">
        <f t="shared" si="54"/>
        <v/>
      </c>
      <c r="AM169" s="41" t="str">
        <f t="shared" si="55"/>
        <v/>
      </c>
      <c r="AN169" s="41" t="str">
        <f t="shared" si="56"/>
        <v/>
      </c>
      <c r="AO169" s="17" t="str">
        <f>IF(A169="","",(AD169&lt;Settings!$B$4)+(AE169&gt;Settings!$B$5)+(AH169&gt;Settings!$B$6)+(AI169&gt;Settings!$B$7)+(N169&lt;Settings!$B$8)+(AJ169&gt;Settings!$B$9)+(O169&gt;Settings!$B$10)+(IFERROR(R169/S169,0)&gt;Settings!$B$11)+(AK169&lt;Settings!$B$12)+(AL169&lt;Settings!$B$13)+(X169&lt;Settings!$B$14)+(Y169&gt;Settings!$B$15))</f>
        <v/>
      </c>
      <c r="AP169" s="11" t="str">
        <f t="shared" si="57"/>
        <v/>
      </c>
      <c r="BB169" s="3"/>
      <c r="BC169" s="3"/>
      <c r="BD169" s="3"/>
      <c r="BE169" s="3"/>
      <c r="BG169" s="37"/>
      <c r="BH169" s="37"/>
      <c r="BI169" s="38" t="str">
        <f t="shared" si="62"/>
        <v/>
      </c>
    </row>
    <row r="170" spans="1:61" ht="15">
      <c r="A170" s="8"/>
      <c r="B170" s="6"/>
      <c r="C170" s="6"/>
      <c r="D170" s="6"/>
      <c r="E170" s="6"/>
      <c r="F170" s="12"/>
      <c r="G170" s="12"/>
      <c r="H170" s="12"/>
      <c r="I170" s="12"/>
      <c r="J170" s="12"/>
      <c r="K170" s="12"/>
      <c r="L170" s="13"/>
      <c r="M170" s="13"/>
      <c r="N170" s="14"/>
      <c r="O170" s="12"/>
      <c r="P170" s="12"/>
      <c r="Q170" s="12"/>
      <c r="R170" s="12"/>
      <c r="S170" s="30"/>
      <c r="T170" s="12"/>
      <c r="U170" s="12"/>
      <c r="V170" s="12"/>
      <c r="W170" s="12"/>
      <c r="X170" s="14"/>
      <c r="Y170" s="12"/>
      <c r="Z170" s="12"/>
      <c r="AA170" s="12"/>
      <c r="AB170" s="6"/>
      <c r="AC170" s="15" t="str">
        <f t="shared" si="45"/>
        <v/>
      </c>
      <c r="AD170" s="16" t="str">
        <f t="shared" si="46"/>
        <v/>
      </c>
      <c r="AE170" s="15" t="str">
        <f t="shared" si="47"/>
        <v/>
      </c>
      <c r="AF170" s="15" t="str">
        <f t="shared" si="48"/>
        <v/>
      </c>
      <c r="AG170" s="15" t="str">
        <f t="shared" si="49"/>
        <v/>
      </c>
      <c r="AH170" s="16" t="str">
        <f t="shared" si="50"/>
        <v/>
      </c>
      <c r="AI170" s="16" t="str">
        <f t="shared" si="51"/>
        <v/>
      </c>
      <c r="AJ170" s="16" t="str">
        <f t="shared" si="52"/>
        <v/>
      </c>
      <c r="AK170" s="16" t="str">
        <f t="shared" si="53"/>
        <v/>
      </c>
      <c r="AL170" s="16" t="str">
        <f t="shared" si="54"/>
        <v/>
      </c>
      <c r="AM170" s="41" t="str">
        <f t="shared" si="55"/>
        <v/>
      </c>
      <c r="AN170" s="41" t="str">
        <f t="shared" si="56"/>
        <v/>
      </c>
      <c r="AO170" s="17" t="str">
        <f>IF(A170="","",(AD170&lt;Settings!$B$4)+(AE170&gt;Settings!$B$5)+(AH170&gt;Settings!$B$6)+(AI170&gt;Settings!$B$7)+(N170&lt;Settings!$B$8)+(AJ170&gt;Settings!$B$9)+(O170&gt;Settings!$B$10)+(IFERROR(R170/S170,0)&gt;Settings!$B$11)+(AK170&lt;Settings!$B$12)+(AL170&lt;Settings!$B$13)+(X170&lt;Settings!$B$14)+(Y170&gt;Settings!$B$15))</f>
        <v/>
      </c>
      <c r="AP170" s="11" t="str">
        <f t="shared" si="57"/>
        <v/>
      </c>
      <c r="BB170" s="3"/>
      <c r="BC170" s="3"/>
      <c r="BD170" s="3"/>
      <c r="BE170" s="3"/>
      <c r="BG170" s="37"/>
      <c r="BH170" s="37"/>
      <c r="BI170" s="38" t="str">
        <f t="shared" si="62"/>
        <v/>
      </c>
    </row>
    <row r="171" spans="1:61" ht="15">
      <c r="A171" s="8"/>
      <c r="B171" s="6"/>
      <c r="C171" s="6"/>
      <c r="D171" s="6"/>
      <c r="E171" s="6"/>
      <c r="F171" s="12"/>
      <c r="G171" s="12"/>
      <c r="H171" s="12"/>
      <c r="I171" s="12"/>
      <c r="J171" s="12"/>
      <c r="K171" s="12"/>
      <c r="L171" s="13"/>
      <c r="M171" s="13"/>
      <c r="N171" s="14"/>
      <c r="O171" s="12"/>
      <c r="P171" s="12"/>
      <c r="Q171" s="12"/>
      <c r="R171" s="12"/>
      <c r="S171" s="30"/>
      <c r="T171" s="12"/>
      <c r="U171" s="12"/>
      <c r="V171" s="12"/>
      <c r="W171" s="12"/>
      <c r="X171" s="14"/>
      <c r="Y171" s="12"/>
      <c r="Z171" s="12"/>
      <c r="AA171" s="12"/>
      <c r="AB171" s="6"/>
      <c r="AC171" s="15" t="str">
        <f t="shared" si="45"/>
        <v/>
      </c>
      <c r="AD171" s="16" t="str">
        <f t="shared" si="46"/>
        <v/>
      </c>
      <c r="AE171" s="15" t="str">
        <f t="shared" si="47"/>
        <v/>
      </c>
      <c r="AF171" s="15" t="str">
        <f t="shared" si="48"/>
        <v/>
      </c>
      <c r="AG171" s="15" t="str">
        <f t="shared" si="49"/>
        <v/>
      </c>
      <c r="AH171" s="16" t="str">
        <f t="shared" si="50"/>
        <v/>
      </c>
      <c r="AI171" s="16" t="str">
        <f t="shared" si="51"/>
        <v/>
      </c>
      <c r="AJ171" s="16" t="str">
        <f t="shared" si="52"/>
        <v/>
      </c>
      <c r="AK171" s="16" t="str">
        <f t="shared" si="53"/>
        <v/>
      </c>
      <c r="AL171" s="16" t="str">
        <f t="shared" si="54"/>
        <v/>
      </c>
      <c r="AM171" s="41" t="str">
        <f t="shared" si="55"/>
        <v/>
      </c>
      <c r="AN171" s="41" t="str">
        <f t="shared" si="56"/>
        <v/>
      </c>
      <c r="AO171" s="17" t="str">
        <f>IF(A171="","",(AD171&lt;Settings!$B$4)+(AE171&gt;Settings!$B$5)+(AH171&gt;Settings!$B$6)+(AI171&gt;Settings!$B$7)+(N171&lt;Settings!$B$8)+(AJ171&gt;Settings!$B$9)+(O171&gt;Settings!$B$10)+(IFERROR(R171/S171,0)&gt;Settings!$B$11)+(AK171&lt;Settings!$B$12)+(AL171&lt;Settings!$B$13)+(X171&lt;Settings!$B$14)+(Y171&gt;Settings!$B$15))</f>
        <v/>
      </c>
      <c r="AP171" s="11" t="str">
        <f t="shared" si="57"/>
        <v/>
      </c>
      <c r="BB171" s="3"/>
      <c r="BC171" s="3"/>
      <c r="BD171" s="3"/>
      <c r="BE171" s="3"/>
      <c r="BG171" s="37"/>
      <c r="BH171" s="37"/>
      <c r="BI171" s="38" t="str">
        <f t="shared" si="62"/>
        <v/>
      </c>
    </row>
    <row r="172" spans="1:61" ht="15">
      <c r="A172" s="8"/>
      <c r="B172" s="6"/>
      <c r="C172" s="6"/>
      <c r="D172" s="6"/>
      <c r="E172" s="6"/>
      <c r="F172" s="12"/>
      <c r="G172" s="12"/>
      <c r="H172" s="12"/>
      <c r="I172" s="12"/>
      <c r="J172" s="12"/>
      <c r="K172" s="12"/>
      <c r="L172" s="13"/>
      <c r="M172" s="13"/>
      <c r="N172" s="14"/>
      <c r="O172" s="12"/>
      <c r="P172" s="12"/>
      <c r="Q172" s="12"/>
      <c r="R172" s="12"/>
      <c r="S172" s="30"/>
      <c r="T172" s="12"/>
      <c r="U172" s="12"/>
      <c r="V172" s="12"/>
      <c r="W172" s="12"/>
      <c r="X172" s="14"/>
      <c r="Y172" s="12"/>
      <c r="Z172" s="12"/>
      <c r="AA172" s="12"/>
      <c r="AB172" s="6"/>
      <c r="AC172" s="15" t="str">
        <f t="shared" si="45"/>
        <v/>
      </c>
      <c r="AD172" s="16" t="str">
        <f t="shared" si="46"/>
        <v/>
      </c>
      <c r="AE172" s="15" t="str">
        <f t="shared" si="47"/>
        <v/>
      </c>
      <c r="AF172" s="15" t="str">
        <f t="shared" si="48"/>
        <v/>
      </c>
      <c r="AG172" s="15" t="str">
        <f t="shared" si="49"/>
        <v/>
      </c>
      <c r="AH172" s="16" t="str">
        <f t="shared" si="50"/>
        <v/>
      </c>
      <c r="AI172" s="16" t="str">
        <f t="shared" si="51"/>
        <v/>
      </c>
      <c r="AJ172" s="16" t="str">
        <f t="shared" si="52"/>
        <v/>
      </c>
      <c r="AK172" s="16" t="str">
        <f t="shared" si="53"/>
        <v/>
      </c>
      <c r="AL172" s="16" t="str">
        <f t="shared" si="54"/>
        <v/>
      </c>
      <c r="AM172" s="41" t="str">
        <f t="shared" si="55"/>
        <v/>
      </c>
      <c r="AN172" s="41" t="str">
        <f t="shared" si="56"/>
        <v/>
      </c>
      <c r="AO172" s="17" t="str">
        <f>IF(A172="","",(AD172&lt;Settings!$B$4)+(AE172&gt;Settings!$B$5)+(AH172&gt;Settings!$B$6)+(AI172&gt;Settings!$B$7)+(N172&lt;Settings!$B$8)+(AJ172&gt;Settings!$B$9)+(O172&gt;Settings!$B$10)+(IFERROR(R172/S172,0)&gt;Settings!$B$11)+(AK172&lt;Settings!$B$12)+(AL172&lt;Settings!$B$13)+(X172&lt;Settings!$B$14)+(Y172&gt;Settings!$B$15))</f>
        <v/>
      </c>
      <c r="AP172" s="11" t="str">
        <f t="shared" si="57"/>
        <v/>
      </c>
      <c r="BB172" s="3"/>
      <c r="BC172" s="3"/>
      <c r="BD172" s="3"/>
      <c r="BE172" s="3"/>
      <c r="BG172" s="37"/>
      <c r="BH172" s="37"/>
      <c r="BI172" s="38" t="str">
        <f t="shared" si="62"/>
        <v/>
      </c>
    </row>
    <row r="173" spans="1:61" ht="15">
      <c r="A173" s="8"/>
      <c r="B173" s="6"/>
      <c r="C173" s="6"/>
      <c r="D173" s="6"/>
      <c r="E173" s="6"/>
      <c r="F173" s="12"/>
      <c r="G173" s="12"/>
      <c r="H173" s="12"/>
      <c r="I173" s="12"/>
      <c r="J173" s="12"/>
      <c r="K173" s="12"/>
      <c r="L173" s="13"/>
      <c r="M173" s="13"/>
      <c r="N173" s="14"/>
      <c r="O173" s="12"/>
      <c r="P173" s="12"/>
      <c r="Q173" s="12"/>
      <c r="R173" s="12"/>
      <c r="S173" s="30"/>
      <c r="T173" s="12"/>
      <c r="U173" s="12"/>
      <c r="V173" s="12"/>
      <c r="W173" s="12"/>
      <c r="X173" s="14"/>
      <c r="Y173" s="12"/>
      <c r="Z173" s="12"/>
      <c r="AA173" s="12"/>
      <c r="AB173" s="6"/>
      <c r="AC173" s="15" t="str">
        <f t="shared" si="45"/>
        <v/>
      </c>
      <c r="AD173" s="16" t="str">
        <f t="shared" si="46"/>
        <v/>
      </c>
      <c r="AE173" s="15" t="str">
        <f t="shared" si="47"/>
        <v/>
      </c>
      <c r="AF173" s="15" t="str">
        <f t="shared" si="48"/>
        <v/>
      </c>
      <c r="AG173" s="15" t="str">
        <f t="shared" si="49"/>
        <v/>
      </c>
      <c r="AH173" s="16" t="str">
        <f t="shared" si="50"/>
        <v/>
      </c>
      <c r="AI173" s="16" t="str">
        <f t="shared" si="51"/>
        <v/>
      </c>
      <c r="AJ173" s="16" t="str">
        <f t="shared" si="52"/>
        <v/>
      </c>
      <c r="AK173" s="16" t="str">
        <f t="shared" si="53"/>
        <v/>
      </c>
      <c r="AL173" s="16" t="str">
        <f t="shared" si="54"/>
        <v/>
      </c>
      <c r="AM173" s="41" t="str">
        <f t="shared" si="55"/>
        <v/>
      </c>
      <c r="AN173" s="41" t="str">
        <f t="shared" si="56"/>
        <v/>
      </c>
      <c r="AO173" s="17" t="str">
        <f>IF(A173="","",(AD173&lt;Settings!$B$4)+(AE173&gt;Settings!$B$5)+(AH173&gt;Settings!$B$6)+(AI173&gt;Settings!$B$7)+(N173&lt;Settings!$B$8)+(AJ173&gt;Settings!$B$9)+(O173&gt;Settings!$B$10)+(IFERROR(R173/S173,0)&gt;Settings!$B$11)+(AK173&lt;Settings!$B$12)+(AL173&lt;Settings!$B$13)+(X173&lt;Settings!$B$14)+(Y173&gt;Settings!$B$15))</f>
        <v/>
      </c>
      <c r="AP173" s="11" t="str">
        <f t="shared" si="57"/>
        <v/>
      </c>
      <c r="BB173" s="3"/>
      <c r="BC173" s="3"/>
      <c r="BD173" s="3"/>
      <c r="BE173" s="3"/>
      <c r="BG173" s="37"/>
      <c r="BH173" s="37"/>
      <c r="BI173" s="38" t="str">
        <f t="shared" si="62"/>
        <v/>
      </c>
    </row>
    <row r="174" spans="1:61" ht="15">
      <c r="A174" s="8"/>
      <c r="B174" s="6"/>
      <c r="C174" s="6"/>
      <c r="D174" s="6"/>
      <c r="E174" s="6"/>
      <c r="F174" s="12"/>
      <c r="G174" s="12"/>
      <c r="H174" s="12"/>
      <c r="I174" s="12"/>
      <c r="J174" s="12"/>
      <c r="K174" s="12"/>
      <c r="L174" s="13"/>
      <c r="M174" s="13"/>
      <c r="N174" s="14"/>
      <c r="O174" s="12"/>
      <c r="P174" s="12"/>
      <c r="Q174" s="12"/>
      <c r="R174" s="12"/>
      <c r="S174" s="30"/>
      <c r="T174" s="12"/>
      <c r="U174" s="12"/>
      <c r="V174" s="12"/>
      <c r="W174" s="12"/>
      <c r="X174" s="14"/>
      <c r="Y174" s="12"/>
      <c r="Z174" s="12"/>
      <c r="AA174" s="12"/>
      <c r="AB174" s="6"/>
      <c r="AC174" s="15" t="str">
        <f t="shared" si="45"/>
        <v/>
      </c>
      <c r="AD174" s="16" t="str">
        <f t="shared" si="46"/>
        <v/>
      </c>
      <c r="AE174" s="15" t="str">
        <f t="shared" si="47"/>
        <v/>
      </c>
      <c r="AF174" s="15" t="str">
        <f t="shared" si="48"/>
        <v/>
      </c>
      <c r="AG174" s="15" t="str">
        <f t="shared" si="49"/>
        <v/>
      </c>
      <c r="AH174" s="16" t="str">
        <f t="shared" si="50"/>
        <v/>
      </c>
      <c r="AI174" s="16" t="str">
        <f t="shared" si="51"/>
        <v/>
      </c>
      <c r="AJ174" s="16" t="str">
        <f t="shared" si="52"/>
        <v/>
      </c>
      <c r="AK174" s="16" t="str">
        <f t="shared" si="53"/>
        <v/>
      </c>
      <c r="AL174" s="16" t="str">
        <f t="shared" si="54"/>
        <v/>
      </c>
      <c r="AM174" s="41" t="str">
        <f t="shared" si="55"/>
        <v/>
      </c>
      <c r="AN174" s="41" t="str">
        <f t="shared" si="56"/>
        <v/>
      </c>
      <c r="AO174" s="17" t="str">
        <f>IF(A174="","",(AD174&lt;Settings!$B$4)+(AE174&gt;Settings!$B$5)+(AH174&gt;Settings!$B$6)+(AI174&gt;Settings!$B$7)+(N174&lt;Settings!$B$8)+(AJ174&gt;Settings!$B$9)+(O174&gt;Settings!$B$10)+(IFERROR(R174/S174,0)&gt;Settings!$B$11)+(AK174&lt;Settings!$B$12)+(AL174&lt;Settings!$B$13)+(X174&lt;Settings!$B$14)+(Y174&gt;Settings!$B$15))</f>
        <v/>
      </c>
      <c r="AP174" s="11" t="str">
        <f t="shared" si="57"/>
        <v/>
      </c>
      <c r="BB174" s="3"/>
      <c r="BC174" s="3"/>
      <c r="BD174" s="3"/>
      <c r="BE174" s="3"/>
      <c r="BG174" s="37"/>
      <c r="BH174" s="37"/>
      <c r="BI174" s="38" t="str">
        <f t="shared" si="62"/>
        <v/>
      </c>
    </row>
    <row r="175" spans="1:61" ht="15">
      <c r="A175" s="8"/>
      <c r="B175" s="6"/>
      <c r="C175" s="6"/>
      <c r="D175" s="6"/>
      <c r="E175" s="6"/>
      <c r="F175" s="12"/>
      <c r="G175" s="12"/>
      <c r="H175" s="12"/>
      <c r="I175" s="12"/>
      <c r="J175" s="12"/>
      <c r="K175" s="12"/>
      <c r="L175" s="13"/>
      <c r="M175" s="13"/>
      <c r="N175" s="14"/>
      <c r="O175" s="12"/>
      <c r="P175" s="12"/>
      <c r="Q175" s="12"/>
      <c r="R175" s="12"/>
      <c r="S175" s="30"/>
      <c r="T175" s="12"/>
      <c r="U175" s="12"/>
      <c r="V175" s="12"/>
      <c r="W175" s="12"/>
      <c r="X175" s="14"/>
      <c r="Y175" s="12"/>
      <c r="Z175" s="12"/>
      <c r="AA175" s="12"/>
      <c r="AB175" s="6"/>
      <c r="AC175" s="15" t="str">
        <f t="shared" si="45"/>
        <v/>
      </c>
      <c r="AD175" s="16" t="str">
        <f t="shared" si="46"/>
        <v/>
      </c>
      <c r="AE175" s="15" t="str">
        <f t="shared" si="47"/>
        <v/>
      </c>
      <c r="AF175" s="15" t="str">
        <f t="shared" si="48"/>
        <v/>
      </c>
      <c r="AG175" s="15" t="str">
        <f t="shared" si="49"/>
        <v/>
      </c>
      <c r="AH175" s="16" t="str">
        <f t="shared" si="50"/>
        <v/>
      </c>
      <c r="AI175" s="16" t="str">
        <f t="shared" si="51"/>
        <v/>
      </c>
      <c r="AJ175" s="16" t="str">
        <f t="shared" si="52"/>
        <v/>
      </c>
      <c r="AK175" s="16" t="str">
        <f t="shared" si="53"/>
        <v/>
      </c>
      <c r="AL175" s="16" t="str">
        <f t="shared" si="54"/>
        <v/>
      </c>
      <c r="AM175" s="41" t="str">
        <f t="shared" si="55"/>
        <v/>
      </c>
      <c r="AN175" s="41" t="str">
        <f t="shared" si="56"/>
        <v/>
      </c>
      <c r="AO175" s="17" t="str">
        <f>IF(A175="","",(AD175&lt;Settings!$B$4)+(AE175&gt;Settings!$B$5)+(AH175&gt;Settings!$B$6)+(AI175&gt;Settings!$B$7)+(N175&lt;Settings!$B$8)+(AJ175&gt;Settings!$B$9)+(O175&gt;Settings!$B$10)+(IFERROR(R175/S175,0)&gt;Settings!$B$11)+(AK175&lt;Settings!$B$12)+(AL175&lt;Settings!$B$13)+(X175&lt;Settings!$B$14)+(Y175&gt;Settings!$B$15))</f>
        <v/>
      </c>
      <c r="AP175" s="11" t="str">
        <f t="shared" si="57"/>
        <v/>
      </c>
      <c r="BB175" s="3"/>
      <c r="BC175" s="3"/>
      <c r="BD175" s="3"/>
      <c r="BE175" s="3"/>
      <c r="BG175" s="37"/>
      <c r="BH175" s="37"/>
      <c r="BI175" s="38" t="str">
        <f t="shared" si="62"/>
        <v/>
      </c>
    </row>
    <row r="176" spans="1:61" ht="15">
      <c r="A176" s="8"/>
      <c r="B176" s="6"/>
      <c r="C176" s="6"/>
      <c r="D176" s="6"/>
      <c r="E176" s="6"/>
      <c r="F176" s="12"/>
      <c r="G176" s="12"/>
      <c r="H176" s="12"/>
      <c r="I176" s="12"/>
      <c r="J176" s="12"/>
      <c r="K176" s="12"/>
      <c r="L176" s="13"/>
      <c r="M176" s="13"/>
      <c r="N176" s="14"/>
      <c r="O176" s="12"/>
      <c r="P176" s="12"/>
      <c r="Q176" s="12"/>
      <c r="R176" s="12"/>
      <c r="S176" s="30"/>
      <c r="T176" s="12"/>
      <c r="U176" s="12"/>
      <c r="V176" s="12"/>
      <c r="W176" s="12"/>
      <c r="X176" s="14"/>
      <c r="Y176" s="12"/>
      <c r="Z176" s="12"/>
      <c r="AA176" s="12"/>
      <c r="AB176" s="6"/>
      <c r="AC176" s="15" t="str">
        <f t="shared" si="45"/>
        <v/>
      </c>
      <c r="AD176" s="16" t="str">
        <f t="shared" si="46"/>
        <v/>
      </c>
      <c r="AE176" s="15" t="str">
        <f t="shared" si="47"/>
        <v/>
      </c>
      <c r="AF176" s="15" t="str">
        <f t="shared" si="48"/>
        <v/>
      </c>
      <c r="AG176" s="15" t="str">
        <f t="shared" si="49"/>
        <v/>
      </c>
      <c r="AH176" s="16" t="str">
        <f t="shared" si="50"/>
        <v/>
      </c>
      <c r="AI176" s="16" t="str">
        <f t="shared" si="51"/>
        <v/>
      </c>
      <c r="AJ176" s="16" t="str">
        <f t="shared" si="52"/>
        <v/>
      </c>
      <c r="AK176" s="16" t="str">
        <f t="shared" si="53"/>
        <v/>
      </c>
      <c r="AL176" s="16" t="str">
        <f t="shared" si="54"/>
        <v/>
      </c>
      <c r="AM176" s="41" t="str">
        <f t="shared" si="55"/>
        <v/>
      </c>
      <c r="AN176" s="41" t="str">
        <f t="shared" si="56"/>
        <v/>
      </c>
      <c r="AO176" s="17" t="str">
        <f>IF(A176="","",(AD176&lt;Settings!$B$4)+(AE176&gt;Settings!$B$5)+(AH176&gt;Settings!$B$6)+(AI176&gt;Settings!$B$7)+(N176&lt;Settings!$B$8)+(AJ176&gt;Settings!$B$9)+(O176&gt;Settings!$B$10)+(IFERROR(R176/S176,0)&gt;Settings!$B$11)+(AK176&lt;Settings!$B$12)+(AL176&lt;Settings!$B$13)+(X176&lt;Settings!$B$14)+(Y176&gt;Settings!$B$15))</f>
        <v/>
      </c>
      <c r="AP176" s="11" t="str">
        <f t="shared" si="57"/>
        <v/>
      </c>
      <c r="BB176" s="3"/>
      <c r="BC176" s="3"/>
      <c r="BD176" s="3"/>
      <c r="BE176" s="3"/>
      <c r="BG176" s="37"/>
      <c r="BH176" s="37"/>
      <c r="BI176" s="38" t="str">
        <f t="shared" si="62"/>
        <v/>
      </c>
    </row>
    <row r="177" spans="1:61" ht="15">
      <c r="A177" s="8"/>
      <c r="B177" s="6"/>
      <c r="C177" s="6"/>
      <c r="D177" s="6"/>
      <c r="E177" s="6"/>
      <c r="F177" s="12"/>
      <c r="G177" s="12"/>
      <c r="H177" s="12"/>
      <c r="I177" s="12"/>
      <c r="J177" s="12"/>
      <c r="K177" s="12"/>
      <c r="L177" s="13"/>
      <c r="M177" s="13"/>
      <c r="N177" s="14"/>
      <c r="O177" s="12"/>
      <c r="P177" s="12"/>
      <c r="Q177" s="12"/>
      <c r="R177" s="12"/>
      <c r="S177" s="30"/>
      <c r="T177" s="12"/>
      <c r="U177" s="12"/>
      <c r="V177" s="12"/>
      <c r="W177" s="12"/>
      <c r="X177" s="14"/>
      <c r="Y177" s="12"/>
      <c r="Z177" s="12"/>
      <c r="AA177" s="12"/>
      <c r="AB177" s="6"/>
      <c r="AC177" s="15" t="str">
        <f t="shared" si="45"/>
        <v/>
      </c>
      <c r="AD177" s="16" t="str">
        <f t="shared" si="46"/>
        <v/>
      </c>
      <c r="AE177" s="15" t="str">
        <f t="shared" si="47"/>
        <v/>
      </c>
      <c r="AF177" s="15" t="str">
        <f t="shared" si="48"/>
        <v/>
      </c>
      <c r="AG177" s="15" t="str">
        <f t="shared" si="49"/>
        <v/>
      </c>
      <c r="AH177" s="16" t="str">
        <f t="shared" si="50"/>
        <v/>
      </c>
      <c r="AI177" s="16" t="str">
        <f t="shared" si="51"/>
        <v/>
      </c>
      <c r="AJ177" s="16" t="str">
        <f t="shared" si="52"/>
        <v/>
      </c>
      <c r="AK177" s="16" t="str">
        <f t="shared" si="53"/>
        <v/>
      </c>
      <c r="AL177" s="16" t="str">
        <f t="shared" si="54"/>
        <v/>
      </c>
      <c r="AM177" s="41" t="str">
        <f t="shared" si="55"/>
        <v/>
      </c>
      <c r="AN177" s="41" t="str">
        <f t="shared" si="56"/>
        <v/>
      </c>
      <c r="AO177" s="17" t="str">
        <f>IF(A177="","",(AD177&lt;Settings!$B$4)+(AE177&gt;Settings!$B$5)+(AH177&gt;Settings!$B$6)+(AI177&gt;Settings!$B$7)+(N177&lt;Settings!$B$8)+(AJ177&gt;Settings!$B$9)+(O177&gt;Settings!$B$10)+(IFERROR(R177/S177,0)&gt;Settings!$B$11)+(AK177&lt;Settings!$B$12)+(AL177&lt;Settings!$B$13)+(X177&lt;Settings!$B$14)+(Y177&gt;Settings!$B$15))</f>
        <v/>
      </c>
      <c r="AP177" s="11" t="str">
        <f t="shared" si="57"/>
        <v/>
      </c>
      <c r="BB177" s="3"/>
      <c r="BC177" s="3"/>
      <c r="BD177" s="3"/>
      <c r="BE177" s="3"/>
      <c r="BG177" s="37"/>
      <c r="BH177" s="37"/>
      <c r="BI177" s="38" t="str">
        <f t="shared" si="62"/>
        <v/>
      </c>
    </row>
    <row r="178" spans="1:61" ht="15">
      <c r="A178" s="8"/>
      <c r="B178" s="6"/>
      <c r="C178" s="6"/>
      <c r="D178" s="6"/>
      <c r="E178" s="6"/>
      <c r="F178" s="12"/>
      <c r="G178" s="12"/>
      <c r="H178" s="12"/>
      <c r="I178" s="12"/>
      <c r="J178" s="12"/>
      <c r="K178" s="12"/>
      <c r="L178" s="13"/>
      <c r="M178" s="13"/>
      <c r="N178" s="14"/>
      <c r="O178" s="12"/>
      <c r="P178" s="12"/>
      <c r="Q178" s="12"/>
      <c r="R178" s="12"/>
      <c r="S178" s="30"/>
      <c r="T178" s="12"/>
      <c r="U178" s="12"/>
      <c r="V178" s="12"/>
      <c r="W178" s="12"/>
      <c r="X178" s="14"/>
      <c r="Y178" s="12"/>
      <c r="Z178" s="12"/>
      <c r="AA178" s="12"/>
      <c r="AB178" s="6"/>
      <c r="AC178" s="15" t="str">
        <f t="shared" si="45"/>
        <v/>
      </c>
      <c r="AD178" s="16" t="str">
        <f t="shared" si="46"/>
        <v/>
      </c>
      <c r="AE178" s="15" t="str">
        <f t="shared" si="47"/>
        <v/>
      </c>
      <c r="AF178" s="15" t="str">
        <f t="shared" si="48"/>
        <v/>
      </c>
      <c r="AG178" s="15" t="str">
        <f t="shared" si="49"/>
        <v/>
      </c>
      <c r="AH178" s="16" t="str">
        <f t="shared" si="50"/>
        <v/>
      </c>
      <c r="AI178" s="16" t="str">
        <f t="shared" si="51"/>
        <v/>
      </c>
      <c r="AJ178" s="16" t="str">
        <f t="shared" si="52"/>
        <v/>
      </c>
      <c r="AK178" s="16" t="str">
        <f t="shared" si="53"/>
        <v/>
      </c>
      <c r="AL178" s="16" t="str">
        <f t="shared" si="54"/>
        <v/>
      </c>
      <c r="AM178" s="41" t="str">
        <f t="shared" si="55"/>
        <v/>
      </c>
      <c r="AN178" s="41" t="str">
        <f t="shared" si="56"/>
        <v/>
      </c>
      <c r="AO178" s="17" t="str">
        <f>IF(A178="","",(AD178&lt;Settings!$B$4)+(AE178&gt;Settings!$B$5)+(AH178&gt;Settings!$B$6)+(AI178&gt;Settings!$B$7)+(N178&lt;Settings!$B$8)+(AJ178&gt;Settings!$B$9)+(O178&gt;Settings!$B$10)+(IFERROR(R178/S178,0)&gt;Settings!$B$11)+(AK178&lt;Settings!$B$12)+(AL178&lt;Settings!$B$13)+(X178&lt;Settings!$B$14)+(Y178&gt;Settings!$B$15))</f>
        <v/>
      </c>
      <c r="AP178" s="11" t="str">
        <f t="shared" si="57"/>
        <v/>
      </c>
      <c r="BB178" s="3"/>
      <c r="BC178" s="3"/>
      <c r="BD178" s="3"/>
      <c r="BE178" s="3"/>
      <c r="BG178" s="37"/>
      <c r="BH178" s="37"/>
      <c r="BI178" s="38" t="str">
        <f t="shared" si="62"/>
        <v/>
      </c>
    </row>
    <row r="179" spans="1:61" ht="15">
      <c r="A179" s="8"/>
      <c r="B179" s="6"/>
      <c r="C179" s="6"/>
      <c r="D179" s="6"/>
      <c r="E179" s="6"/>
      <c r="F179" s="12"/>
      <c r="G179" s="12"/>
      <c r="H179" s="12"/>
      <c r="I179" s="12"/>
      <c r="J179" s="12"/>
      <c r="K179" s="12"/>
      <c r="L179" s="13"/>
      <c r="M179" s="13"/>
      <c r="N179" s="14"/>
      <c r="O179" s="12"/>
      <c r="P179" s="12"/>
      <c r="Q179" s="12"/>
      <c r="R179" s="12"/>
      <c r="S179" s="30"/>
      <c r="T179" s="12"/>
      <c r="U179" s="12"/>
      <c r="V179" s="12"/>
      <c r="W179" s="12"/>
      <c r="X179" s="14"/>
      <c r="Y179" s="12"/>
      <c r="Z179" s="12"/>
      <c r="AA179" s="12"/>
      <c r="AB179" s="6"/>
      <c r="AC179" s="15" t="str">
        <f t="shared" si="45"/>
        <v/>
      </c>
      <c r="AD179" s="16" t="str">
        <f t="shared" si="46"/>
        <v/>
      </c>
      <c r="AE179" s="15" t="str">
        <f t="shared" si="47"/>
        <v/>
      </c>
      <c r="AF179" s="15" t="str">
        <f t="shared" si="48"/>
        <v/>
      </c>
      <c r="AG179" s="15" t="str">
        <f t="shared" si="49"/>
        <v/>
      </c>
      <c r="AH179" s="16" t="str">
        <f t="shared" si="50"/>
        <v/>
      </c>
      <c r="AI179" s="16" t="str">
        <f t="shared" si="51"/>
        <v/>
      </c>
      <c r="AJ179" s="16" t="str">
        <f t="shared" si="52"/>
        <v/>
      </c>
      <c r="AK179" s="16" t="str">
        <f t="shared" si="53"/>
        <v/>
      </c>
      <c r="AL179" s="16" t="str">
        <f t="shared" si="54"/>
        <v/>
      </c>
      <c r="AM179" s="41" t="str">
        <f t="shared" si="55"/>
        <v/>
      </c>
      <c r="AN179" s="41" t="str">
        <f t="shared" si="56"/>
        <v/>
      </c>
      <c r="AO179" s="17" t="str">
        <f>IF(A179="","",(AD179&lt;Settings!$B$4)+(AE179&gt;Settings!$B$5)+(AH179&gt;Settings!$B$6)+(AI179&gt;Settings!$B$7)+(N179&lt;Settings!$B$8)+(AJ179&gt;Settings!$B$9)+(O179&gt;Settings!$B$10)+(IFERROR(R179/S179,0)&gt;Settings!$B$11)+(AK179&lt;Settings!$B$12)+(AL179&lt;Settings!$B$13)+(X179&lt;Settings!$B$14)+(Y179&gt;Settings!$B$15))</f>
        <v/>
      </c>
      <c r="AP179" s="11" t="str">
        <f t="shared" si="57"/>
        <v/>
      </c>
      <c r="BB179" s="3"/>
      <c r="BC179" s="3"/>
      <c r="BD179" s="3"/>
      <c r="BE179" s="3"/>
      <c r="BG179" s="37"/>
      <c r="BH179" s="37"/>
      <c r="BI179" s="38" t="str">
        <f t="shared" si="62"/>
        <v/>
      </c>
    </row>
    <row r="180" spans="1:61" ht="15">
      <c r="A180" s="8"/>
      <c r="B180" s="6"/>
      <c r="C180" s="6"/>
      <c r="D180" s="6"/>
      <c r="E180" s="6"/>
      <c r="F180" s="12"/>
      <c r="G180" s="12"/>
      <c r="H180" s="12"/>
      <c r="I180" s="12"/>
      <c r="J180" s="12"/>
      <c r="K180" s="12"/>
      <c r="L180" s="13"/>
      <c r="M180" s="13"/>
      <c r="N180" s="14"/>
      <c r="O180" s="12"/>
      <c r="P180" s="12"/>
      <c r="Q180" s="12"/>
      <c r="R180" s="12"/>
      <c r="S180" s="30"/>
      <c r="T180" s="12"/>
      <c r="U180" s="12"/>
      <c r="V180" s="12"/>
      <c r="W180" s="12"/>
      <c r="X180" s="14"/>
      <c r="Y180" s="12"/>
      <c r="Z180" s="12"/>
      <c r="AA180" s="12"/>
      <c r="AB180" s="6"/>
      <c r="AC180" s="15" t="str">
        <f t="shared" si="45"/>
        <v/>
      </c>
      <c r="AD180" s="16" t="str">
        <f t="shared" si="46"/>
        <v/>
      </c>
      <c r="AE180" s="15" t="str">
        <f t="shared" si="47"/>
        <v/>
      </c>
      <c r="AF180" s="15" t="str">
        <f t="shared" si="48"/>
        <v/>
      </c>
      <c r="AG180" s="15" t="str">
        <f t="shared" si="49"/>
        <v/>
      </c>
      <c r="AH180" s="16" t="str">
        <f t="shared" si="50"/>
        <v/>
      </c>
      <c r="AI180" s="16" t="str">
        <f t="shared" si="51"/>
        <v/>
      </c>
      <c r="AJ180" s="16" t="str">
        <f t="shared" si="52"/>
        <v/>
      </c>
      <c r="AK180" s="16" t="str">
        <f t="shared" si="53"/>
        <v/>
      </c>
      <c r="AL180" s="16" t="str">
        <f t="shared" si="54"/>
        <v/>
      </c>
      <c r="AM180" s="41" t="str">
        <f t="shared" si="55"/>
        <v/>
      </c>
      <c r="AN180" s="41" t="str">
        <f t="shared" si="56"/>
        <v/>
      </c>
      <c r="AO180" s="17" t="str">
        <f>IF(A180="","",(AD180&lt;Settings!$B$4)+(AE180&gt;Settings!$B$5)+(AH180&gt;Settings!$B$6)+(AI180&gt;Settings!$B$7)+(N180&lt;Settings!$B$8)+(AJ180&gt;Settings!$B$9)+(O180&gt;Settings!$B$10)+(IFERROR(R180/S180,0)&gt;Settings!$B$11)+(AK180&lt;Settings!$B$12)+(AL180&lt;Settings!$B$13)+(X180&lt;Settings!$B$14)+(Y180&gt;Settings!$B$15))</f>
        <v/>
      </c>
      <c r="AP180" s="11" t="str">
        <f t="shared" si="57"/>
        <v/>
      </c>
      <c r="BB180" s="3"/>
      <c r="BC180" s="3"/>
      <c r="BD180" s="3"/>
      <c r="BE180" s="3"/>
      <c r="BG180" s="37"/>
      <c r="BH180" s="37"/>
      <c r="BI180" s="38" t="str">
        <f t="shared" si="62"/>
        <v/>
      </c>
    </row>
    <row r="181" spans="1:61" ht="15">
      <c r="A181" s="8"/>
      <c r="B181" s="6"/>
      <c r="C181" s="6"/>
      <c r="D181" s="6"/>
      <c r="E181" s="6"/>
      <c r="F181" s="12"/>
      <c r="G181" s="12"/>
      <c r="H181" s="12"/>
      <c r="I181" s="12"/>
      <c r="J181" s="12"/>
      <c r="K181" s="12"/>
      <c r="L181" s="13"/>
      <c r="M181" s="13"/>
      <c r="N181" s="14"/>
      <c r="O181" s="12"/>
      <c r="P181" s="12"/>
      <c r="Q181" s="12"/>
      <c r="R181" s="12"/>
      <c r="S181" s="30"/>
      <c r="T181" s="12"/>
      <c r="U181" s="12"/>
      <c r="V181" s="12"/>
      <c r="W181" s="12"/>
      <c r="X181" s="14"/>
      <c r="Y181" s="12"/>
      <c r="Z181" s="12"/>
      <c r="AA181" s="12"/>
      <c r="AB181" s="6"/>
      <c r="AC181" s="15" t="str">
        <f t="shared" si="45"/>
        <v/>
      </c>
      <c r="AD181" s="16" t="str">
        <f t="shared" si="46"/>
        <v/>
      </c>
      <c r="AE181" s="15" t="str">
        <f t="shared" si="47"/>
        <v/>
      </c>
      <c r="AF181" s="15" t="str">
        <f t="shared" si="48"/>
        <v/>
      </c>
      <c r="AG181" s="15" t="str">
        <f t="shared" si="49"/>
        <v/>
      </c>
      <c r="AH181" s="16" t="str">
        <f t="shared" si="50"/>
        <v/>
      </c>
      <c r="AI181" s="16" t="str">
        <f t="shared" si="51"/>
        <v/>
      </c>
      <c r="AJ181" s="16" t="str">
        <f t="shared" si="52"/>
        <v/>
      </c>
      <c r="AK181" s="16" t="str">
        <f t="shared" si="53"/>
        <v/>
      </c>
      <c r="AL181" s="16" t="str">
        <f t="shared" si="54"/>
        <v/>
      </c>
      <c r="AM181" s="41" t="str">
        <f t="shared" si="55"/>
        <v/>
      </c>
      <c r="AN181" s="41" t="str">
        <f t="shared" si="56"/>
        <v/>
      </c>
      <c r="AO181" s="17" t="str">
        <f>IF(A181="","",(AD181&lt;Settings!$B$4)+(AE181&gt;Settings!$B$5)+(AH181&gt;Settings!$B$6)+(AI181&gt;Settings!$B$7)+(N181&lt;Settings!$B$8)+(AJ181&gt;Settings!$B$9)+(O181&gt;Settings!$B$10)+(IFERROR(R181/S181,0)&gt;Settings!$B$11)+(AK181&lt;Settings!$B$12)+(AL181&lt;Settings!$B$13)+(X181&lt;Settings!$B$14)+(Y181&gt;Settings!$B$15))</f>
        <v/>
      </c>
      <c r="AP181" s="11" t="str">
        <f t="shared" si="57"/>
        <v/>
      </c>
      <c r="BB181" s="3"/>
      <c r="BC181" s="3"/>
      <c r="BD181" s="3"/>
      <c r="BE181" s="3"/>
      <c r="BG181" s="37"/>
      <c r="BH181" s="37"/>
      <c r="BI181" s="38" t="str">
        <f t="shared" si="62"/>
        <v/>
      </c>
    </row>
    <row r="182" spans="1:61" ht="15">
      <c r="A182" s="8"/>
      <c r="B182" s="6"/>
      <c r="C182" s="6"/>
      <c r="D182" s="6"/>
      <c r="E182" s="6"/>
      <c r="F182" s="12"/>
      <c r="G182" s="12"/>
      <c r="H182" s="12"/>
      <c r="I182" s="12"/>
      <c r="J182" s="12"/>
      <c r="K182" s="12"/>
      <c r="L182" s="13"/>
      <c r="M182" s="13"/>
      <c r="N182" s="14"/>
      <c r="O182" s="12"/>
      <c r="P182" s="12"/>
      <c r="Q182" s="12"/>
      <c r="R182" s="12"/>
      <c r="S182" s="30"/>
      <c r="T182" s="12"/>
      <c r="U182" s="12"/>
      <c r="V182" s="12"/>
      <c r="W182" s="12"/>
      <c r="X182" s="14"/>
      <c r="Y182" s="12"/>
      <c r="Z182" s="12"/>
      <c r="AA182" s="12"/>
      <c r="AB182" s="6"/>
      <c r="AC182" s="15" t="str">
        <f t="shared" si="45"/>
        <v/>
      </c>
      <c r="AD182" s="16" t="str">
        <f t="shared" si="46"/>
        <v/>
      </c>
      <c r="AE182" s="15" t="str">
        <f t="shared" si="47"/>
        <v/>
      </c>
      <c r="AF182" s="15" t="str">
        <f t="shared" si="48"/>
        <v/>
      </c>
      <c r="AG182" s="15" t="str">
        <f t="shared" si="49"/>
        <v/>
      </c>
      <c r="AH182" s="16" t="str">
        <f t="shared" si="50"/>
        <v/>
      </c>
      <c r="AI182" s="16" t="str">
        <f t="shared" si="51"/>
        <v/>
      </c>
      <c r="AJ182" s="16" t="str">
        <f t="shared" si="52"/>
        <v/>
      </c>
      <c r="AK182" s="16" t="str">
        <f t="shared" si="53"/>
        <v/>
      </c>
      <c r="AL182" s="16" t="str">
        <f t="shared" si="54"/>
        <v/>
      </c>
      <c r="AM182" s="41" t="str">
        <f t="shared" si="55"/>
        <v/>
      </c>
      <c r="AN182" s="41" t="str">
        <f t="shared" si="56"/>
        <v/>
      </c>
      <c r="AO182" s="17" t="str">
        <f>IF(A182="","",(AD182&lt;Settings!$B$4)+(AE182&gt;Settings!$B$5)+(AH182&gt;Settings!$B$6)+(AI182&gt;Settings!$B$7)+(N182&lt;Settings!$B$8)+(AJ182&gt;Settings!$B$9)+(O182&gt;Settings!$B$10)+(IFERROR(R182/S182,0)&gt;Settings!$B$11)+(AK182&lt;Settings!$B$12)+(AL182&lt;Settings!$B$13)+(X182&lt;Settings!$B$14)+(Y182&gt;Settings!$B$15))</f>
        <v/>
      </c>
      <c r="AP182" s="11" t="str">
        <f t="shared" si="57"/>
        <v/>
      </c>
      <c r="BB182" s="3"/>
      <c r="BC182" s="3"/>
      <c r="BD182" s="3"/>
      <c r="BE182" s="3"/>
      <c r="BG182" s="37"/>
      <c r="BH182" s="37"/>
      <c r="BI182" s="38" t="str">
        <f t="shared" si="62"/>
        <v/>
      </c>
    </row>
    <row r="183" spans="1:61" ht="15">
      <c r="A183" s="8"/>
      <c r="B183" s="6"/>
      <c r="C183" s="6"/>
      <c r="D183" s="6"/>
      <c r="E183" s="6"/>
      <c r="F183" s="12"/>
      <c r="G183" s="12"/>
      <c r="H183" s="12"/>
      <c r="I183" s="12"/>
      <c r="J183" s="12"/>
      <c r="K183" s="12"/>
      <c r="L183" s="13"/>
      <c r="M183" s="13"/>
      <c r="N183" s="14"/>
      <c r="O183" s="12"/>
      <c r="P183" s="12"/>
      <c r="Q183" s="12"/>
      <c r="R183" s="12"/>
      <c r="S183" s="30"/>
      <c r="T183" s="12"/>
      <c r="U183" s="12"/>
      <c r="V183" s="12"/>
      <c r="W183" s="12"/>
      <c r="X183" s="14"/>
      <c r="Y183" s="12"/>
      <c r="Z183" s="12"/>
      <c r="AA183" s="12"/>
      <c r="AB183" s="6"/>
      <c r="AC183" s="15" t="str">
        <f t="shared" si="45"/>
        <v/>
      </c>
      <c r="AD183" s="16" t="str">
        <f t="shared" si="46"/>
        <v/>
      </c>
      <c r="AE183" s="15" t="str">
        <f t="shared" si="47"/>
        <v/>
      </c>
      <c r="AF183" s="15" t="str">
        <f t="shared" si="48"/>
        <v/>
      </c>
      <c r="AG183" s="15" t="str">
        <f t="shared" si="49"/>
        <v/>
      </c>
      <c r="AH183" s="16" t="str">
        <f t="shared" si="50"/>
        <v/>
      </c>
      <c r="AI183" s="16" t="str">
        <f t="shared" si="51"/>
        <v/>
      </c>
      <c r="AJ183" s="16" t="str">
        <f t="shared" si="52"/>
        <v/>
      </c>
      <c r="AK183" s="16" t="str">
        <f t="shared" si="53"/>
        <v/>
      </c>
      <c r="AL183" s="16" t="str">
        <f t="shared" si="54"/>
        <v/>
      </c>
      <c r="AM183" s="41" t="str">
        <f t="shared" si="55"/>
        <v/>
      </c>
      <c r="AN183" s="41" t="str">
        <f t="shared" si="56"/>
        <v/>
      </c>
      <c r="AO183" s="17" t="str">
        <f>IF(A183="","",(AD183&lt;Settings!$B$4)+(AE183&gt;Settings!$B$5)+(AH183&gt;Settings!$B$6)+(AI183&gt;Settings!$B$7)+(N183&lt;Settings!$B$8)+(AJ183&gt;Settings!$B$9)+(O183&gt;Settings!$B$10)+(IFERROR(R183/S183,0)&gt;Settings!$B$11)+(AK183&lt;Settings!$B$12)+(AL183&lt;Settings!$B$13)+(X183&lt;Settings!$B$14)+(Y183&gt;Settings!$B$15))</f>
        <v/>
      </c>
      <c r="AP183" s="11" t="str">
        <f t="shared" si="57"/>
        <v/>
      </c>
      <c r="BB183" s="3"/>
      <c r="BC183" s="3"/>
      <c r="BD183" s="3"/>
      <c r="BE183" s="3"/>
      <c r="BG183" s="37"/>
      <c r="BH183" s="37"/>
      <c r="BI183" s="38" t="str">
        <f t="shared" si="62"/>
        <v/>
      </c>
    </row>
    <row r="184" spans="1:61" ht="15">
      <c r="A184" s="8"/>
      <c r="B184" s="6"/>
      <c r="C184" s="6"/>
      <c r="D184" s="6"/>
      <c r="E184" s="6"/>
      <c r="F184" s="12"/>
      <c r="G184" s="12"/>
      <c r="H184" s="12"/>
      <c r="I184" s="12"/>
      <c r="J184" s="12"/>
      <c r="K184" s="12"/>
      <c r="L184" s="13"/>
      <c r="M184" s="13"/>
      <c r="N184" s="14"/>
      <c r="O184" s="12"/>
      <c r="P184" s="12"/>
      <c r="Q184" s="12"/>
      <c r="R184" s="12"/>
      <c r="S184" s="30"/>
      <c r="T184" s="12"/>
      <c r="U184" s="12"/>
      <c r="V184" s="12"/>
      <c r="W184" s="12"/>
      <c r="X184" s="14"/>
      <c r="Y184" s="12"/>
      <c r="Z184" s="12"/>
      <c r="AA184" s="12"/>
      <c r="AB184" s="6"/>
      <c r="AC184" s="15" t="str">
        <f t="shared" si="45"/>
        <v/>
      </c>
      <c r="AD184" s="16" t="str">
        <f t="shared" si="46"/>
        <v/>
      </c>
      <c r="AE184" s="15" t="str">
        <f t="shared" si="47"/>
        <v/>
      </c>
      <c r="AF184" s="15" t="str">
        <f t="shared" si="48"/>
        <v/>
      </c>
      <c r="AG184" s="15" t="str">
        <f t="shared" si="49"/>
        <v/>
      </c>
      <c r="AH184" s="16" t="str">
        <f t="shared" si="50"/>
        <v/>
      </c>
      <c r="AI184" s="16" t="str">
        <f t="shared" si="51"/>
        <v/>
      </c>
      <c r="AJ184" s="16" t="str">
        <f t="shared" si="52"/>
        <v/>
      </c>
      <c r="AK184" s="16" t="str">
        <f t="shared" si="53"/>
        <v/>
      </c>
      <c r="AL184" s="16" t="str">
        <f t="shared" si="54"/>
        <v/>
      </c>
      <c r="AM184" s="41" t="str">
        <f t="shared" si="55"/>
        <v/>
      </c>
      <c r="AN184" s="41" t="str">
        <f t="shared" si="56"/>
        <v/>
      </c>
      <c r="AO184" s="17" t="str">
        <f>IF(A184="","",(AD184&lt;Settings!$B$4)+(AE184&gt;Settings!$B$5)+(AH184&gt;Settings!$B$6)+(AI184&gt;Settings!$B$7)+(N184&lt;Settings!$B$8)+(AJ184&gt;Settings!$B$9)+(O184&gt;Settings!$B$10)+(IFERROR(R184/S184,0)&gt;Settings!$B$11)+(AK184&lt;Settings!$B$12)+(AL184&lt;Settings!$B$13)+(X184&lt;Settings!$B$14)+(Y184&gt;Settings!$B$15))</f>
        <v/>
      </c>
      <c r="AP184" s="11" t="str">
        <f t="shared" si="57"/>
        <v/>
      </c>
      <c r="BB184" s="3"/>
      <c r="BC184" s="3"/>
      <c r="BD184" s="3"/>
      <c r="BE184" s="3"/>
      <c r="BG184" s="37"/>
      <c r="BH184" s="37"/>
      <c r="BI184" s="38" t="str">
        <f t="shared" si="62"/>
        <v/>
      </c>
    </row>
    <row r="185" spans="1:61" ht="15">
      <c r="A185" s="8"/>
      <c r="B185" s="6"/>
      <c r="C185" s="6"/>
      <c r="D185" s="6"/>
      <c r="E185" s="6"/>
      <c r="F185" s="12"/>
      <c r="G185" s="12"/>
      <c r="H185" s="12"/>
      <c r="I185" s="12"/>
      <c r="J185" s="12"/>
      <c r="K185" s="12"/>
      <c r="L185" s="13"/>
      <c r="M185" s="13"/>
      <c r="N185" s="14"/>
      <c r="O185" s="12"/>
      <c r="P185" s="12"/>
      <c r="Q185" s="12"/>
      <c r="R185" s="12"/>
      <c r="S185" s="30"/>
      <c r="T185" s="12"/>
      <c r="U185" s="12"/>
      <c r="V185" s="12"/>
      <c r="W185" s="12"/>
      <c r="X185" s="14"/>
      <c r="Y185" s="12"/>
      <c r="Z185" s="12"/>
      <c r="AA185" s="12"/>
      <c r="AB185" s="6"/>
      <c r="AC185" s="15" t="str">
        <f t="shared" si="45"/>
        <v/>
      </c>
      <c r="AD185" s="16" t="str">
        <f t="shared" si="46"/>
        <v/>
      </c>
      <c r="AE185" s="15" t="str">
        <f t="shared" si="47"/>
        <v/>
      </c>
      <c r="AF185" s="15" t="str">
        <f t="shared" si="48"/>
        <v/>
      </c>
      <c r="AG185" s="15" t="str">
        <f t="shared" si="49"/>
        <v/>
      </c>
      <c r="AH185" s="16" t="str">
        <f t="shared" si="50"/>
        <v/>
      </c>
      <c r="AI185" s="16" t="str">
        <f t="shared" si="51"/>
        <v/>
      </c>
      <c r="AJ185" s="16" t="str">
        <f t="shared" si="52"/>
        <v/>
      </c>
      <c r="AK185" s="16" t="str">
        <f t="shared" si="53"/>
        <v/>
      </c>
      <c r="AL185" s="16" t="str">
        <f t="shared" si="54"/>
        <v/>
      </c>
      <c r="AM185" s="41" t="str">
        <f t="shared" si="55"/>
        <v/>
      </c>
      <c r="AN185" s="41" t="str">
        <f t="shared" si="56"/>
        <v/>
      </c>
      <c r="AO185" s="17" t="str">
        <f>IF(A185="","",(AD185&lt;Settings!$B$4)+(AE185&gt;Settings!$B$5)+(AH185&gt;Settings!$B$6)+(AI185&gt;Settings!$B$7)+(N185&lt;Settings!$B$8)+(AJ185&gt;Settings!$B$9)+(O185&gt;Settings!$B$10)+(IFERROR(R185/S185,0)&gt;Settings!$B$11)+(AK185&lt;Settings!$B$12)+(AL185&lt;Settings!$B$13)+(X185&lt;Settings!$B$14)+(Y185&gt;Settings!$B$15))</f>
        <v/>
      </c>
      <c r="AP185" s="11" t="str">
        <f t="shared" si="57"/>
        <v/>
      </c>
      <c r="BB185" s="3"/>
      <c r="BC185" s="3"/>
      <c r="BD185" s="3"/>
      <c r="BE185" s="3"/>
      <c r="BG185" s="37"/>
      <c r="BH185" s="37"/>
      <c r="BI185" s="38" t="str">
        <f t="shared" si="62"/>
        <v/>
      </c>
    </row>
    <row r="186" spans="1:61" ht="15">
      <c r="A186" s="8"/>
      <c r="B186" s="6"/>
      <c r="C186" s="6"/>
      <c r="D186" s="6"/>
      <c r="E186" s="6"/>
      <c r="F186" s="12"/>
      <c r="G186" s="12"/>
      <c r="H186" s="12"/>
      <c r="I186" s="12"/>
      <c r="J186" s="12"/>
      <c r="K186" s="12"/>
      <c r="L186" s="13"/>
      <c r="M186" s="13"/>
      <c r="N186" s="14"/>
      <c r="O186" s="12"/>
      <c r="P186" s="12"/>
      <c r="Q186" s="12"/>
      <c r="R186" s="12"/>
      <c r="S186" s="30"/>
      <c r="T186" s="12"/>
      <c r="U186" s="12"/>
      <c r="V186" s="12"/>
      <c r="W186" s="12"/>
      <c r="X186" s="14"/>
      <c r="Y186" s="12"/>
      <c r="Z186" s="12"/>
      <c r="AA186" s="12"/>
      <c r="AB186" s="6"/>
      <c r="AC186" s="15" t="str">
        <f t="shared" si="45"/>
        <v/>
      </c>
      <c r="AD186" s="16" t="str">
        <f t="shared" si="46"/>
        <v/>
      </c>
      <c r="AE186" s="15" t="str">
        <f t="shared" si="47"/>
        <v/>
      </c>
      <c r="AF186" s="15" t="str">
        <f t="shared" si="48"/>
        <v/>
      </c>
      <c r="AG186" s="15" t="str">
        <f t="shared" si="49"/>
        <v/>
      </c>
      <c r="AH186" s="16" t="str">
        <f t="shared" si="50"/>
        <v/>
      </c>
      <c r="AI186" s="16" t="str">
        <f t="shared" si="51"/>
        <v/>
      </c>
      <c r="AJ186" s="16" t="str">
        <f t="shared" si="52"/>
        <v/>
      </c>
      <c r="AK186" s="16" t="str">
        <f t="shared" si="53"/>
        <v/>
      </c>
      <c r="AL186" s="16" t="str">
        <f t="shared" si="54"/>
        <v/>
      </c>
      <c r="AM186" s="41" t="str">
        <f t="shared" si="55"/>
        <v/>
      </c>
      <c r="AN186" s="41" t="str">
        <f t="shared" si="56"/>
        <v/>
      </c>
      <c r="AO186" s="17" t="str">
        <f>IF(A186="","",(AD186&lt;Settings!$B$4)+(AE186&gt;Settings!$B$5)+(AH186&gt;Settings!$B$6)+(AI186&gt;Settings!$B$7)+(N186&lt;Settings!$B$8)+(AJ186&gt;Settings!$B$9)+(O186&gt;Settings!$B$10)+(IFERROR(R186/S186,0)&gt;Settings!$B$11)+(AK186&lt;Settings!$B$12)+(AL186&lt;Settings!$B$13)+(X186&lt;Settings!$B$14)+(Y186&gt;Settings!$B$15))</f>
        <v/>
      </c>
      <c r="AP186" s="11" t="str">
        <f t="shared" si="57"/>
        <v/>
      </c>
      <c r="BB186" s="3"/>
      <c r="BC186" s="3"/>
      <c r="BD186" s="3"/>
      <c r="BE186" s="3"/>
      <c r="BG186" s="37"/>
      <c r="BH186" s="37"/>
      <c r="BI186" s="38" t="str">
        <f t="shared" si="62"/>
        <v/>
      </c>
    </row>
    <row r="187" spans="1:61" ht="15">
      <c r="A187" s="8"/>
      <c r="B187" s="6"/>
      <c r="C187" s="6"/>
      <c r="D187" s="6"/>
      <c r="E187" s="6"/>
      <c r="F187" s="12"/>
      <c r="G187" s="12"/>
      <c r="H187" s="12"/>
      <c r="I187" s="12"/>
      <c r="J187" s="12"/>
      <c r="K187" s="12"/>
      <c r="L187" s="13"/>
      <c r="M187" s="13"/>
      <c r="N187" s="14"/>
      <c r="O187" s="12"/>
      <c r="P187" s="12"/>
      <c r="Q187" s="12"/>
      <c r="R187" s="12"/>
      <c r="S187" s="30"/>
      <c r="T187" s="12"/>
      <c r="U187" s="12"/>
      <c r="V187" s="12"/>
      <c r="W187" s="12"/>
      <c r="X187" s="14"/>
      <c r="Y187" s="12"/>
      <c r="Z187" s="12"/>
      <c r="AA187" s="12"/>
      <c r="AB187" s="6"/>
      <c r="AC187" s="15" t="str">
        <f t="shared" si="45"/>
        <v/>
      </c>
      <c r="AD187" s="16" t="str">
        <f t="shared" si="46"/>
        <v/>
      </c>
      <c r="AE187" s="15" t="str">
        <f t="shared" si="47"/>
        <v/>
      </c>
      <c r="AF187" s="15" t="str">
        <f t="shared" si="48"/>
        <v/>
      </c>
      <c r="AG187" s="15" t="str">
        <f t="shared" si="49"/>
        <v/>
      </c>
      <c r="AH187" s="16" t="str">
        <f t="shared" si="50"/>
        <v/>
      </c>
      <c r="AI187" s="16" t="str">
        <f t="shared" si="51"/>
        <v/>
      </c>
      <c r="AJ187" s="16" t="str">
        <f t="shared" si="52"/>
        <v/>
      </c>
      <c r="AK187" s="16" t="str">
        <f t="shared" si="53"/>
        <v/>
      </c>
      <c r="AL187" s="16" t="str">
        <f t="shared" si="54"/>
        <v/>
      </c>
      <c r="AM187" s="41" t="str">
        <f t="shared" si="55"/>
        <v/>
      </c>
      <c r="AN187" s="41" t="str">
        <f t="shared" si="56"/>
        <v/>
      </c>
      <c r="AO187" s="17" t="str">
        <f>IF(A187="","",(AD187&lt;Settings!$B$4)+(AE187&gt;Settings!$B$5)+(AH187&gt;Settings!$B$6)+(AI187&gt;Settings!$B$7)+(N187&lt;Settings!$B$8)+(AJ187&gt;Settings!$B$9)+(O187&gt;Settings!$B$10)+(IFERROR(R187/S187,0)&gt;Settings!$B$11)+(AK187&lt;Settings!$B$12)+(AL187&lt;Settings!$B$13)+(X187&lt;Settings!$B$14)+(Y187&gt;Settings!$B$15))</f>
        <v/>
      </c>
      <c r="AP187" s="11" t="str">
        <f t="shared" si="57"/>
        <v/>
      </c>
      <c r="BB187" s="3"/>
      <c r="BC187" s="3"/>
      <c r="BD187" s="3"/>
      <c r="BE187" s="3"/>
      <c r="BG187" s="37"/>
      <c r="BH187" s="37"/>
      <c r="BI187" s="38" t="str">
        <f t="shared" si="62"/>
        <v/>
      </c>
    </row>
    <row r="188" spans="1:61" ht="15">
      <c r="A188" s="8"/>
      <c r="B188" s="6"/>
      <c r="C188" s="6"/>
      <c r="D188" s="6"/>
      <c r="E188" s="6"/>
      <c r="F188" s="12"/>
      <c r="G188" s="12"/>
      <c r="H188" s="12"/>
      <c r="I188" s="12"/>
      <c r="J188" s="12"/>
      <c r="K188" s="12"/>
      <c r="L188" s="13"/>
      <c r="M188" s="13"/>
      <c r="N188" s="14"/>
      <c r="O188" s="12"/>
      <c r="P188" s="12"/>
      <c r="Q188" s="12"/>
      <c r="R188" s="12"/>
      <c r="S188" s="30"/>
      <c r="T188" s="12"/>
      <c r="U188" s="12"/>
      <c r="V188" s="12"/>
      <c r="W188" s="12"/>
      <c r="X188" s="14"/>
      <c r="Y188" s="12"/>
      <c r="Z188" s="12"/>
      <c r="AA188" s="12"/>
      <c r="AB188" s="6"/>
      <c r="AC188" s="15" t="str">
        <f t="shared" si="45"/>
        <v/>
      </c>
      <c r="AD188" s="16" t="str">
        <f t="shared" si="46"/>
        <v/>
      </c>
      <c r="AE188" s="15" t="str">
        <f t="shared" si="47"/>
        <v/>
      </c>
      <c r="AF188" s="15" t="str">
        <f t="shared" si="48"/>
        <v/>
      </c>
      <c r="AG188" s="15" t="str">
        <f t="shared" si="49"/>
        <v/>
      </c>
      <c r="AH188" s="16" t="str">
        <f t="shared" si="50"/>
        <v/>
      </c>
      <c r="AI188" s="16" t="str">
        <f t="shared" si="51"/>
        <v/>
      </c>
      <c r="AJ188" s="16" t="str">
        <f t="shared" si="52"/>
        <v/>
      </c>
      <c r="AK188" s="16" t="str">
        <f t="shared" si="53"/>
        <v/>
      </c>
      <c r="AL188" s="16" t="str">
        <f t="shared" si="54"/>
        <v/>
      </c>
      <c r="AM188" s="41" t="str">
        <f t="shared" si="55"/>
        <v/>
      </c>
      <c r="AN188" s="41" t="str">
        <f t="shared" si="56"/>
        <v/>
      </c>
      <c r="AO188" s="17" t="str">
        <f>IF(A188="","",(AD188&lt;Settings!$B$4)+(AE188&gt;Settings!$B$5)+(AH188&gt;Settings!$B$6)+(AI188&gt;Settings!$B$7)+(N188&lt;Settings!$B$8)+(AJ188&gt;Settings!$B$9)+(O188&gt;Settings!$B$10)+(IFERROR(R188/S188,0)&gt;Settings!$B$11)+(AK188&lt;Settings!$B$12)+(AL188&lt;Settings!$B$13)+(X188&lt;Settings!$B$14)+(Y188&gt;Settings!$B$15))</f>
        <v/>
      </c>
      <c r="AP188" s="11" t="str">
        <f t="shared" si="57"/>
        <v/>
      </c>
      <c r="BB188" s="3"/>
      <c r="BC188" s="3"/>
      <c r="BD188" s="3"/>
      <c r="BE188" s="3"/>
      <c r="BG188" s="37"/>
      <c r="BH188" s="37"/>
      <c r="BI188" s="38" t="str">
        <f t="shared" si="62"/>
        <v/>
      </c>
    </row>
    <row r="189" spans="1:61" ht="15">
      <c r="A189" s="8"/>
      <c r="B189" s="6"/>
      <c r="C189" s="6"/>
      <c r="D189" s="6"/>
      <c r="E189" s="6"/>
      <c r="F189" s="12"/>
      <c r="G189" s="12"/>
      <c r="H189" s="12"/>
      <c r="I189" s="12"/>
      <c r="J189" s="12"/>
      <c r="K189" s="12"/>
      <c r="L189" s="13"/>
      <c r="M189" s="13"/>
      <c r="N189" s="14"/>
      <c r="O189" s="12"/>
      <c r="P189" s="12"/>
      <c r="Q189" s="12"/>
      <c r="R189" s="12"/>
      <c r="S189" s="30"/>
      <c r="T189" s="12"/>
      <c r="U189" s="12"/>
      <c r="V189" s="12"/>
      <c r="W189" s="12"/>
      <c r="X189" s="14"/>
      <c r="Y189" s="12"/>
      <c r="Z189" s="12"/>
      <c r="AA189" s="12"/>
      <c r="AB189" s="6"/>
      <c r="AC189" s="15" t="str">
        <f t="shared" si="45"/>
        <v/>
      </c>
      <c r="AD189" s="16" t="str">
        <f t="shared" si="46"/>
        <v/>
      </c>
      <c r="AE189" s="15" t="str">
        <f t="shared" si="47"/>
        <v/>
      </c>
      <c r="AF189" s="15" t="str">
        <f t="shared" si="48"/>
        <v/>
      </c>
      <c r="AG189" s="15" t="str">
        <f t="shared" si="49"/>
        <v/>
      </c>
      <c r="AH189" s="16" t="str">
        <f t="shared" si="50"/>
        <v/>
      </c>
      <c r="AI189" s="16" t="str">
        <f t="shared" si="51"/>
        <v/>
      </c>
      <c r="AJ189" s="16" t="str">
        <f t="shared" si="52"/>
        <v/>
      </c>
      <c r="AK189" s="16" t="str">
        <f t="shared" si="53"/>
        <v/>
      </c>
      <c r="AL189" s="16" t="str">
        <f t="shared" si="54"/>
        <v/>
      </c>
      <c r="AM189" s="41" t="str">
        <f t="shared" si="55"/>
        <v/>
      </c>
      <c r="AN189" s="41" t="str">
        <f t="shared" si="56"/>
        <v/>
      </c>
      <c r="AO189" s="17" t="str">
        <f>IF(A189="","",(AD189&lt;Settings!$B$4)+(AE189&gt;Settings!$B$5)+(AH189&gt;Settings!$B$6)+(AI189&gt;Settings!$B$7)+(N189&lt;Settings!$B$8)+(AJ189&gt;Settings!$B$9)+(O189&gt;Settings!$B$10)+(IFERROR(R189/S189,0)&gt;Settings!$B$11)+(AK189&lt;Settings!$B$12)+(AL189&lt;Settings!$B$13)+(X189&lt;Settings!$B$14)+(Y189&gt;Settings!$B$15))</f>
        <v/>
      </c>
      <c r="AP189" s="11" t="str">
        <f t="shared" si="57"/>
        <v/>
      </c>
      <c r="BB189" s="3"/>
      <c r="BC189" s="3"/>
      <c r="BD189" s="3"/>
      <c r="BE189" s="3"/>
      <c r="BG189" s="37"/>
      <c r="BH189" s="37"/>
      <c r="BI189" s="38" t="str">
        <f t="shared" si="62"/>
        <v/>
      </c>
    </row>
    <row r="190" spans="1:61" ht="15">
      <c r="A190" s="8"/>
      <c r="B190" s="6"/>
      <c r="C190" s="6"/>
      <c r="D190" s="6"/>
      <c r="E190" s="6"/>
      <c r="F190" s="12"/>
      <c r="G190" s="12"/>
      <c r="H190" s="12"/>
      <c r="I190" s="12"/>
      <c r="J190" s="12"/>
      <c r="K190" s="12"/>
      <c r="L190" s="13"/>
      <c r="M190" s="13"/>
      <c r="N190" s="14"/>
      <c r="O190" s="12"/>
      <c r="P190" s="12"/>
      <c r="Q190" s="12"/>
      <c r="R190" s="12"/>
      <c r="S190" s="30"/>
      <c r="T190" s="12"/>
      <c r="U190" s="12"/>
      <c r="V190" s="12"/>
      <c r="W190" s="12"/>
      <c r="X190" s="14"/>
      <c r="Y190" s="12"/>
      <c r="Z190" s="12"/>
      <c r="AA190" s="12"/>
      <c r="AB190" s="6"/>
      <c r="AC190" s="15" t="str">
        <f t="shared" si="45"/>
        <v/>
      </c>
      <c r="AD190" s="16" t="str">
        <f t="shared" si="46"/>
        <v/>
      </c>
      <c r="AE190" s="15" t="str">
        <f t="shared" si="47"/>
        <v/>
      </c>
      <c r="AF190" s="15" t="str">
        <f t="shared" si="48"/>
        <v/>
      </c>
      <c r="AG190" s="15" t="str">
        <f t="shared" si="49"/>
        <v/>
      </c>
      <c r="AH190" s="16" t="str">
        <f t="shared" si="50"/>
        <v/>
      </c>
      <c r="AI190" s="16" t="str">
        <f t="shared" si="51"/>
        <v/>
      </c>
      <c r="AJ190" s="16" t="str">
        <f t="shared" si="52"/>
        <v/>
      </c>
      <c r="AK190" s="16" t="str">
        <f t="shared" si="53"/>
        <v/>
      </c>
      <c r="AL190" s="16" t="str">
        <f t="shared" si="54"/>
        <v/>
      </c>
      <c r="AM190" s="41" t="str">
        <f t="shared" si="55"/>
        <v/>
      </c>
      <c r="AN190" s="41" t="str">
        <f t="shared" si="56"/>
        <v/>
      </c>
      <c r="AO190" s="17" t="str">
        <f>IF(A190="","",(AD190&lt;Settings!$B$4)+(AE190&gt;Settings!$B$5)+(AH190&gt;Settings!$B$6)+(AI190&gt;Settings!$B$7)+(N190&lt;Settings!$B$8)+(AJ190&gt;Settings!$B$9)+(O190&gt;Settings!$B$10)+(IFERROR(R190/S190,0)&gt;Settings!$B$11)+(AK190&lt;Settings!$B$12)+(AL190&lt;Settings!$B$13)+(X190&lt;Settings!$B$14)+(Y190&gt;Settings!$B$15))</f>
        <v/>
      </c>
      <c r="AP190" s="11" t="str">
        <f t="shared" si="57"/>
        <v/>
      </c>
      <c r="BB190" s="3"/>
      <c r="BC190" s="3"/>
      <c r="BD190" s="3"/>
      <c r="BE190" s="3"/>
      <c r="BG190" s="37"/>
      <c r="BH190" s="37"/>
      <c r="BI190" s="38" t="str">
        <f t="shared" si="62"/>
        <v/>
      </c>
    </row>
    <row r="191" spans="1:61" ht="15">
      <c r="A191" s="8"/>
      <c r="B191" s="6"/>
      <c r="C191" s="6"/>
      <c r="D191" s="6"/>
      <c r="E191" s="6"/>
      <c r="F191" s="12"/>
      <c r="G191" s="12"/>
      <c r="H191" s="12"/>
      <c r="I191" s="12"/>
      <c r="J191" s="12"/>
      <c r="K191" s="12"/>
      <c r="L191" s="13"/>
      <c r="M191" s="13"/>
      <c r="N191" s="14"/>
      <c r="O191" s="12"/>
      <c r="P191" s="12"/>
      <c r="Q191" s="12"/>
      <c r="R191" s="12"/>
      <c r="S191" s="30"/>
      <c r="T191" s="12"/>
      <c r="U191" s="12"/>
      <c r="V191" s="12"/>
      <c r="W191" s="12"/>
      <c r="X191" s="14"/>
      <c r="Y191" s="12"/>
      <c r="Z191" s="12"/>
      <c r="AA191" s="12"/>
      <c r="AB191" s="6"/>
      <c r="AC191" s="15" t="str">
        <f t="shared" si="45"/>
        <v/>
      </c>
      <c r="AD191" s="16" t="str">
        <f t="shared" si="46"/>
        <v/>
      </c>
      <c r="AE191" s="15" t="str">
        <f t="shared" si="47"/>
        <v/>
      </c>
      <c r="AF191" s="15" t="str">
        <f t="shared" si="48"/>
        <v/>
      </c>
      <c r="AG191" s="15" t="str">
        <f t="shared" si="49"/>
        <v/>
      </c>
      <c r="AH191" s="16" t="str">
        <f t="shared" si="50"/>
        <v/>
      </c>
      <c r="AI191" s="16" t="str">
        <f t="shared" si="51"/>
        <v/>
      </c>
      <c r="AJ191" s="16" t="str">
        <f t="shared" si="52"/>
        <v/>
      </c>
      <c r="AK191" s="16" t="str">
        <f t="shared" si="53"/>
        <v/>
      </c>
      <c r="AL191" s="16" t="str">
        <f t="shared" si="54"/>
        <v/>
      </c>
      <c r="AM191" s="41" t="str">
        <f t="shared" si="55"/>
        <v/>
      </c>
      <c r="AN191" s="41" t="str">
        <f t="shared" si="56"/>
        <v/>
      </c>
      <c r="AO191" s="17" t="str">
        <f>IF(A191="","",(AD191&lt;Settings!$B$4)+(AE191&gt;Settings!$B$5)+(AH191&gt;Settings!$B$6)+(AI191&gt;Settings!$B$7)+(N191&lt;Settings!$B$8)+(AJ191&gt;Settings!$B$9)+(O191&gt;Settings!$B$10)+(IFERROR(R191/S191,0)&gt;Settings!$B$11)+(AK191&lt;Settings!$B$12)+(AL191&lt;Settings!$B$13)+(X191&lt;Settings!$B$14)+(Y191&gt;Settings!$B$15))</f>
        <v/>
      </c>
      <c r="AP191" s="11" t="str">
        <f t="shared" si="57"/>
        <v/>
      </c>
      <c r="BB191" s="3"/>
      <c r="BC191" s="3"/>
      <c r="BD191" s="3"/>
      <c r="BE191" s="3"/>
      <c r="BG191" s="37"/>
      <c r="BH191" s="37"/>
      <c r="BI191" s="38" t="str">
        <f t="shared" si="62"/>
        <v/>
      </c>
    </row>
    <row r="192" spans="1:61" ht="15">
      <c r="A192" s="8"/>
      <c r="B192" s="6"/>
      <c r="C192" s="6"/>
      <c r="D192" s="6"/>
      <c r="E192" s="6"/>
      <c r="F192" s="12"/>
      <c r="G192" s="12"/>
      <c r="H192" s="12"/>
      <c r="I192" s="12"/>
      <c r="J192" s="12"/>
      <c r="K192" s="12"/>
      <c r="L192" s="13"/>
      <c r="M192" s="13"/>
      <c r="N192" s="14"/>
      <c r="O192" s="12"/>
      <c r="P192" s="12"/>
      <c r="Q192" s="12"/>
      <c r="R192" s="12"/>
      <c r="S192" s="30"/>
      <c r="T192" s="12"/>
      <c r="U192" s="12"/>
      <c r="V192" s="12"/>
      <c r="W192" s="12"/>
      <c r="X192" s="14"/>
      <c r="Y192" s="12"/>
      <c r="Z192" s="12"/>
      <c r="AA192" s="12"/>
      <c r="AB192" s="6"/>
      <c r="AC192" s="15" t="str">
        <f t="shared" si="45"/>
        <v/>
      </c>
      <c r="AD192" s="16" t="str">
        <f t="shared" si="46"/>
        <v/>
      </c>
      <c r="AE192" s="15" t="str">
        <f t="shared" si="47"/>
        <v/>
      </c>
      <c r="AF192" s="15" t="str">
        <f t="shared" si="48"/>
        <v/>
      </c>
      <c r="AG192" s="15" t="str">
        <f t="shared" si="49"/>
        <v/>
      </c>
      <c r="AH192" s="16" t="str">
        <f t="shared" si="50"/>
        <v/>
      </c>
      <c r="AI192" s="16" t="str">
        <f t="shared" si="51"/>
        <v/>
      </c>
      <c r="AJ192" s="16" t="str">
        <f t="shared" si="52"/>
        <v/>
      </c>
      <c r="AK192" s="16" t="str">
        <f t="shared" si="53"/>
        <v/>
      </c>
      <c r="AL192" s="16" t="str">
        <f t="shared" si="54"/>
        <v/>
      </c>
      <c r="AM192" s="41" t="str">
        <f t="shared" si="55"/>
        <v/>
      </c>
      <c r="AN192" s="41" t="str">
        <f t="shared" si="56"/>
        <v/>
      </c>
      <c r="AO192" s="17" t="str">
        <f>IF(A192="","",(AD192&lt;Settings!$B$4)+(AE192&gt;Settings!$B$5)+(AH192&gt;Settings!$B$6)+(AI192&gt;Settings!$B$7)+(N192&lt;Settings!$B$8)+(AJ192&gt;Settings!$B$9)+(O192&gt;Settings!$B$10)+(IFERROR(R192/S192,0)&gt;Settings!$B$11)+(AK192&lt;Settings!$B$12)+(AL192&lt;Settings!$B$13)+(X192&lt;Settings!$B$14)+(Y192&gt;Settings!$B$15))</f>
        <v/>
      </c>
      <c r="AP192" s="11" t="str">
        <f t="shared" si="57"/>
        <v/>
      </c>
      <c r="BB192" s="3"/>
      <c r="BC192" s="3"/>
      <c r="BD192" s="3"/>
      <c r="BE192" s="3"/>
      <c r="BG192" s="37"/>
      <c r="BH192" s="37"/>
      <c r="BI192" s="38" t="str">
        <f t="shared" si="62"/>
        <v/>
      </c>
    </row>
    <row r="193" spans="1:61" ht="15">
      <c r="A193" s="8"/>
      <c r="B193" s="6"/>
      <c r="C193" s="6"/>
      <c r="D193" s="6"/>
      <c r="E193" s="6"/>
      <c r="F193" s="12"/>
      <c r="G193" s="12"/>
      <c r="H193" s="12"/>
      <c r="I193" s="12"/>
      <c r="J193" s="12"/>
      <c r="K193" s="12"/>
      <c r="L193" s="13"/>
      <c r="M193" s="13"/>
      <c r="N193" s="14"/>
      <c r="O193" s="12"/>
      <c r="P193" s="12"/>
      <c r="Q193" s="12"/>
      <c r="R193" s="12"/>
      <c r="S193" s="30"/>
      <c r="T193" s="12"/>
      <c r="U193" s="12"/>
      <c r="V193" s="12"/>
      <c r="W193" s="12"/>
      <c r="X193" s="14"/>
      <c r="Y193" s="12"/>
      <c r="Z193" s="12"/>
      <c r="AA193" s="12"/>
      <c r="AB193" s="6"/>
      <c r="AC193" s="15" t="str">
        <f t="shared" si="45"/>
        <v/>
      </c>
      <c r="AD193" s="16" t="str">
        <f t="shared" si="46"/>
        <v/>
      </c>
      <c r="AE193" s="15" t="str">
        <f t="shared" si="47"/>
        <v/>
      </c>
      <c r="AF193" s="15" t="str">
        <f t="shared" si="48"/>
        <v/>
      </c>
      <c r="AG193" s="15" t="str">
        <f t="shared" si="49"/>
        <v/>
      </c>
      <c r="AH193" s="16" t="str">
        <f t="shared" si="50"/>
        <v/>
      </c>
      <c r="AI193" s="16" t="str">
        <f t="shared" si="51"/>
        <v/>
      </c>
      <c r="AJ193" s="16" t="str">
        <f t="shared" si="52"/>
        <v/>
      </c>
      <c r="AK193" s="16" t="str">
        <f t="shared" si="53"/>
        <v/>
      </c>
      <c r="AL193" s="16" t="str">
        <f t="shared" si="54"/>
        <v/>
      </c>
      <c r="AM193" s="41" t="str">
        <f t="shared" si="55"/>
        <v/>
      </c>
      <c r="AN193" s="41" t="str">
        <f t="shared" si="56"/>
        <v/>
      </c>
      <c r="AO193" s="17" t="str">
        <f>IF(A193="","",(AD193&lt;Settings!$B$4)+(AE193&gt;Settings!$B$5)+(AH193&gt;Settings!$B$6)+(AI193&gt;Settings!$B$7)+(N193&lt;Settings!$B$8)+(AJ193&gt;Settings!$B$9)+(O193&gt;Settings!$B$10)+(IFERROR(R193/S193,0)&gt;Settings!$B$11)+(AK193&lt;Settings!$B$12)+(AL193&lt;Settings!$B$13)+(X193&lt;Settings!$B$14)+(Y193&gt;Settings!$B$15))</f>
        <v/>
      </c>
      <c r="AP193" s="11" t="str">
        <f t="shared" si="57"/>
        <v/>
      </c>
      <c r="BB193" s="3"/>
      <c r="BC193" s="3"/>
      <c r="BD193" s="3"/>
      <c r="BE193" s="3"/>
      <c r="BG193" s="37"/>
      <c r="BH193" s="37"/>
      <c r="BI193" s="38" t="str">
        <f t="shared" si="62"/>
        <v/>
      </c>
    </row>
    <row r="194" spans="1:61" ht="15">
      <c r="A194" s="8"/>
      <c r="B194" s="6"/>
      <c r="C194" s="6"/>
      <c r="D194" s="6"/>
      <c r="E194" s="6"/>
      <c r="F194" s="12"/>
      <c r="G194" s="12"/>
      <c r="H194" s="12"/>
      <c r="I194" s="12"/>
      <c r="J194" s="12"/>
      <c r="K194" s="12"/>
      <c r="L194" s="13"/>
      <c r="M194" s="13"/>
      <c r="N194" s="14"/>
      <c r="O194" s="12"/>
      <c r="P194" s="12"/>
      <c r="Q194" s="12"/>
      <c r="R194" s="12"/>
      <c r="S194" s="30"/>
      <c r="T194" s="12"/>
      <c r="U194" s="12"/>
      <c r="V194" s="12"/>
      <c r="W194" s="12"/>
      <c r="X194" s="14"/>
      <c r="Y194" s="12"/>
      <c r="Z194" s="12"/>
      <c r="AA194" s="12"/>
      <c r="AB194" s="6"/>
      <c r="AC194" s="15" t="str">
        <f t="shared" si="45"/>
        <v/>
      </c>
      <c r="AD194" s="16" t="str">
        <f t="shared" si="46"/>
        <v/>
      </c>
      <c r="AE194" s="15" t="str">
        <f t="shared" si="47"/>
        <v/>
      </c>
      <c r="AF194" s="15" t="str">
        <f t="shared" si="48"/>
        <v/>
      </c>
      <c r="AG194" s="15" t="str">
        <f t="shared" si="49"/>
        <v/>
      </c>
      <c r="AH194" s="16" t="str">
        <f t="shared" si="50"/>
        <v/>
      </c>
      <c r="AI194" s="16" t="str">
        <f t="shared" si="51"/>
        <v/>
      </c>
      <c r="AJ194" s="16" t="str">
        <f t="shared" si="52"/>
        <v/>
      </c>
      <c r="AK194" s="16" t="str">
        <f t="shared" si="53"/>
        <v/>
      </c>
      <c r="AL194" s="16" t="str">
        <f t="shared" si="54"/>
        <v/>
      </c>
      <c r="AM194" s="41" t="str">
        <f t="shared" si="55"/>
        <v/>
      </c>
      <c r="AN194" s="41" t="str">
        <f t="shared" si="56"/>
        <v/>
      </c>
      <c r="AO194" s="17" t="str">
        <f>IF(A194="","",(AD194&lt;Settings!$B$4)+(AE194&gt;Settings!$B$5)+(AH194&gt;Settings!$B$6)+(AI194&gt;Settings!$B$7)+(N194&lt;Settings!$B$8)+(AJ194&gt;Settings!$B$9)+(O194&gt;Settings!$B$10)+(IFERROR(R194/S194,0)&gt;Settings!$B$11)+(AK194&lt;Settings!$B$12)+(AL194&lt;Settings!$B$13)+(X194&lt;Settings!$B$14)+(Y194&gt;Settings!$B$15))</f>
        <v/>
      </c>
      <c r="AP194" s="11" t="str">
        <f t="shared" si="57"/>
        <v/>
      </c>
      <c r="BB194" s="3"/>
      <c r="BC194" s="3"/>
      <c r="BD194" s="3"/>
      <c r="BE194" s="3"/>
      <c r="BG194" s="37"/>
      <c r="BH194" s="37"/>
      <c r="BI194" s="38" t="str">
        <f t="shared" si="62"/>
        <v/>
      </c>
    </row>
    <row r="195" spans="1:61" ht="15">
      <c r="A195" s="8"/>
      <c r="B195" s="6"/>
      <c r="C195" s="6"/>
      <c r="D195" s="6"/>
      <c r="E195" s="6"/>
      <c r="F195" s="12"/>
      <c r="G195" s="12"/>
      <c r="H195" s="12"/>
      <c r="I195" s="12"/>
      <c r="J195" s="12"/>
      <c r="K195" s="12"/>
      <c r="L195" s="13"/>
      <c r="M195" s="13"/>
      <c r="N195" s="14"/>
      <c r="O195" s="12"/>
      <c r="P195" s="12"/>
      <c r="Q195" s="12"/>
      <c r="R195" s="12"/>
      <c r="S195" s="30"/>
      <c r="T195" s="12"/>
      <c r="U195" s="12"/>
      <c r="V195" s="12"/>
      <c r="W195" s="12"/>
      <c r="X195" s="14"/>
      <c r="Y195" s="12"/>
      <c r="Z195" s="12"/>
      <c r="AA195" s="12"/>
      <c r="AB195" s="6"/>
      <c r="AC195" s="15" t="str">
        <f t="shared" si="45"/>
        <v/>
      </c>
      <c r="AD195" s="16" t="str">
        <f t="shared" si="46"/>
        <v/>
      </c>
      <c r="AE195" s="15" t="str">
        <f t="shared" si="47"/>
        <v/>
      </c>
      <c r="AF195" s="15" t="str">
        <f t="shared" si="48"/>
        <v/>
      </c>
      <c r="AG195" s="15" t="str">
        <f t="shared" si="49"/>
        <v/>
      </c>
      <c r="AH195" s="16" t="str">
        <f t="shared" si="50"/>
        <v/>
      </c>
      <c r="AI195" s="16" t="str">
        <f t="shared" si="51"/>
        <v/>
      </c>
      <c r="AJ195" s="16" t="str">
        <f t="shared" si="52"/>
        <v/>
      </c>
      <c r="AK195" s="16" t="str">
        <f t="shared" si="53"/>
        <v/>
      </c>
      <c r="AL195" s="16" t="str">
        <f t="shared" si="54"/>
        <v/>
      </c>
      <c r="AM195" s="41" t="str">
        <f t="shared" si="55"/>
        <v/>
      </c>
      <c r="AN195" s="41" t="str">
        <f t="shared" si="56"/>
        <v/>
      </c>
      <c r="AO195" s="17" t="str">
        <f>IF(A195="","",(AD195&lt;Settings!$B$4)+(AE195&gt;Settings!$B$5)+(AH195&gt;Settings!$B$6)+(AI195&gt;Settings!$B$7)+(N195&lt;Settings!$B$8)+(AJ195&gt;Settings!$B$9)+(O195&gt;Settings!$B$10)+(IFERROR(R195/S195,0)&gt;Settings!$B$11)+(AK195&lt;Settings!$B$12)+(AL195&lt;Settings!$B$13)+(X195&lt;Settings!$B$14)+(Y195&gt;Settings!$B$15))</f>
        <v/>
      </c>
      <c r="AP195" s="11" t="str">
        <f t="shared" si="57"/>
        <v/>
      </c>
      <c r="BB195" s="3"/>
      <c r="BC195" s="3"/>
      <c r="BD195" s="3"/>
      <c r="BE195" s="3"/>
      <c r="BG195" s="37"/>
      <c r="BH195" s="37"/>
      <c r="BI195" s="38" t="str">
        <f t="shared" si="62"/>
        <v/>
      </c>
    </row>
    <row r="196" spans="1:61" ht="15">
      <c r="A196" s="8"/>
      <c r="B196" s="6"/>
      <c r="C196" s="6"/>
      <c r="D196" s="6"/>
      <c r="E196" s="6"/>
      <c r="F196" s="12"/>
      <c r="G196" s="12"/>
      <c r="H196" s="12"/>
      <c r="I196" s="12"/>
      <c r="J196" s="12"/>
      <c r="K196" s="12"/>
      <c r="L196" s="13"/>
      <c r="M196" s="13"/>
      <c r="N196" s="14"/>
      <c r="O196" s="12"/>
      <c r="P196" s="12"/>
      <c r="Q196" s="12"/>
      <c r="R196" s="12"/>
      <c r="S196" s="30"/>
      <c r="T196" s="12"/>
      <c r="U196" s="12"/>
      <c r="V196" s="12"/>
      <c r="W196" s="12"/>
      <c r="X196" s="14"/>
      <c r="Y196" s="12"/>
      <c r="Z196" s="12"/>
      <c r="AA196" s="12"/>
      <c r="AB196" s="6"/>
      <c r="AC196" s="15" t="str">
        <f t="shared" si="45"/>
        <v/>
      </c>
      <c r="AD196" s="16" t="str">
        <f t="shared" si="46"/>
        <v/>
      </c>
      <c r="AE196" s="15" t="str">
        <f t="shared" si="47"/>
        <v/>
      </c>
      <c r="AF196" s="15" t="str">
        <f t="shared" si="48"/>
        <v/>
      </c>
      <c r="AG196" s="15" t="str">
        <f t="shared" si="49"/>
        <v/>
      </c>
      <c r="AH196" s="16" t="str">
        <f t="shared" si="50"/>
        <v/>
      </c>
      <c r="AI196" s="16" t="str">
        <f t="shared" si="51"/>
        <v/>
      </c>
      <c r="AJ196" s="16" t="str">
        <f t="shared" si="52"/>
        <v/>
      </c>
      <c r="AK196" s="16" t="str">
        <f t="shared" si="53"/>
        <v/>
      </c>
      <c r="AL196" s="16" t="str">
        <f t="shared" si="54"/>
        <v/>
      </c>
      <c r="AM196" s="41" t="str">
        <f t="shared" si="55"/>
        <v/>
      </c>
      <c r="AN196" s="41" t="str">
        <f t="shared" si="56"/>
        <v/>
      </c>
      <c r="AO196" s="17" t="str">
        <f>IF(A196="","",(AD196&lt;Settings!$B$4)+(AE196&gt;Settings!$B$5)+(AH196&gt;Settings!$B$6)+(AI196&gt;Settings!$B$7)+(N196&lt;Settings!$B$8)+(AJ196&gt;Settings!$B$9)+(O196&gt;Settings!$B$10)+(IFERROR(R196/S196,0)&gt;Settings!$B$11)+(AK196&lt;Settings!$B$12)+(AL196&lt;Settings!$B$13)+(X196&lt;Settings!$B$14)+(Y196&gt;Settings!$B$15))</f>
        <v/>
      </c>
      <c r="AP196" s="11" t="str">
        <f t="shared" si="57"/>
        <v/>
      </c>
      <c r="BB196" s="3"/>
      <c r="BC196" s="3"/>
      <c r="BD196" s="3"/>
      <c r="BE196" s="3"/>
      <c r="BG196" s="37"/>
      <c r="BH196" s="37"/>
      <c r="BI196" s="38" t="str">
        <f t="shared" si="62"/>
        <v/>
      </c>
    </row>
    <row r="197" spans="1:61" ht="15">
      <c r="A197" s="8"/>
      <c r="B197" s="6"/>
      <c r="C197" s="6"/>
      <c r="D197" s="6"/>
      <c r="E197" s="6"/>
      <c r="F197" s="12"/>
      <c r="G197" s="12"/>
      <c r="H197" s="12"/>
      <c r="I197" s="12"/>
      <c r="J197" s="12"/>
      <c r="K197" s="12"/>
      <c r="L197" s="13"/>
      <c r="M197" s="13"/>
      <c r="N197" s="14"/>
      <c r="O197" s="12"/>
      <c r="P197" s="12"/>
      <c r="Q197" s="12"/>
      <c r="R197" s="12"/>
      <c r="S197" s="30"/>
      <c r="T197" s="12"/>
      <c r="U197" s="12"/>
      <c r="V197" s="12"/>
      <c r="W197" s="12"/>
      <c r="X197" s="14"/>
      <c r="Y197" s="12"/>
      <c r="Z197" s="12"/>
      <c r="AA197" s="12"/>
      <c r="AB197" s="6"/>
      <c r="AC197" s="15" t="str">
        <f t="shared" ref="AC197:AC260" si="63">IF(A197="","",G197+H197)</f>
        <v/>
      </c>
      <c r="AD197" s="16" t="str">
        <f t="shared" ref="AD197:AD260" si="64">IF(A197="","",IFERROR(MIN(K197/F197,1),0))</f>
        <v/>
      </c>
      <c r="AE197" s="15" t="str">
        <f t="shared" ref="AE197:AE260" si="65">IF(A197="","",MAX(F197-K197,0))</f>
        <v/>
      </c>
      <c r="AF197" s="15" t="str">
        <f t="shared" ref="AF197:AF260" si="66">IF(A197="","",MAX(K197-F197,0))</f>
        <v/>
      </c>
      <c r="AG197" s="15" t="str">
        <f t="shared" ref="AG197:AG260" si="67">IF(A197="","",MAX(H197-I197,0))</f>
        <v/>
      </c>
      <c r="AH197" s="16" t="str">
        <f t="shared" ref="AH197:AH260" si="68">IF(A197="","",IFERROR(H197/AC197,0))</f>
        <v/>
      </c>
      <c r="AI197" s="16" t="str">
        <f t="shared" ref="AI197:AI260" si="69">IF(A197="","",IFERROR(AG197/AC197,0))</f>
        <v/>
      </c>
      <c r="AJ197" s="16" t="str">
        <f t="shared" ref="AJ197:AJ260" si="70">IF(A197="","",IFERROR(L197/M197,0))</f>
        <v/>
      </c>
      <c r="AK197" s="16" t="str">
        <f t="shared" ref="AK197:AK260" si="71">IF(A197="","",IFERROR(U197/T197,0))</f>
        <v/>
      </c>
      <c r="AL197" s="16" t="str">
        <f t="shared" ref="AL197:AL260" si="72">IF(A197="","",IFERROR(W197/V197,0))</f>
        <v/>
      </c>
      <c r="AM197" s="41" t="str">
        <f t="shared" ref="AM197:AM260" si="73">IF(A197="","",N197*AC197)</f>
        <v/>
      </c>
      <c r="AN197" s="41" t="str">
        <f t="shared" ref="AN197:AN260" si="74">IF(A197="","",X197*W197)</f>
        <v/>
      </c>
      <c r="AO197" s="17" t="str">
        <f>IF(A197="","",(AD197&lt;Settings!$B$4)+(AE197&gt;Settings!$B$5)+(AH197&gt;Settings!$B$6)+(AI197&gt;Settings!$B$7)+(N197&lt;Settings!$B$8)+(AJ197&gt;Settings!$B$9)+(O197&gt;Settings!$B$10)+(IFERROR(R197/S197,0)&gt;Settings!$B$11)+(AK197&lt;Settings!$B$12)+(AL197&lt;Settings!$B$13)+(X197&lt;Settings!$B$14)+(Y197&gt;Settings!$B$15))</f>
        <v/>
      </c>
      <c r="AP197" s="11" t="str">
        <f t="shared" ref="AP197:AP260" si="75">IF(A197="","",IF(AO197&gt;=3,"Red",IF(AO197&gt;=1,"Yellow","Green")))</f>
        <v/>
      </c>
      <c r="BB197" s="3"/>
      <c r="BC197" s="3"/>
      <c r="BD197" s="3"/>
      <c r="BE197" s="3"/>
      <c r="BG197" s="37"/>
      <c r="BH197" s="37"/>
      <c r="BI197" s="38" t="str">
        <f t="shared" ref="BI197:BI260" si="76">IF(BG197&gt;0,BH197/BG197,"")</f>
        <v/>
      </c>
    </row>
    <row r="198" spans="1:61" ht="15">
      <c r="A198" s="8"/>
      <c r="B198" s="6"/>
      <c r="C198" s="6"/>
      <c r="D198" s="6"/>
      <c r="E198" s="6"/>
      <c r="F198" s="12"/>
      <c r="G198" s="12"/>
      <c r="H198" s="12"/>
      <c r="I198" s="12"/>
      <c r="J198" s="12"/>
      <c r="K198" s="12"/>
      <c r="L198" s="13"/>
      <c r="M198" s="13"/>
      <c r="N198" s="14"/>
      <c r="O198" s="12"/>
      <c r="P198" s="12"/>
      <c r="Q198" s="12"/>
      <c r="R198" s="12"/>
      <c r="S198" s="30"/>
      <c r="T198" s="12"/>
      <c r="U198" s="12"/>
      <c r="V198" s="12"/>
      <c r="W198" s="12"/>
      <c r="X198" s="14"/>
      <c r="Y198" s="12"/>
      <c r="Z198" s="12"/>
      <c r="AA198" s="12"/>
      <c r="AB198" s="6"/>
      <c r="AC198" s="15" t="str">
        <f t="shared" si="63"/>
        <v/>
      </c>
      <c r="AD198" s="16" t="str">
        <f t="shared" si="64"/>
        <v/>
      </c>
      <c r="AE198" s="15" t="str">
        <f t="shared" si="65"/>
        <v/>
      </c>
      <c r="AF198" s="15" t="str">
        <f t="shared" si="66"/>
        <v/>
      </c>
      <c r="AG198" s="15" t="str">
        <f t="shared" si="67"/>
        <v/>
      </c>
      <c r="AH198" s="16" t="str">
        <f t="shared" si="68"/>
        <v/>
      </c>
      <c r="AI198" s="16" t="str">
        <f t="shared" si="69"/>
        <v/>
      </c>
      <c r="AJ198" s="16" t="str">
        <f t="shared" si="70"/>
        <v/>
      </c>
      <c r="AK198" s="16" t="str">
        <f t="shared" si="71"/>
        <v/>
      </c>
      <c r="AL198" s="16" t="str">
        <f t="shared" si="72"/>
        <v/>
      </c>
      <c r="AM198" s="41" t="str">
        <f t="shared" si="73"/>
        <v/>
      </c>
      <c r="AN198" s="41" t="str">
        <f t="shared" si="74"/>
        <v/>
      </c>
      <c r="AO198" s="17" t="str">
        <f>IF(A198="","",(AD198&lt;Settings!$B$4)+(AE198&gt;Settings!$B$5)+(AH198&gt;Settings!$B$6)+(AI198&gt;Settings!$B$7)+(N198&lt;Settings!$B$8)+(AJ198&gt;Settings!$B$9)+(O198&gt;Settings!$B$10)+(IFERROR(R198/S198,0)&gt;Settings!$B$11)+(AK198&lt;Settings!$B$12)+(AL198&lt;Settings!$B$13)+(X198&lt;Settings!$B$14)+(Y198&gt;Settings!$B$15))</f>
        <v/>
      </c>
      <c r="AP198" s="11" t="str">
        <f t="shared" si="75"/>
        <v/>
      </c>
      <c r="BB198" s="3"/>
      <c r="BC198" s="3"/>
      <c r="BD198" s="3"/>
      <c r="BE198" s="3"/>
      <c r="BG198" s="37"/>
      <c r="BH198" s="37"/>
      <c r="BI198" s="38" t="str">
        <f t="shared" si="76"/>
        <v/>
      </c>
    </row>
    <row r="199" spans="1:61" ht="15">
      <c r="A199" s="8"/>
      <c r="B199" s="6"/>
      <c r="C199" s="6"/>
      <c r="D199" s="6"/>
      <c r="E199" s="6"/>
      <c r="F199" s="12"/>
      <c r="G199" s="12"/>
      <c r="H199" s="12"/>
      <c r="I199" s="12"/>
      <c r="J199" s="12"/>
      <c r="K199" s="12"/>
      <c r="L199" s="13"/>
      <c r="M199" s="13"/>
      <c r="N199" s="14"/>
      <c r="O199" s="12"/>
      <c r="P199" s="12"/>
      <c r="Q199" s="12"/>
      <c r="R199" s="12"/>
      <c r="S199" s="30"/>
      <c r="T199" s="12"/>
      <c r="U199" s="12"/>
      <c r="V199" s="12"/>
      <c r="W199" s="12"/>
      <c r="X199" s="14"/>
      <c r="Y199" s="12"/>
      <c r="Z199" s="12"/>
      <c r="AA199" s="12"/>
      <c r="AB199" s="6"/>
      <c r="AC199" s="15" t="str">
        <f t="shared" si="63"/>
        <v/>
      </c>
      <c r="AD199" s="16" t="str">
        <f t="shared" si="64"/>
        <v/>
      </c>
      <c r="AE199" s="15" t="str">
        <f t="shared" si="65"/>
        <v/>
      </c>
      <c r="AF199" s="15" t="str">
        <f t="shared" si="66"/>
        <v/>
      </c>
      <c r="AG199" s="15" t="str">
        <f t="shared" si="67"/>
        <v/>
      </c>
      <c r="AH199" s="16" t="str">
        <f t="shared" si="68"/>
        <v/>
      </c>
      <c r="AI199" s="16" t="str">
        <f t="shared" si="69"/>
        <v/>
      </c>
      <c r="AJ199" s="16" t="str">
        <f t="shared" si="70"/>
        <v/>
      </c>
      <c r="AK199" s="16" t="str">
        <f t="shared" si="71"/>
        <v/>
      </c>
      <c r="AL199" s="16" t="str">
        <f t="shared" si="72"/>
        <v/>
      </c>
      <c r="AM199" s="41" t="str">
        <f t="shared" si="73"/>
        <v/>
      </c>
      <c r="AN199" s="41" t="str">
        <f t="shared" si="74"/>
        <v/>
      </c>
      <c r="AO199" s="17" t="str">
        <f>IF(A199="","",(AD199&lt;Settings!$B$4)+(AE199&gt;Settings!$B$5)+(AH199&gt;Settings!$B$6)+(AI199&gt;Settings!$B$7)+(N199&lt;Settings!$B$8)+(AJ199&gt;Settings!$B$9)+(O199&gt;Settings!$B$10)+(IFERROR(R199/S199,0)&gt;Settings!$B$11)+(AK199&lt;Settings!$B$12)+(AL199&lt;Settings!$B$13)+(X199&lt;Settings!$B$14)+(Y199&gt;Settings!$B$15))</f>
        <v/>
      </c>
      <c r="AP199" s="11" t="str">
        <f t="shared" si="75"/>
        <v/>
      </c>
      <c r="BB199" s="3"/>
      <c r="BC199" s="3"/>
      <c r="BD199" s="3"/>
      <c r="BE199" s="3"/>
      <c r="BG199" s="37"/>
      <c r="BH199" s="37"/>
      <c r="BI199" s="38" t="str">
        <f t="shared" si="76"/>
        <v/>
      </c>
    </row>
    <row r="200" spans="1:61" ht="15">
      <c r="A200" s="8"/>
      <c r="B200" s="6"/>
      <c r="C200" s="6"/>
      <c r="D200" s="6"/>
      <c r="E200" s="6"/>
      <c r="F200" s="12"/>
      <c r="G200" s="12"/>
      <c r="H200" s="12"/>
      <c r="I200" s="12"/>
      <c r="J200" s="12"/>
      <c r="K200" s="12"/>
      <c r="L200" s="13"/>
      <c r="M200" s="13"/>
      <c r="N200" s="14"/>
      <c r="O200" s="12"/>
      <c r="P200" s="12"/>
      <c r="Q200" s="12"/>
      <c r="R200" s="12"/>
      <c r="S200" s="30"/>
      <c r="T200" s="12"/>
      <c r="U200" s="12"/>
      <c r="V200" s="12"/>
      <c r="W200" s="12"/>
      <c r="X200" s="14"/>
      <c r="Y200" s="12"/>
      <c r="Z200" s="12"/>
      <c r="AA200" s="12"/>
      <c r="AB200" s="6"/>
      <c r="AC200" s="15" t="str">
        <f t="shared" si="63"/>
        <v/>
      </c>
      <c r="AD200" s="16" t="str">
        <f t="shared" si="64"/>
        <v/>
      </c>
      <c r="AE200" s="15" t="str">
        <f t="shared" si="65"/>
        <v/>
      </c>
      <c r="AF200" s="15" t="str">
        <f t="shared" si="66"/>
        <v/>
      </c>
      <c r="AG200" s="15" t="str">
        <f t="shared" si="67"/>
        <v/>
      </c>
      <c r="AH200" s="16" t="str">
        <f t="shared" si="68"/>
        <v/>
      </c>
      <c r="AI200" s="16" t="str">
        <f t="shared" si="69"/>
        <v/>
      </c>
      <c r="AJ200" s="16" t="str">
        <f t="shared" si="70"/>
        <v/>
      </c>
      <c r="AK200" s="16" t="str">
        <f t="shared" si="71"/>
        <v/>
      </c>
      <c r="AL200" s="16" t="str">
        <f t="shared" si="72"/>
        <v/>
      </c>
      <c r="AM200" s="41" t="str">
        <f t="shared" si="73"/>
        <v/>
      </c>
      <c r="AN200" s="41" t="str">
        <f t="shared" si="74"/>
        <v/>
      </c>
      <c r="AO200" s="17" t="str">
        <f>IF(A200="","",(AD200&lt;Settings!$B$4)+(AE200&gt;Settings!$B$5)+(AH200&gt;Settings!$B$6)+(AI200&gt;Settings!$B$7)+(N200&lt;Settings!$B$8)+(AJ200&gt;Settings!$B$9)+(O200&gt;Settings!$B$10)+(IFERROR(R200/S200,0)&gt;Settings!$B$11)+(AK200&lt;Settings!$B$12)+(AL200&lt;Settings!$B$13)+(X200&lt;Settings!$B$14)+(Y200&gt;Settings!$B$15))</f>
        <v/>
      </c>
      <c r="AP200" s="11" t="str">
        <f t="shared" si="75"/>
        <v/>
      </c>
      <c r="BB200" s="3"/>
      <c r="BC200" s="3"/>
      <c r="BD200" s="3"/>
      <c r="BE200" s="3"/>
      <c r="BG200" s="37"/>
      <c r="BH200" s="37"/>
      <c r="BI200" s="38" t="str">
        <f t="shared" si="76"/>
        <v/>
      </c>
    </row>
    <row r="201" spans="1:61" ht="15">
      <c r="A201" s="8"/>
      <c r="B201" s="6"/>
      <c r="C201" s="6"/>
      <c r="D201" s="6"/>
      <c r="E201" s="6"/>
      <c r="F201" s="12"/>
      <c r="G201" s="12"/>
      <c r="H201" s="12"/>
      <c r="I201" s="12"/>
      <c r="J201" s="12"/>
      <c r="K201" s="12"/>
      <c r="L201" s="13"/>
      <c r="M201" s="13"/>
      <c r="N201" s="14"/>
      <c r="O201" s="12"/>
      <c r="P201" s="12"/>
      <c r="Q201" s="12"/>
      <c r="R201" s="12"/>
      <c r="S201" s="30"/>
      <c r="T201" s="12"/>
      <c r="U201" s="12"/>
      <c r="V201" s="12"/>
      <c r="W201" s="12"/>
      <c r="X201" s="14"/>
      <c r="Y201" s="12"/>
      <c r="Z201" s="12"/>
      <c r="AA201" s="12"/>
      <c r="AB201" s="6"/>
      <c r="AC201" s="15" t="str">
        <f t="shared" si="63"/>
        <v/>
      </c>
      <c r="AD201" s="16" t="str">
        <f t="shared" si="64"/>
        <v/>
      </c>
      <c r="AE201" s="15" t="str">
        <f t="shared" si="65"/>
        <v/>
      </c>
      <c r="AF201" s="15" t="str">
        <f t="shared" si="66"/>
        <v/>
      </c>
      <c r="AG201" s="15" t="str">
        <f t="shared" si="67"/>
        <v/>
      </c>
      <c r="AH201" s="16" t="str">
        <f t="shared" si="68"/>
        <v/>
      </c>
      <c r="AI201" s="16" t="str">
        <f t="shared" si="69"/>
        <v/>
      </c>
      <c r="AJ201" s="16" t="str">
        <f t="shared" si="70"/>
        <v/>
      </c>
      <c r="AK201" s="16" t="str">
        <f t="shared" si="71"/>
        <v/>
      </c>
      <c r="AL201" s="16" t="str">
        <f t="shared" si="72"/>
        <v/>
      </c>
      <c r="AM201" s="41" t="str">
        <f t="shared" si="73"/>
        <v/>
      </c>
      <c r="AN201" s="41" t="str">
        <f t="shared" si="74"/>
        <v/>
      </c>
      <c r="AO201" s="17" t="str">
        <f>IF(A201="","",(AD201&lt;Settings!$B$4)+(AE201&gt;Settings!$B$5)+(AH201&gt;Settings!$B$6)+(AI201&gt;Settings!$B$7)+(N201&lt;Settings!$B$8)+(AJ201&gt;Settings!$B$9)+(O201&gt;Settings!$B$10)+(IFERROR(R201/S201,0)&gt;Settings!$B$11)+(AK201&lt;Settings!$B$12)+(AL201&lt;Settings!$B$13)+(X201&lt;Settings!$B$14)+(Y201&gt;Settings!$B$15))</f>
        <v/>
      </c>
      <c r="AP201" s="11" t="str">
        <f t="shared" si="75"/>
        <v/>
      </c>
      <c r="BB201" s="3"/>
      <c r="BC201" s="3"/>
      <c r="BD201" s="3"/>
      <c r="BE201" s="3"/>
      <c r="BG201" s="37"/>
      <c r="BH201" s="37"/>
      <c r="BI201" s="38" t="str">
        <f t="shared" si="76"/>
        <v/>
      </c>
    </row>
    <row r="202" spans="1:61" ht="15">
      <c r="A202" s="8"/>
      <c r="B202" s="6"/>
      <c r="C202" s="6"/>
      <c r="D202" s="6"/>
      <c r="E202" s="6"/>
      <c r="F202" s="12"/>
      <c r="G202" s="12"/>
      <c r="H202" s="12"/>
      <c r="I202" s="12"/>
      <c r="J202" s="12"/>
      <c r="K202" s="12"/>
      <c r="L202" s="13"/>
      <c r="M202" s="13"/>
      <c r="N202" s="14"/>
      <c r="O202" s="12"/>
      <c r="P202" s="12"/>
      <c r="Q202" s="12"/>
      <c r="R202" s="12"/>
      <c r="S202" s="30"/>
      <c r="T202" s="12"/>
      <c r="U202" s="12"/>
      <c r="V202" s="12"/>
      <c r="W202" s="12"/>
      <c r="X202" s="14"/>
      <c r="Y202" s="12"/>
      <c r="Z202" s="12"/>
      <c r="AA202" s="12"/>
      <c r="AB202" s="6"/>
      <c r="AC202" s="15" t="str">
        <f t="shared" si="63"/>
        <v/>
      </c>
      <c r="AD202" s="16" t="str">
        <f t="shared" si="64"/>
        <v/>
      </c>
      <c r="AE202" s="15" t="str">
        <f t="shared" si="65"/>
        <v/>
      </c>
      <c r="AF202" s="15" t="str">
        <f t="shared" si="66"/>
        <v/>
      </c>
      <c r="AG202" s="15" t="str">
        <f t="shared" si="67"/>
        <v/>
      </c>
      <c r="AH202" s="16" t="str">
        <f t="shared" si="68"/>
        <v/>
      </c>
      <c r="AI202" s="16" t="str">
        <f t="shared" si="69"/>
        <v/>
      </c>
      <c r="AJ202" s="16" t="str">
        <f t="shared" si="70"/>
        <v/>
      </c>
      <c r="AK202" s="16" t="str">
        <f t="shared" si="71"/>
        <v/>
      </c>
      <c r="AL202" s="16" t="str">
        <f t="shared" si="72"/>
        <v/>
      </c>
      <c r="AM202" s="41" t="str">
        <f t="shared" si="73"/>
        <v/>
      </c>
      <c r="AN202" s="41" t="str">
        <f t="shared" si="74"/>
        <v/>
      </c>
      <c r="AO202" s="17" t="str">
        <f>IF(A202="","",(AD202&lt;Settings!$B$4)+(AE202&gt;Settings!$B$5)+(AH202&gt;Settings!$B$6)+(AI202&gt;Settings!$B$7)+(N202&lt;Settings!$B$8)+(AJ202&gt;Settings!$B$9)+(O202&gt;Settings!$B$10)+(IFERROR(R202/S202,0)&gt;Settings!$B$11)+(AK202&lt;Settings!$B$12)+(AL202&lt;Settings!$B$13)+(X202&lt;Settings!$B$14)+(Y202&gt;Settings!$B$15))</f>
        <v/>
      </c>
      <c r="AP202" s="11" t="str">
        <f t="shared" si="75"/>
        <v/>
      </c>
      <c r="BB202" s="3"/>
      <c r="BC202" s="3"/>
      <c r="BD202" s="3"/>
      <c r="BE202" s="3"/>
      <c r="BG202" s="37"/>
      <c r="BH202" s="37"/>
      <c r="BI202" s="38" t="str">
        <f t="shared" si="76"/>
        <v/>
      </c>
    </row>
    <row r="203" spans="1:61" ht="15">
      <c r="A203" s="8"/>
      <c r="B203" s="6"/>
      <c r="C203" s="6"/>
      <c r="D203" s="6"/>
      <c r="E203" s="6"/>
      <c r="F203" s="12"/>
      <c r="G203" s="12"/>
      <c r="H203" s="12"/>
      <c r="I203" s="12"/>
      <c r="J203" s="12"/>
      <c r="K203" s="12"/>
      <c r="L203" s="13"/>
      <c r="M203" s="13"/>
      <c r="N203" s="14"/>
      <c r="O203" s="12"/>
      <c r="P203" s="12"/>
      <c r="Q203" s="12"/>
      <c r="R203" s="12"/>
      <c r="S203" s="30"/>
      <c r="T203" s="12"/>
      <c r="U203" s="12"/>
      <c r="V203" s="12"/>
      <c r="W203" s="12"/>
      <c r="X203" s="14"/>
      <c r="Y203" s="12"/>
      <c r="Z203" s="12"/>
      <c r="AA203" s="12"/>
      <c r="AB203" s="6"/>
      <c r="AC203" s="15" t="str">
        <f t="shared" si="63"/>
        <v/>
      </c>
      <c r="AD203" s="16" t="str">
        <f t="shared" si="64"/>
        <v/>
      </c>
      <c r="AE203" s="15" t="str">
        <f t="shared" si="65"/>
        <v/>
      </c>
      <c r="AF203" s="15" t="str">
        <f t="shared" si="66"/>
        <v/>
      </c>
      <c r="AG203" s="15" t="str">
        <f t="shared" si="67"/>
        <v/>
      </c>
      <c r="AH203" s="16" t="str">
        <f t="shared" si="68"/>
        <v/>
      </c>
      <c r="AI203" s="16" t="str">
        <f t="shared" si="69"/>
        <v/>
      </c>
      <c r="AJ203" s="16" t="str">
        <f t="shared" si="70"/>
        <v/>
      </c>
      <c r="AK203" s="16" t="str">
        <f t="shared" si="71"/>
        <v/>
      </c>
      <c r="AL203" s="16" t="str">
        <f t="shared" si="72"/>
        <v/>
      </c>
      <c r="AM203" s="41" t="str">
        <f t="shared" si="73"/>
        <v/>
      </c>
      <c r="AN203" s="41" t="str">
        <f t="shared" si="74"/>
        <v/>
      </c>
      <c r="AO203" s="17" t="str">
        <f>IF(A203="","",(AD203&lt;Settings!$B$4)+(AE203&gt;Settings!$B$5)+(AH203&gt;Settings!$B$6)+(AI203&gt;Settings!$B$7)+(N203&lt;Settings!$B$8)+(AJ203&gt;Settings!$B$9)+(O203&gt;Settings!$B$10)+(IFERROR(R203/S203,0)&gt;Settings!$B$11)+(AK203&lt;Settings!$B$12)+(AL203&lt;Settings!$B$13)+(X203&lt;Settings!$B$14)+(Y203&gt;Settings!$B$15))</f>
        <v/>
      </c>
      <c r="AP203" s="11" t="str">
        <f t="shared" si="75"/>
        <v/>
      </c>
      <c r="BB203" s="3"/>
      <c r="BC203" s="3"/>
      <c r="BD203" s="3"/>
      <c r="BE203" s="3"/>
      <c r="BG203" s="37"/>
      <c r="BH203" s="37"/>
      <c r="BI203" s="38" t="str">
        <f t="shared" si="76"/>
        <v/>
      </c>
    </row>
    <row r="204" spans="1:61" ht="15">
      <c r="A204" s="8"/>
      <c r="B204" s="6"/>
      <c r="C204" s="6"/>
      <c r="D204" s="6"/>
      <c r="E204" s="6"/>
      <c r="F204" s="12"/>
      <c r="G204" s="12"/>
      <c r="H204" s="12"/>
      <c r="I204" s="12"/>
      <c r="J204" s="12"/>
      <c r="K204" s="12"/>
      <c r="L204" s="13"/>
      <c r="M204" s="13"/>
      <c r="N204" s="14"/>
      <c r="O204" s="12"/>
      <c r="P204" s="12"/>
      <c r="Q204" s="12"/>
      <c r="R204" s="12"/>
      <c r="S204" s="30"/>
      <c r="T204" s="12"/>
      <c r="U204" s="12"/>
      <c r="V204" s="12"/>
      <c r="W204" s="12"/>
      <c r="X204" s="14"/>
      <c r="Y204" s="12"/>
      <c r="Z204" s="12"/>
      <c r="AA204" s="12"/>
      <c r="AB204" s="6"/>
      <c r="AC204" s="15" t="str">
        <f t="shared" si="63"/>
        <v/>
      </c>
      <c r="AD204" s="16" t="str">
        <f t="shared" si="64"/>
        <v/>
      </c>
      <c r="AE204" s="15" t="str">
        <f t="shared" si="65"/>
        <v/>
      </c>
      <c r="AF204" s="15" t="str">
        <f t="shared" si="66"/>
        <v/>
      </c>
      <c r="AG204" s="15" t="str">
        <f t="shared" si="67"/>
        <v/>
      </c>
      <c r="AH204" s="16" t="str">
        <f t="shared" si="68"/>
        <v/>
      </c>
      <c r="AI204" s="16" t="str">
        <f t="shared" si="69"/>
        <v/>
      </c>
      <c r="AJ204" s="16" t="str">
        <f t="shared" si="70"/>
        <v/>
      </c>
      <c r="AK204" s="16" t="str">
        <f t="shared" si="71"/>
        <v/>
      </c>
      <c r="AL204" s="16" t="str">
        <f t="shared" si="72"/>
        <v/>
      </c>
      <c r="AM204" s="41" t="str">
        <f t="shared" si="73"/>
        <v/>
      </c>
      <c r="AN204" s="41" t="str">
        <f t="shared" si="74"/>
        <v/>
      </c>
      <c r="AO204" s="17" t="str">
        <f>IF(A204="","",(AD204&lt;Settings!$B$4)+(AE204&gt;Settings!$B$5)+(AH204&gt;Settings!$B$6)+(AI204&gt;Settings!$B$7)+(N204&lt;Settings!$B$8)+(AJ204&gt;Settings!$B$9)+(O204&gt;Settings!$B$10)+(IFERROR(R204/S204,0)&gt;Settings!$B$11)+(AK204&lt;Settings!$B$12)+(AL204&lt;Settings!$B$13)+(X204&lt;Settings!$B$14)+(Y204&gt;Settings!$B$15))</f>
        <v/>
      </c>
      <c r="AP204" s="11" t="str">
        <f t="shared" si="75"/>
        <v/>
      </c>
      <c r="BB204" s="3"/>
      <c r="BC204" s="3"/>
      <c r="BD204" s="3"/>
      <c r="BE204" s="3"/>
      <c r="BG204" s="37"/>
      <c r="BH204" s="37"/>
      <c r="BI204" s="38" t="str">
        <f t="shared" si="76"/>
        <v/>
      </c>
    </row>
    <row r="205" spans="1:61" ht="15">
      <c r="A205" s="8"/>
      <c r="B205" s="6"/>
      <c r="C205" s="6"/>
      <c r="D205" s="6"/>
      <c r="E205" s="6"/>
      <c r="F205" s="12"/>
      <c r="G205" s="12"/>
      <c r="H205" s="12"/>
      <c r="I205" s="12"/>
      <c r="J205" s="12"/>
      <c r="K205" s="12"/>
      <c r="L205" s="13"/>
      <c r="M205" s="13"/>
      <c r="N205" s="14"/>
      <c r="O205" s="12"/>
      <c r="P205" s="12"/>
      <c r="Q205" s="12"/>
      <c r="R205" s="12"/>
      <c r="S205" s="30"/>
      <c r="T205" s="12"/>
      <c r="U205" s="12"/>
      <c r="V205" s="12"/>
      <c r="W205" s="12"/>
      <c r="X205" s="14"/>
      <c r="Y205" s="12"/>
      <c r="Z205" s="12"/>
      <c r="AA205" s="12"/>
      <c r="AB205" s="6"/>
      <c r="AC205" s="15" t="str">
        <f t="shared" si="63"/>
        <v/>
      </c>
      <c r="AD205" s="16" t="str">
        <f t="shared" si="64"/>
        <v/>
      </c>
      <c r="AE205" s="15" t="str">
        <f t="shared" si="65"/>
        <v/>
      </c>
      <c r="AF205" s="15" t="str">
        <f t="shared" si="66"/>
        <v/>
      </c>
      <c r="AG205" s="15" t="str">
        <f t="shared" si="67"/>
        <v/>
      </c>
      <c r="AH205" s="16" t="str">
        <f t="shared" si="68"/>
        <v/>
      </c>
      <c r="AI205" s="16" t="str">
        <f t="shared" si="69"/>
        <v/>
      </c>
      <c r="AJ205" s="16" t="str">
        <f t="shared" si="70"/>
        <v/>
      </c>
      <c r="AK205" s="16" t="str">
        <f t="shared" si="71"/>
        <v/>
      </c>
      <c r="AL205" s="16" t="str">
        <f t="shared" si="72"/>
        <v/>
      </c>
      <c r="AM205" s="41" t="str">
        <f t="shared" si="73"/>
        <v/>
      </c>
      <c r="AN205" s="41" t="str">
        <f t="shared" si="74"/>
        <v/>
      </c>
      <c r="AO205" s="17" t="str">
        <f>IF(A205="","",(AD205&lt;Settings!$B$4)+(AE205&gt;Settings!$B$5)+(AH205&gt;Settings!$B$6)+(AI205&gt;Settings!$B$7)+(N205&lt;Settings!$B$8)+(AJ205&gt;Settings!$B$9)+(O205&gt;Settings!$B$10)+(IFERROR(R205/S205,0)&gt;Settings!$B$11)+(AK205&lt;Settings!$B$12)+(AL205&lt;Settings!$B$13)+(X205&lt;Settings!$B$14)+(Y205&gt;Settings!$B$15))</f>
        <v/>
      </c>
      <c r="AP205" s="11" t="str">
        <f t="shared" si="75"/>
        <v/>
      </c>
      <c r="BB205" s="3"/>
      <c r="BC205" s="3"/>
      <c r="BD205" s="3"/>
      <c r="BE205" s="3"/>
      <c r="BG205" s="37"/>
      <c r="BH205" s="37"/>
      <c r="BI205" s="38" t="str">
        <f t="shared" si="76"/>
        <v/>
      </c>
    </row>
    <row r="206" spans="1:61" ht="15">
      <c r="A206" s="8"/>
      <c r="B206" s="6"/>
      <c r="C206" s="6"/>
      <c r="D206" s="6"/>
      <c r="E206" s="6"/>
      <c r="F206" s="12"/>
      <c r="G206" s="12"/>
      <c r="H206" s="12"/>
      <c r="I206" s="12"/>
      <c r="J206" s="12"/>
      <c r="K206" s="12"/>
      <c r="L206" s="13"/>
      <c r="M206" s="13"/>
      <c r="N206" s="14"/>
      <c r="O206" s="12"/>
      <c r="P206" s="12"/>
      <c r="Q206" s="12"/>
      <c r="R206" s="12"/>
      <c r="S206" s="30"/>
      <c r="T206" s="12"/>
      <c r="U206" s="12"/>
      <c r="V206" s="12"/>
      <c r="W206" s="12"/>
      <c r="X206" s="14"/>
      <c r="Y206" s="12"/>
      <c r="Z206" s="12"/>
      <c r="AA206" s="12"/>
      <c r="AB206" s="6"/>
      <c r="AC206" s="15" t="str">
        <f t="shared" si="63"/>
        <v/>
      </c>
      <c r="AD206" s="16" t="str">
        <f t="shared" si="64"/>
        <v/>
      </c>
      <c r="AE206" s="15" t="str">
        <f t="shared" si="65"/>
        <v/>
      </c>
      <c r="AF206" s="15" t="str">
        <f t="shared" si="66"/>
        <v/>
      </c>
      <c r="AG206" s="15" t="str">
        <f t="shared" si="67"/>
        <v/>
      </c>
      <c r="AH206" s="16" t="str">
        <f t="shared" si="68"/>
        <v/>
      </c>
      <c r="AI206" s="16" t="str">
        <f t="shared" si="69"/>
        <v/>
      </c>
      <c r="AJ206" s="16" t="str">
        <f t="shared" si="70"/>
        <v/>
      </c>
      <c r="AK206" s="16" t="str">
        <f t="shared" si="71"/>
        <v/>
      </c>
      <c r="AL206" s="16" t="str">
        <f t="shared" si="72"/>
        <v/>
      </c>
      <c r="AM206" s="41" t="str">
        <f t="shared" si="73"/>
        <v/>
      </c>
      <c r="AN206" s="41" t="str">
        <f t="shared" si="74"/>
        <v/>
      </c>
      <c r="AO206" s="17" t="str">
        <f>IF(A206="","",(AD206&lt;Settings!$B$4)+(AE206&gt;Settings!$B$5)+(AH206&gt;Settings!$B$6)+(AI206&gt;Settings!$B$7)+(N206&lt;Settings!$B$8)+(AJ206&gt;Settings!$B$9)+(O206&gt;Settings!$B$10)+(IFERROR(R206/S206,0)&gt;Settings!$B$11)+(AK206&lt;Settings!$B$12)+(AL206&lt;Settings!$B$13)+(X206&lt;Settings!$B$14)+(Y206&gt;Settings!$B$15))</f>
        <v/>
      </c>
      <c r="AP206" s="11" t="str">
        <f t="shared" si="75"/>
        <v/>
      </c>
      <c r="BB206" s="3"/>
      <c r="BC206" s="3"/>
      <c r="BD206" s="3"/>
      <c r="BE206" s="3"/>
      <c r="BG206" s="37"/>
      <c r="BH206" s="37"/>
      <c r="BI206" s="38" t="str">
        <f t="shared" si="76"/>
        <v/>
      </c>
    </row>
    <row r="207" spans="1:61" ht="15">
      <c r="A207" s="8"/>
      <c r="B207" s="6"/>
      <c r="C207" s="6"/>
      <c r="D207" s="6"/>
      <c r="E207" s="6"/>
      <c r="F207" s="12"/>
      <c r="G207" s="12"/>
      <c r="H207" s="12"/>
      <c r="I207" s="12"/>
      <c r="J207" s="12"/>
      <c r="K207" s="12"/>
      <c r="L207" s="13"/>
      <c r="M207" s="13"/>
      <c r="N207" s="14"/>
      <c r="O207" s="12"/>
      <c r="P207" s="12"/>
      <c r="Q207" s="12"/>
      <c r="R207" s="12"/>
      <c r="S207" s="30"/>
      <c r="T207" s="12"/>
      <c r="U207" s="12"/>
      <c r="V207" s="12"/>
      <c r="W207" s="12"/>
      <c r="X207" s="14"/>
      <c r="Y207" s="12"/>
      <c r="Z207" s="12"/>
      <c r="AA207" s="12"/>
      <c r="AB207" s="6"/>
      <c r="AC207" s="15" t="str">
        <f t="shared" si="63"/>
        <v/>
      </c>
      <c r="AD207" s="16" t="str">
        <f t="shared" si="64"/>
        <v/>
      </c>
      <c r="AE207" s="15" t="str">
        <f t="shared" si="65"/>
        <v/>
      </c>
      <c r="AF207" s="15" t="str">
        <f t="shared" si="66"/>
        <v/>
      </c>
      <c r="AG207" s="15" t="str">
        <f t="shared" si="67"/>
        <v/>
      </c>
      <c r="AH207" s="16" t="str">
        <f t="shared" si="68"/>
        <v/>
      </c>
      <c r="AI207" s="16" t="str">
        <f t="shared" si="69"/>
        <v/>
      </c>
      <c r="AJ207" s="16" t="str">
        <f t="shared" si="70"/>
        <v/>
      </c>
      <c r="AK207" s="16" t="str">
        <f t="shared" si="71"/>
        <v/>
      </c>
      <c r="AL207" s="16" t="str">
        <f t="shared" si="72"/>
        <v/>
      </c>
      <c r="AM207" s="41" t="str">
        <f t="shared" si="73"/>
        <v/>
      </c>
      <c r="AN207" s="41" t="str">
        <f t="shared" si="74"/>
        <v/>
      </c>
      <c r="AO207" s="17" t="str">
        <f>IF(A207="","",(AD207&lt;Settings!$B$4)+(AE207&gt;Settings!$B$5)+(AH207&gt;Settings!$B$6)+(AI207&gt;Settings!$B$7)+(N207&lt;Settings!$B$8)+(AJ207&gt;Settings!$B$9)+(O207&gt;Settings!$B$10)+(IFERROR(R207/S207,0)&gt;Settings!$B$11)+(AK207&lt;Settings!$B$12)+(AL207&lt;Settings!$B$13)+(X207&lt;Settings!$B$14)+(Y207&gt;Settings!$B$15))</f>
        <v/>
      </c>
      <c r="AP207" s="11" t="str">
        <f t="shared" si="75"/>
        <v/>
      </c>
      <c r="BB207" s="3"/>
      <c r="BC207" s="3"/>
      <c r="BD207" s="3"/>
      <c r="BE207" s="3"/>
      <c r="BG207" s="37"/>
      <c r="BH207" s="37"/>
      <c r="BI207" s="38" t="str">
        <f t="shared" si="76"/>
        <v/>
      </c>
    </row>
    <row r="208" spans="1:61" ht="15">
      <c r="A208" s="8"/>
      <c r="B208" s="6"/>
      <c r="C208" s="6"/>
      <c r="D208" s="6"/>
      <c r="E208" s="6"/>
      <c r="F208" s="12"/>
      <c r="G208" s="12"/>
      <c r="H208" s="12"/>
      <c r="I208" s="12"/>
      <c r="J208" s="12"/>
      <c r="K208" s="12"/>
      <c r="L208" s="13"/>
      <c r="M208" s="13"/>
      <c r="N208" s="14"/>
      <c r="O208" s="12"/>
      <c r="P208" s="12"/>
      <c r="Q208" s="12"/>
      <c r="R208" s="12"/>
      <c r="S208" s="30"/>
      <c r="T208" s="12"/>
      <c r="U208" s="12"/>
      <c r="V208" s="12"/>
      <c r="W208" s="12"/>
      <c r="X208" s="14"/>
      <c r="Y208" s="12"/>
      <c r="Z208" s="12"/>
      <c r="AA208" s="12"/>
      <c r="AB208" s="6"/>
      <c r="AC208" s="15" t="str">
        <f t="shared" si="63"/>
        <v/>
      </c>
      <c r="AD208" s="16" t="str">
        <f t="shared" si="64"/>
        <v/>
      </c>
      <c r="AE208" s="15" t="str">
        <f t="shared" si="65"/>
        <v/>
      </c>
      <c r="AF208" s="15" t="str">
        <f t="shared" si="66"/>
        <v/>
      </c>
      <c r="AG208" s="15" t="str">
        <f t="shared" si="67"/>
        <v/>
      </c>
      <c r="AH208" s="16" t="str">
        <f t="shared" si="68"/>
        <v/>
      </c>
      <c r="AI208" s="16" t="str">
        <f t="shared" si="69"/>
        <v/>
      </c>
      <c r="AJ208" s="16" t="str">
        <f t="shared" si="70"/>
        <v/>
      </c>
      <c r="AK208" s="16" t="str">
        <f t="shared" si="71"/>
        <v/>
      </c>
      <c r="AL208" s="16" t="str">
        <f t="shared" si="72"/>
        <v/>
      </c>
      <c r="AM208" s="41" t="str">
        <f t="shared" si="73"/>
        <v/>
      </c>
      <c r="AN208" s="41" t="str">
        <f t="shared" si="74"/>
        <v/>
      </c>
      <c r="AO208" s="17" t="str">
        <f>IF(A208="","",(AD208&lt;Settings!$B$4)+(AE208&gt;Settings!$B$5)+(AH208&gt;Settings!$B$6)+(AI208&gt;Settings!$B$7)+(N208&lt;Settings!$B$8)+(AJ208&gt;Settings!$B$9)+(O208&gt;Settings!$B$10)+(IFERROR(R208/S208,0)&gt;Settings!$B$11)+(AK208&lt;Settings!$B$12)+(AL208&lt;Settings!$B$13)+(X208&lt;Settings!$B$14)+(Y208&gt;Settings!$B$15))</f>
        <v/>
      </c>
      <c r="AP208" s="11" t="str">
        <f t="shared" si="75"/>
        <v/>
      </c>
      <c r="BB208" s="3"/>
      <c r="BC208" s="3"/>
      <c r="BD208" s="3"/>
      <c r="BE208" s="3"/>
      <c r="BG208" s="37"/>
      <c r="BH208" s="37"/>
      <c r="BI208" s="38" t="str">
        <f t="shared" si="76"/>
        <v/>
      </c>
    </row>
    <row r="209" spans="1:61" ht="15">
      <c r="A209" s="8"/>
      <c r="B209" s="6"/>
      <c r="C209" s="6"/>
      <c r="D209" s="6"/>
      <c r="E209" s="6"/>
      <c r="F209" s="12"/>
      <c r="G209" s="12"/>
      <c r="H209" s="12"/>
      <c r="I209" s="12"/>
      <c r="J209" s="12"/>
      <c r="K209" s="12"/>
      <c r="L209" s="13"/>
      <c r="M209" s="13"/>
      <c r="N209" s="14"/>
      <c r="O209" s="12"/>
      <c r="P209" s="12"/>
      <c r="Q209" s="12"/>
      <c r="R209" s="12"/>
      <c r="S209" s="30"/>
      <c r="T209" s="12"/>
      <c r="U209" s="12"/>
      <c r="V209" s="12"/>
      <c r="W209" s="12"/>
      <c r="X209" s="14"/>
      <c r="Y209" s="12"/>
      <c r="Z209" s="12"/>
      <c r="AA209" s="12"/>
      <c r="AB209" s="6"/>
      <c r="AC209" s="15" t="str">
        <f t="shared" si="63"/>
        <v/>
      </c>
      <c r="AD209" s="16" t="str">
        <f t="shared" si="64"/>
        <v/>
      </c>
      <c r="AE209" s="15" t="str">
        <f t="shared" si="65"/>
        <v/>
      </c>
      <c r="AF209" s="15" t="str">
        <f t="shared" si="66"/>
        <v/>
      </c>
      <c r="AG209" s="15" t="str">
        <f t="shared" si="67"/>
        <v/>
      </c>
      <c r="AH209" s="16" t="str">
        <f t="shared" si="68"/>
        <v/>
      </c>
      <c r="AI209" s="16" t="str">
        <f t="shared" si="69"/>
        <v/>
      </c>
      <c r="AJ209" s="16" t="str">
        <f t="shared" si="70"/>
        <v/>
      </c>
      <c r="AK209" s="16" t="str">
        <f t="shared" si="71"/>
        <v/>
      </c>
      <c r="AL209" s="16" t="str">
        <f t="shared" si="72"/>
        <v/>
      </c>
      <c r="AM209" s="41" t="str">
        <f t="shared" si="73"/>
        <v/>
      </c>
      <c r="AN209" s="41" t="str">
        <f t="shared" si="74"/>
        <v/>
      </c>
      <c r="AO209" s="17" t="str">
        <f>IF(A209="","",(AD209&lt;Settings!$B$4)+(AE209&gt;Settings!$B$5)+(AH209&gt;Settings!$B$6)+(AI209&gt;Settings!$B$7)+(N209&lt;Settings!$B$8)+(AJ209&gt;Settings!$B$9)+(O209&gt;Settings!$B$10)+(IFERROR(R209/S209,0)&gt;Settings!$B$11)+(AK209&lt;Settings!$B$12)+(AL209&lt;Settings!$B$13)+(X209&lt;Settings!$B$14)+(Y209&gt;Settings!$B$15))</f>
        <v/>
      </c>
      <c r="AP209" s="11" t="str">
        <f t="shared" si="75"/>
        <v/>
      </c>
      <c r="BB209" s="3"/>
      <c r="BC209" s="3"/>
      <c r="BD209" s="3"/>
      <c r="BE209" s="3"/>
      <c r="BG209" s="37"/>
      <c r="BH209" s="37"/>
      <c r="BI209" s="38" t="str">
        <f t="shared" si="76"/>
        <v/>
      </c>
    </row>
    <row r="210" spans="1:61" ht="15">
      <c r="A210" s="8"/>
      <c r="B210" s="6"/>
      <c r="C210" s="6"/>
      <c r="D210" s="6"/>
      <c r="E210" s="6"/>
      <c r="F210" s="12"/>
      <c r="G210" s="12"/>
      <c r="H210" s="12"/>
      <c r="I210" s="12"/>
      <c r="J210" s="12"/>
      <c r="K210" s="12"/>
      <c r="L210" s="13"/>
      <c r="M210" s="13"/>
      <c r="N210" s="14"/>
      <c r="O210" s="12"/>
      <c r="P210" s="12"/>
      <c r="Q210" s="12"/>
      <c r="R210" s="12"/>
      <c r="S210" s="30"/>
      <c r="T210" s="12"/>
      <c r="U210" s="12"/>
      <c r="V210" s="12"/>
      <c r="W210" s="12"/>
      <c r="X210" s="14"/>
      <c r="Y210" s="12"/>
      <c r="Z210" s="12"/>
      <c r="AA210" s="12"/>
      <c r="AB210" s="6"/>
      <c r="AC210" s="15" t="str">
        <f t="shared" si="63"/>
        <v/>
      </c>
      <c r="AD210" s="16" t="str">
        <f t="shared" si="64"/>
        <v/>
      </c>
      <c r="AE210" s="15" t="str">
        <f t="shared" si="65"/>
        <v/>
      </c>
      <c r="AF210" s="15" t="str">
        <f t="shared" si="66"/>
        <v/>
      </c>
      <c r="AG210" s="15" t="str">
        <f t="shared" si="67"/>
        <v/>
      </c>
      <c r="AH210" s="16" t="str">
        <f t="shared" si="68"/>
        <v/>
      </c>
      <c r="AI210" s="16" t="str">
        <f t="shared" si="69"/>
        <v/>
      </c>
      <c r="AJ210" s="16" t="str">
        <f t="shared" si="70"/>
        <v/>
      </c>
      <c r="AK210" s="16" t="str">
        <f t="shared" si="71"/>
        <v/>
      </c>
      <c r="AL210" s="16" t="str">
        <f t="shared" si="72"/>
        <v/>
      </c>
      <c r="AM210" s="41" t="str">
        <f t="shared" si="73"/>
        <v/>
      </c>
      <c r="AN210" s="41" t="str">
        <f t="shared" si="74"/>
        <v/>
      </c>
      <c r="AO210" s="17" t="str">
        <f>IF(A210="","",(AD210&lt;Settings!$B$4)+(AE210&gt;Settings!$B$5)+(AH210&gt;Settings!$B$6)+(AI210&gt;Settings!$B$7)+(N210&lt;Settings!$B$8)+(AJ210&gt;Settings!$B$9)+(O210&gt;Settings!$B$10)+(IFERROR(R210/S210,0)&gt;Settings!$B$11)+(AK210&lt;Settings!$B$12)+(AL210&lt;Settings!$B$13)+(X210&lt;Settings!$B$14)+(Y210&gt;Settings!$B$15))</f>
        <v/>
      </c>
      <c r="AP210" s="11" t="str">
        <f t="shared" si="75"/>
        <v/>
      </c>
      <c r="BB210" s="3"/>
      <c r="BC210" s="3"/>
      <c r="BD210" s="3"/>
      <c r="BE210" s="3"/>
      <c r="BG210" s="37"/>
      <c r="BH210" s="37"/>
      <c r="BI210" s="38" t="str">
        <f t="shared" si="76"/>
        <v/>
      </c>
    </row>
    <row r="211" spans="1:61" ht="15">
      <c r="A211" s="8"/>
      <c r="B211" s="6"/>
      <c r="C211" s="6"/>
      <c r="D211" s="6"/>
      <c r="E211" s="6"/>
      <c r="F211" s="12"/>
      <c r="G211" s="12"/>
      <c r="H211" s="12"/>
      <c r="I211" s="12"/>
      <c r="J211" s="12"/>
      <c r="K211" s="12"/>
      <c r="L211" s="13"/>
      <c r="M211" s="13"/>
      <c r="N211" s="14"/>
      <c r="O211" s="12"/>
      <c r="P211" s="12"/>
      <c r="Q211" s="12"/>
      <c r="R211" s="12"/>
      <c r="S211" s="30"/>
      <c r="T211" s="12"/>
      <c r="U211" s="12"/>
      <c r="V211" s="12"/>
      <c r="W211" s="12"/>
      <c r="X211" s="14"/>
      <c r="Y211" s="12"/>
      <c r="Z211" s="12"/>
      <c r="AA211" s="12"/>
      <c r="AB211" s="6"/>
      <c r="AC211" s="15" t="str">
        <f t="shared" si="63"/>
        <v/>
      </c>
      <c r="AD211" s="16" t="str">
        <f t="shared" si="64"/>
        <v/>
      </c>
      <c r="AE211" s="15" t="str">
        <f t="shared" si="65"/>
        <v/>
      </c>
      <c r="AF211" s="15" t="str">
        <f t="shared" si="66"/>
        <v/>
      </c>
      <c r="AG211" s="15" t="str">
        <f t="shared" si="67"/>
        <v/>
      </c>
      <c r="AH211" s="16" t="str">
        <f t="shared" si="68"/>
        <v/>
      </c>
      <c r="AI211" s="16" t="str">
        <f t="shared" si="69"/>
        <v/>
      </c>
      <c r="AJ211" s="16" t="str">
        <f t="shared" si="70"/>
        <v/>
      </c>
      <c r="AK211" s="16" t="str">
        <f t="shared" si="71"/>
        <v/>
      </c>
      <c r="AL211" s="16" t="str">
        <f t="shared" si="72"/>
        <v/>
      </c>
      <c r="AM211" s="41" t="str">
        <f t="shared" si="73"/>
        <v/>
      </c>
      <c r="AN211" s="41" t="str">
        <f t="shared" si="74"/>
        <v/>
      </c>
      <c r="AO211" s="17" t="str">
        <f>IF(A211="","",(AD211&lt;Settings!$B$4)+(AE211&gt;Settings!$B$5)+(AH211&gt;Settings!$B$6)+(AI211&gt;Settings!$B$7)+(N211&lt;Settings!$B$8)+(AJ211&gt;Settings!$B$9)+(O211&gt;Settings!$B$10)+(IFERROR(R211/S211,0)&gt;Settings!$B$11)+(AK211&lt;Settings!$B$12)+(AL211&lt;Settings!$B$13)+(X211&lt;Settings!$B$14)+(Y211&gt;Settings!$B$15))</f>
        <v/>
      </c>
      <c r="AP211" s="11" t="str">
        <f t="shared" si="75"/>
        <v/>
      </c>
      <c r="BB211" s="3"/>
      <c r="BC211" s="3"/>
      <c r="BD211" s="3"/>
      <c r="BE211" s="3"/>
      <c r="BG211" s="37"/>
      <c r="BH211" s="37"/>
      <c r="BI211" s="38" t="str">
        <f t="shared" si="76"/>
        <v/>
      </c>
    </row>
    <row r="212" spans="1:61" ht="15">
      <c r="A212" s="8"/>
      <c r="B212" s="6"/>
      <c r="C212" s="6"/>
      <c r="D212" s="6"/>
      <c r="E212" s="6"/>
      <c r="F212" s="12"/>
      <c r="G212" s="12"/>
      <c r="H212" s="12"/>
      <c r="I212" s="12"/>
      <c r="J212" s="12"/>
      <c r="K212" s="12"/>
      <c r="L212" s="13"/>
      <c r="M212" s="13"/>
      <c r="N212" s="14"/>
      <c r="O212" s="12"/>
      <c r="P212" s="12"/>
      <c r="Q212" s="12"/>
      <c r="R212" s="12"/>
      <c r="S212" s="30"/>
      <c r="T212" s="12"/>
      <c r="U212" s="12"/>
      <c r="V212" s="12"/>
      <c r="W212" s="12"/>
      <c r="X212" s="14"/>
      <c r="Y212" s="12"/>
      <c r="Z212" s="12"/>
      <c r="AA212" s="12"/>
      <c r="AB212" s="6"/>
      <c r="AC212" s="15" t="str">
        <f t="shared" si="63"/>
        <v/>
      </c>
      <c r="AD212" s="16" t="str">
        <f t="shared" si="64"/>
        <v/>
      </c>
      <c r="AE212" s="15" t="str">
        <f t="shared" si="65"/>
        <v/>
      </c>
      <c r="AF212" s="15" t="str">
        <f t="shared" si="66"/>
        <v/>
      </c>
      <c r="AG212" s="15" t="str">
        <f t="shared" si="67"/>
        <v/>
      </c>
      <c r="AH212" s="16" t="str">
        <f t="shared" si="68"/>
        <v/>
      </c>
      <c r="AI212" s="16" t="str">
        <f t="shared" si="69"/>
        <v/>
      </c>
      <c r="AJ212" s="16" t="str">
        <f t="shared" si="70"/>
        <v/>
      </c>
      <c r="AK212" s="16" t="str">
        <f t="shared" si="71"/>
        <v/>
      </c>
      <c r="AL212" s="16" t="str">
        <f t="shared" si="72"/>
        <v/>
      </c>
      <c r="AM212" s="41" t="str">
        <f t="shared" si="73"/>
        <v/>
      </c>
      <c r="AN212" s="41" t="str">
        <f t="shared" si="74"/>
        <v/>
      </c>
      <c r="AO212" s="17" t="str">
        <f>IF(A212="","",(AD212&lt;Settings!$B$4)+(AE212&gt;Settings!$B$5)+(AH212&gt;Settings!$B$6)+(AI212&gt;Settings!$B$7)+(N212&lt;Settings!$B$8)+(AJ212&gt;Settings!$B$9)+(O212&gt;Settings!$B$10)+(IFERROR(R212/S212,0)&gt;Settings!$B$11)+(AK212&lt;Settings!$B$12)+(AL212&lt;Settings!$B$13)+(X212&lt;Settings!$B$14)+(Y212&gt;Settings!$B$15))</f>
        <v/>
      </c>
      <c r="AP212" s="11" t="str">
        <f t="shared" si="75"/>
        <v/>
      </c>
      <c r="BB212" s="3"/>
      <c r="BC212" s="3"/>
      <c r="BD212" s="3"/>
      <c r="BE212" s="3"/>
      <c r="BG212" s="37"/>
      <c r="BH212" s="37"/>
      <c r="BI212" s="38" t="str">
        <f t="shared" si="76"/>
        <v/>
      </c>
    </row>
    <row r="213" spans="1:61" ht="15">
      <c r="A213" s="8"/>
      <c r="B213" s="6"/>
      <c r="C213" s="6"/>
      <c r="D213" s="6"/>
      <c r="E213" s="6"/>
      <c r="F213" s="12"/>
      <c r="G213" s="12"/>
      <c r="H213" s="12"/>
      <c r="I213" s="12"/>
      <c r="J213" s="12"/>
      <c r="K213" s="12"/>
      <c r="L213" s="13"/>
      <c r="M213" s="13"/>
      <c r="N213" s="14"/>
      <c r="O213" s="12"/>
      <c r="P213" s="12"/>
      <c r="Q213" s="12"/>
      <c r="R213" s="12"/>
      <c r="S213" s="30"/>
      <c r="T213" s="12"/>
      <c r="U213" s="12"/>
      <c r="V213" s="12"/>
      <c r="W213" s="12"/>
      <c r="X213" s="14"/>
      <c r="Y213" s="12"/>
      <c r="Z213" s="12"/>
      <c r="AA213" s="12"/>
      <c r="AB213" s="6"/>
      <c r="AC213" s="15" t="str">
        <f t="shared" si="63"/>
        <v/>
      </c>
      <c r="AD213" s="16" t="str">
        <f t="shared" si="64"/>
        <v/>
      </c>
      <c r="AE213" s="15" t="str">
        <f t="shared" si="65"/>
        <v/>
      </c>
      <c r="AF213" s="15" t="str">
        <f t="shared" si="66"/>
        <v/>
      </c>
      <c r="AG213" s="15" t="str">
        <f t="shared" si="67"/>
        <v/>
      </c>
      <c r="AH213" s="16" t="str">
        <f t="shared" si="68"/>
        <v/>
      </c>
      <c r="AI213" s="16" t="str">
        <f t="shared" si="69"/>
        <v/>
      </c>
      <c r="AJ213" s="16" t="str">
        <f t="shared" si="70"/>
        <v/>
      </c>
      <c r="AK213" s="16" t="str">
        <f t="shared" si="71"/>
        <v/>
      </c>
      <c r="AL213" s="16" t="str">
        <f t="shared" si="72"/>
        <v/>
      </c>
      <c r="AM213" s="41" t="str">
        <f t="shared" si="73"/>
        <v/>
      </c>
      <c r="AN213" s="41" t="str">
        <f t="shared" si="74"/>
        <v/>
      </c>
      <c r="AO213" s="17" t="str">
        <f>IF(A213="","",(AD213&lt;Settings!$B$4)+(AE213&gt;Settings!$B$5)+(AH213&gt;Settings!$B$6)+(AI213&gt;Settings!$B$7)+(N213&lt;Settings!$B$8)+(AJ213&gt;Settings!$B$9)+(O213&gt;Settings!$B$10)+(IFERROR(R213/S213,0)&gt;Settings!$B$11)+(AK213&lt;Settings!$B$12)+(AL213&lt;Settings!$B$13)+(X213&lt;Settings!$B$14)+(Y213&gt;Settings!$B$15))</f>
        <v/>
      </c>
      <c r="AP213" s="11" t="str">
        <f t="shared" si="75"/>
        <v/>
      </c>
      <c r="BB213" s="3"/>
      <c r="BC213" s="3"/>
      <c r="BD213" s="3"/>
      <c r="BE213" s="3"/>
      <c r="BG213" s="37"/>
      <c r="BH213" s="37"/>
      <c r="BI213" s="38" t="str">
        <f t="shared" si="76"/>
        <v/>
      </c>
    </row>
    <row r="214" spans="1:61" ht="15">
      <c r="A214" s="8"/>
      <c r="B214" s="6"/>
      <c r="C214" s="6"/>
      <c r="D214" s="6"/>
      <c r="E214" s="6"/>
      <c r="F214" s="12"/>
      <c r="G214" s="12"/>
      <c r="H214" s="12"/>
      <c r="I214" s="12"/>
      <c r="J214" s="12"/>
      <c r="K214" s="12"/>
      <c r="L214" s="13"/>
      <c r="M214" s="13"/>
      <c r="N214" s="14"/>
      <c r="O214" s="12"/>
      <c r="P214" s="12"/>
      <c r="Q214" s="12"/>
      <c r="R214" s="12"/>
      <c r="S214" s="30"/>
      <c r="T214" s="12"/>
      <c r="U214" s="12"/>
      <c r="V214" s="12"/>
      <c r="W214" s="12"/>
      <c r="X214" s="14"/>
      <c r="Y214" s="12"/>
      <c r="Z214" s="12"/>
      <c r="AA214" s="12"/>
      <c r="AB214" s="6"/>
      <c r="AC214" s="15" t="str">
        <f t="shared" si="63"/>
        <v/>
      </c>
      <c r="AD214" s="16" t="str">
        <f t="shared" si="64"/>
        <v/>
      </c>
      <c r="AE214" s="15" t="str">
        <f t="shared" si="65"/>
        <v/>
      </c>
      <c r="AF214" s="15" t="str">
        <f t="shared" si="66"/>
        <v/>
      </c>
      <c r="AG214" s="15" t="str">
        <f t="shared" si="67"/>
        <v/>
      </c>
      <c r="AH214" s="16" t="str">
        <f t="shared" si="68"/>
        <v/>
      </c>
      <c r="AI214" s="16" t="str">
        <f t="shared" si="69"/>
        <v/>
      </c>
      <c r="AJ214" s="16" t="str">
        <f t="shared" si="70"/>
        <v/>
      </c>
      <c r="AK214" s="16" t="str">
        <f t="shared" si="71"/>
        <v/>
      </c>
      <c r="AL214" s="16" t="str">
        <f t="shared" si="72"/>
        <v/>
      </c>
      <c r="AM214" s="41" t="str">
        <f t="shared" si="73"/>
        <v/>
      </c>
      <c r="AN214" s="41" t="str">
        <f t="shared" si="74"/>
        <v/>
      </c>
      <c r="AO214" s="17" t="str">
        <f>IF(A214="","",(AD214&lt;Settings!$B$4)+(AE214&gt;Settings!$B$5)+(AH214&gt;Settings!$B$6)+(AI214&gt;Settings!$B$7)+(N214&lt;Settings!$B$8)+(AJ214&gt;Settings!$B$9)+(O214&gt;Settings!$B$10)+(IFERROR(R214/S214,0)&gt;Settings!$B$11)+(AK214&lt;Settings!$B$12)+(AL214&lt;Settings!$B$13)+(X214&lt;Settings!$B$14)+(Y214&gt;Settings!$B$15))</f>
        <v/>
      </c>
      <c r="AP214" s="11" t="str">
        <f t="shared" si="75"/>
        <v/>
      </c>
      <c r="BB214" s="3"/>
      <c r="BC214" s="3"/>
      <c r="BD214" s="3"/>
      <c r="BE214" s="3"/>
      <c r="BG214" s="37"/>
      <c r="BH214" s="37"/>
      <c r="BI214" s="38" t="str">
        <f t="shared" si="76"/>
        <v/>
      </c>
    </row>
    <row r="215" spans="1:61" ht="15">
      <c r="A215" s="8"/>
      <c r="B215" s="6"/>
      <c r="C215" s="6"/>
      <c r="D215" s="6"/>
      <c r="E215" s="6"/>
      <c r="F215" s="12"/>
      <c r="G215" s="12"/>
      <c r="H215" s="12"/>
      <c r="I215" s="12"/>
      <c r="J215" s="12"/>
      <c r="K215" s="12"/>
      <c r="L215" s="13"/>
      <c r="M215" s="13"/>
      <c r="N215" s="14"/>
      <c r="O215" s="12"/>
      <c r="P215" s="12"/>
      <c r="Q215" s="12"/>
      <c r="R215" s="12"/>
      <c r="S215" s="30"/>
      <c r="T215" s="12"/>
      <c r="U215" s="12"/>
      <c r="V215" s="12"/>
      <c r="W215" s="12"/>
      <c r="X215" s="14"/>
      <c r="Y215" s="12"/>
      <c r="Z215" s="12"/>
      <c r="AA215" s="12"/>
      <c r="AB215" s="6"/>
      <c r="AC215" s="15" t="str">
        <f t="shared" si="63"/>
        <v/>
      </c>
      <c r="AD215" s="16" t="str">
        <f t="shared" si="64"/>
        <v/>
      </c>
      <c r="AE215" s="15" t="str">
        <f t="shared" si="65"/>
        <v/>
      </c>
      <c r="AF215" s="15" t="str">
        <f t="shared" si="66"/>
        <v/>
      </c>
      <c r="AG215" s="15" t="str">
        <f t="shared" si="67"/>
        <v/>
      </c>
      <c r="AH215" s="16" t="str">
        <f t="shared" si="68"/>
        <v/>
      </c>
      <c r="AI215" s="16" t="str">
        <f t="shared" si="69"/>
        <v/>
      </c>
      <c r="AJ215" s="16" t="str">
        <f t="shared" si="70"/>
        <v/>
      </c>
      <c r="AK215" s="16" t="str">
        <f t="shared" si="71"/>
        <v/>
      </c>
      <c r="AL215" s="16" t="str">
        <f t="shared" si="72"/>
        <v/>
      </c>
      <c r="AM215" s="41" t="str">
        <f t="shared" si="73"/>
        <v/>
      </c>
      <c r="AN215" s="41" t="str">
        <f t="shared" si="74"/>
        <v/>
      </c>
      <c r="AO215" s="17" t="str">
        <f>IF(A215="","",(AD215&lt;Settings!$B$4)+(AE215&gt;Settings!$B$5)+(AH215&gt;Settings!$B$6)+(AI215&gt;Settings!$B$7)+(N215&lt;Settings!$B$8)+(AJ215&gt;Settings!$B$9)+(O215&gt;Settings!$B$10)+(IFERROR(R215/S215,0)&gt;Settings!$B$11)+(AK215&lt;Settings!$B$12)+(AL215&lt;Settings!$B$13)+(X215&lt;Settings!$B$14)+(Y215&gt;Settings!$B$15))</f>
        <v/>
      </c>
      <c r="AP215" s="11" t="str">
        <f t="shared" si="75"/>
        <v/>
      </c>
      <c r="BB215" s="3"/>
      <c r="BC215" s="3"/>
      <c r="BD215" s="3"/>
      <c r="BE215" s="3"/>
      <c r="BG215" s="37"/>
      <c r="BH215" s="37"/>
      <c r="BI215" s="38" t="str">
        <f t="shared" si="76"/>
        <v/>
      </c>
    </row>
    <row r="216" spans="1:61" ht="15">
      <c r="A216" s="8"/>
      <c r="B216" s="6"/>
      <c r="C216" s="6"/>
      <c r="D216" s="6"/>
      <c r="E216" s="6"/>
      <c r="F216" s="12"/>
      <c r="G216" s="12"/>
      <c r="H216" s="12"/>
      <c r="I216" s="12"/>
      <c r="J216" s="12"/>
      <c r="K216" s="12"/>
      <c r="L216" s="13"/>
      <c r="M216" s="13"/>
      <c r="N216" s="14"/>
      <c r="O216" s="12"/>
      <c r="P216" s="12"/>
      <c r="Q216" s="12"/>
      <c r="R216" s="12"/>
      <c r="S216" s="30"/>
      <c r="T216" s="12"/>
      <c r="U216" s="12"/>
      <c r="V216" s="12"/>
      <c r="W216" s="12"/>
      <c r="X216" s="14"/>
      <c r="Y216" s="12"/>
      <c r="Z216" s="12"/>
      <c r="AA216" s="12"/>
      <c r="AB216" s="6"/>
      <c r="AC216" s="15" t="str">
        <f t="shared" si="63"/>
        <v/>
      </c>
      <c r="AD216" s="16" t="str">
        <f t="shared" si="64"/>
        <v/>
      </c>
      <c r="AE216" s="15" t="str">
        <f t="shared" si="65"/>
        <v/>
      </c>
      <c r="AF216" s="15" t="str">
        <f t="shared" si="66"/>
        <v/>
      </c>
      <c r="AG216" s="15" t="str">
        <f t="shared" si="67"/>
        <v/>
      </c>
      <c r="AH216" s="16" t="str">
        <f t="shared" si="68"/>
        <v/>
      </c>
      <c r="AI216" s="16" t="str">
        <f t="shared" si="69"/>
        <v/>
      </c>
      <c r="AJ216" s="16" t="str">
        <f t="shared" si="70"/>
        <v/>
      </c>
      <c r="AK216" s="16" t="str">
        <f t="shared" si="71"/>
        <v/>
      </c>
      <c r="AL216" s="16" t="str">
        <f t="shared" si="72"/>
        <v/>
      </c>
      <c r="AM216" s="41" t="str">
        <f t="shared" si="73"/>
        <v/>
      </c>
      <c r="AN216" s="41" t="str">
        <f t="shared" si="74"/>
        <v/>
      </c>
      <c r="AO216" s="17" t="str">
        <f>IF(A216="","",(AD216&lt;Settings!$B$4)+(AE216&gt;Settings!$B$5)+(AH216&gt;Settings!$B$6)+(AI216&gt;Settings!$B$7)+(N216&lt;Settings!$B$8)+(AJ216&gt;Settings!$B$9)+(O216&gt;Settings!$B$10)+(IFERROR(R216/S216,0)&gt;Settings!$B$11)+(AK216&lt;Settings!$B$12)+(AL216&lt;Settings!$B$13)+(X216&lt;Settings!$B$14)+(Y216&gt;Settings!$B$15))</f>
        <v/>
      </c>
      <c r="AP216" s="11" t="str">
        <f t="shared" si="75"/>
        <v/>
      </c>
      <c r="BB216" s="3"/>
      <c r="BC216" s="3"/>
      <c r="BD216" s="3"/>
      <c r="BE216" s="3"/>
      <c r="BG216" s="37"/>
      <c r="BH216" s="37"/>
      <c r="BI216" s="38" t="str">
        <f t="shared" si="76"/>
        <v/>
      </c>
    </row>
    <row r="217" spans="1:61" ht="15">
      <c r="A217" s="8"/>
      <c r="B217" s="6"/>
      <c r="C217" s="6"/>
      <c r="D217" s="6"/>
      <c r="E217" s="6"/>
      <c r="F217" s="12"/>
      <c r="G217" s="12"/>
      <c r="H217" s="12"/>
      <c r="I217" s="12"/>
      <c r="J217" s="12"/>
      <c r="K217" s="12"/>
      <c r="L217" s="13"/>
      <c r="M217" s="13"/>
      <c r="N217" s="14"/>
      <c r="O217" s="12"/>
      <c r="P217" s="12"/>
      <c r="Q217" s="12"/>
      <c r="R217" s="12"/>
      <c r="S217" s="30"/>
      <c r="T217" s="12"/>
      <c r="U217" s="12"/>
      <c r="V217" s="12"/>
      <c r="W217" s="12"/>
      <c r="X217" s="14"/>
      <c r="Y217" s="12"/>
      <c r="Z217" s="12"/>
      <c r="AA217" s="12"/>
      <c r="AB217" s="6"/>
      <c r="AC217" s="15" t="str">
        <f t="shared" si="63"/>
        <v/>
      </c>
      <c r="AD217" s="16" t="str">
        <f t="shared" si="64"/>
        <v/>
      </c>
      <c r="AE217" s="15" t="str">
        <f t="shared" si="65"/>
        <v/>
      </c>
      <c r="AF217" s="15" t="str">
        <f t="shared" si="66"/>
        <v/>
      </c>
      <c r="AG217" s="15" t="str">
        <f t="shared" si="67"/>
        <v/>
      </c>
      <c r="AH217" s="16" t="str">
        <f t="shared" si="68"/>
        <v/>
      </c>
      <c r="AI217" s="16" t="str">
        <f t="shared" si="69"/>
        <v/>
      </c>
      <c r="AJ217" s="16" t="str">
        <f t="shared" si="70"/>
        <v/>
      </c>
      <c r="AK217" s="16" t="str">
        <f t="shared" si="71"/>
        <v/>
      </c>
      <c r="AL217" s="16" t="str">
        <f t="shared" si="72"/>
        <v/>
      </c>
      <c r="AM217" s="41" t="str">
        <f t="shared" si="73"/>
        <v/>
      </c>
      <c r="AN217" s="41" t="str">
        <f t="shared" si="74"/>
        <v/>
      </c>
      <c r="AO217" s="17" t="str">
        <f>IF(A217="","",(AD217&lt;Settings!$B$4)+(AE217&gt;Settings!$B$5)+(AH217&gt;Settings!$B$6)+(AI217&gt;Settings!$B$7)+(N217&lt;Settings!$B$8)+(AJ217&gt;Settings!$B$9)+(O217&gt;Settings!$B$10)+(IFERROR(R217/S217,0)&gt;Settings!$B$11)+(AK217&lt;Settings!$B$12)+(AL217&lt;Settings!$B$13)+(X217&lt;Settings!$B$14)+(Y217&gt;Settings!$B$15))</f>
        <v/>
      </c>
      <c r="AP217" s="11" t="str">
        <f t="shared" si="75"/>
        <v/>
      </c>
      <c r="BB217" s="3"/>
      <c r="BC217" s="3"/>
      <c r="BD217" s="3"/>
      <c r="BE217" s="3"/>
      <c r="BG217" s="37"/>
      <c r="BH217" s="37"/>
      <c r="BI217" s="38" t="str">
        <f t="shared" si="76"/>
        <v/>
      </c>
    </row>
    <row r="218" spans="1:61" ht="15">
      <c r="A218" s="8"/>
      <c r="B218" s="6"/>
      <c r="C218" s="6"/>
      <c r="D218" s="6"/>
      <c r="E218" s="6"/>
      <c r="F218" s="12"/>
      <c r="G218" s="12"/>
      <c r="H218" s="12"/>
      <c r="I218" s="12"/>
      <c r="J218" s="12"/>
      <c r="K218" s="12"/>
      <c r="L218" s="13"/>
      <c r="M218" s="13"/>
      <c r="N218" s="14"/>
      <c r="O218" s="12"/>
      <c r="P218" s="12"/>
      <c r="Q218" s="12"/>
      <c r="R218" s="12"/>
      <c r="S218" s="30"/>
      <c r="T218" s="12"/>
      <c r="U218" s="12"/>
      <c r="V218" s="12"/>
      <c r="W218" s="12"/>
      <c r="X218" s="14"/>
      <c r="Y218" s="12"/>
      <c r="Z218" s="12"/>
      <c r="AA218" s="12"/>
      <c r="AB218" s="6"/>
      <c r="AC218" s="15" t="str">
        <f t="shared" si="63"/>
        <v/>
      </c>
      <c r="AD218" s="16" t="str">
        <f t="shared" si="64"/>
        <v/>
      </c>
      <c r="AE218" s="15" t="str">
        <f t="shared" si="65"/>
        <v/>
      </c>
      <c r="AF218" s="15" t="str">
        <f t="shared" si="66"/>
        <v/>
      </c>
      <c r="AG218" s="15" t="str">
        <f t="shared" si="67"/>
        <v/>
      </c>
      <c r="AH218" s="16" t="str">
        <f t="shared" si="68"/>
        <v/>
      </c>
      <c r="AI218" s="16" t="str">
        <f t="shared" si="69"/>
        <v/>
      </c>
      <c r="AJ218" s="16" t="str">
        <f t="shared" si="70"/>
        <v/>
      </c>
      <c r="AK218" s="16" t="str">
        <f t="shared" si="71"/>
        <v/>
      </c>
      <c r="AL218" s="16" t="str">
        <f t="shared" si="72"/>
        <v/>
      </c>
      <c r="AM218" s="41" t="str">
        <f t="shared" si="73"/>
        <v/>
      </c>
      <c r="AN218" s="41" t="str">
        <f t="shared" si="74"/>
        <v/>
      </c>
      <c r="AO218" s="17" t="str">
        <f>IF(A218="","",(AD218&lt;Settings!$B$4)+(AE218&gt;Settings!$B$5)+(AH218&gt;Settings!$B$6)+(AI218&gt;Settings!$B$7)+(N218&lt;Settings!$B$8)+(AJ218&gt;Settings!$B$9)+(O218&gt;Settings!$B$10)+(IFERROR(R218/S218,0)&gt;Settings!$B$11)+(AK218&lt;Settings!$B$12)+(AL218&lt;Settings!$B$13)+(X218&lt;Settings!$B$14)+(Y218&gt;Settings!$B$15))</f>
        <v/>
      </c>
      <c r="AP218" s="11" t="str">
        <f t="shared" si="75"/>
        <v/>
      </c>
      <c r="BB218" s="3"/>
      <c r="BC218" s="3"/>
      <c r="BD218" s="3"/>
      <c r="BE218" s="3"/>
      <c r="BG218" s="37"/>
      <c r="BH218" s="37"/>
      <c r="BI218" s="38" t="str">
        <f t="shared" si="76"/>
        <v/>
      </c>
    </row>
    <row r="219" spans="1:61" ht="15">
      <c r="A219" s="8"/>
      <c r="B219" s="6"/>
      <c r="C219" s="6"/>
      <c r="D219" s="6"/>
      <c r="E219" s="6"/>
      <c r="F219" s="12"/>
      <c r="G219" s="12"/>
      <c r="H219" s="12"/>
      <c r="I219" s="12"/>
      <c r="J219" s="12"/>
      <c r="K219" s="12"/>
      <c r="L219" s="13"/>
      <c r="M219" s="13"/>
      <c r="N219" s="14"/>
      <c r="O219" s="12"/>
      <c r="P219" s="12"/>
      <c r="Q219" s="12"/>
      <c r="R219" s="12"/>
      <c r="S219" s="30"/>
      <c r="T219" s="12"/>
      <c r="U219" s="12"/>
      <c r="V219" s="12"/>
      <c r="W219" s="12"/>
      <c r="X219" s="14"/>
      <c r="Y219" s="12"/>
      <c r="Z219" s="12"/>
      <c r="AA219" s="12"/>
      <c r="AB219" s="6"/>
      <c r="AC219" s="15" t="str">
        <f t="shared" si="63"/>
        <v/>
      </c>
      <c r="AD219" s="16" t="str">
        <f t="shared" si="64"/>
        <v/>
      </c>
      <c r="AE219" s="15" t="str">
        <f t="shared" si="65"/>
        <v/>
      </c>
      <c r="AF219" s="15" t="str">
        <f t="shared" si="66"/>
        <v/>
      </c>
      <c r="AG219" s="15" t="str">
        <f t="shared" si="67"/>
        <v/>
      </c>
      <c r="AH219" s="16" t="str">
        <f t="shared" si="68"/>
        <v/>
      </c>
      <c r="AI219" s="16" t="str">
        <f t="shared" si="69"/>
        <v/>
      </c>
      <c r="AJ219" s="16" t="str">
        <f t="shared" si="70"/>
        <v/>
      </c>
      <c r="AK219" s="16" t="str">
        <f t="shared" si="71"/>
        <v/>
      </c>
      <c r="AL219" s="16" t="str">
        <f t="shared" si="72"/>
        <v/>
      </c>
      <c r="AM219" s="41" t="str">
        <f t="shared" si="73"/>
        <v/>
      </c>
      <c r="AN219" s="41" t="str">
        <f t="shared" si="74"/>
        <v/>
      </c>
      <c r="AO219" s="17" t="str">
        <f>IF(A219="","",(AD219&lt;Settings!$B$4)+(AE219&gt;Settings!$B$5)+(AH219&gt;Settings!$B$6)+(AI219&gt;Settings!$B$7)+(N219&lt;Settings!$B$8)+(AJ219&gt;Settings!$B$9)+(O219&gt;Settings!$B$10)+(IFERROR(R219/S219,0)&gt;Settings!$B$11)+(AK219&lt;Settings!$B$12)+(AL219&lt;Settings!$B$13)+(X219&lt;Settings!$B$14)+(Y219&gt;Settings!$B$15))</f>
        <v/>
      </c>
      <c r="AP219" s="11" t="str">
        <f t="shared" si="75"/>
        <v/>
      </c>
      <c r="BB219" s="3"/>
      <c r="BC219" s="3"/>
      <c r="BD219" s="3"/>
      <c r="BE219" s="3"/>
      <c r="BG219" s="37"/>
      <c r="BH219" s="37"/>
      <c r="BI219" s="38" t="str">
        <f t="shared" si="76"/>
        <v/>
      </c>
    </row>
    <row r="220" spans="1:61" ht="15">
      <c r="A220" s="8"/>
      <c r="B220" s="6"/>
      <c r="C220" s="6"/>
      <c r="D220" s="6"/>
      <c r="E220" s="6"/>
      <c r="F220" s="12"/>
      <c r="G220" s="12"/>
      <c r="H220" s="12"/>
      <c r="I220" s="12"/>
      <c r="J220" s="12"/>
      <c r="K220" s="12"/>
      <c r="L220" s="13"/>
      <c r="M220" s="13"/>
      <c r="N220" s="14"/>
      <c r="O220" s="12"/>
      <c r="P220" s="12"/>
      <c r="Q220" s="12"/>
      <c r="R220" s="12"/>
      <c r="S220" s="30"/>
      <c r="T220" s="12"/>
      <c r="U220" s="12"/>
      <c r="V220" s="12"/>
      <c r="W220" s="12"/>
      <c r="X220" s="14"/>
      <c r="Y220" s="12"/>
      <c r="Z220" s="12"/>
      <c r="AA220" s="12"/>
      <c r="AB220" s="6"/>
      <c r="AC220" s="15" t="str">
        <f t="shared" si="63"/>
        <v/>
      </c>
      <c r="AD220" s="16" t="str">
        <f t="shared" si="64"/>
        <v/>
      </c>
      <c r="AE220" s="15" t="str">
        <f t="shared" si="65"/>
        <v/>
      </c>
      <c r="AF220" s="15" t="str">
        <f t="shared" si="66"/>
        <v/>
      </c>
      <c r="AG220" s="15" t="str">
        <f t="shared" si="67"/>
        <v/>
      </c>
      <c r="AH220" s="16" t="str">
        <f t="shared" si="68"/>
        <v/>
      </c>
      <c r="AI220" s="16" t="str">
        <f t="shared" si="69"/>
        <v/>
      </c>
      <c r="AJ220" s="16" t="str">
        <f t="shared" si="70"/>
        <v/>
      </c>
      <c r="AK220" s="16" t="str">
        <f t="shared" si="71"/>
        <v/>
      </c>
      <c r="AL220" s="16" t="str">
        <f t="shared" si="72"/>
        <v/>
      </c>
      <c r="AM220" s="41" t="str">
        <f t="shared" si="73"/>
        <v/>
      </c>
      <c r="AN220" s="41" t="str">
        <f t="shared" si="74"/>
        <v/>
      </c>
      <c r="AO220" s="17" t="str">
        <f>IF(A220="","",(AD220&lt;Settings!$B$4)+(AE220&gt;Settings!$B$5)+(AH220&gt;Settings!$B$6)+(AI220&gt;Settings!$B$7)+(N220&lt;Settings!$B$8)+(AJ220&gt;Settings!$B$9)+(O220&gt;Settings!$B$10)+(IFERROR(R220/S220,0)&gt;Settings!$B$11)+(AK220&lt;Settings!$B$12)+(AL220&lt;Settings!$B$13)+(X220&lt;Settings!$B$14)+(Y220&gt;Settings!$B$15))</f>
        <v/>
      </c>
      <c r="AP220" s="11" t="str">
        <f t="shared" si="75"/>
        <v/>
      </c>
      <c r="BB220" s="3"/>
      <c r="BC220" s="3"/>
      <c r="BD220" s="3"/>
      <c r="BE220" s="3"/>
      <c r="BG220" s="37"/>
      <c r="BH220" s="37"/>
      <c r="BI220" s="38" t="str">
        <f t="shared" si="76"/>
        <v/>
      </c>
    </row>
    <row r="221" spans="1:61" ht="15">
      <c r="A221" s="8"/>
      <c r="B221" s="6"/>
      <c r="C221" s="6"/>
      <c r="D221" s="6"/>
      <c r="E221" s="6"/>
      <c r="F221" s="12"/>
      <c r="G221" s="12"/>
      <c r="H221" s="12"/>
      <c r="I221" s="12"/>
      <c r="J221" s="12"/>
      <c r="K221" s="12"/>
      <c r="L221" s="13"/>
      <c r="M221" s="13"/>
      <c r="N221" s="14"/>
      <c r="O221" s="12"/>
      <c r="P221" s="12"/>
      <c r="Q221" s="12"/>
      <c r="R221" s="12"/>
      <c r="S221" s="30"/>
      <c r="T221" s="12"/>
      <c r="U221" s="12"/>
      <c r="V221" s="12"/>
      <c r="W221" s="12"/>
      <c r="X221" s="14"/>
      <c r="Y221" s="12"/>
      <c r="Z221" s="12"/>
      <c r="AA221" s="12"/>
      <c r="AB221" s="6"/>
      <c r="AC221" s="15" t="str">
        <f t="shared" si="63"/>
        <v/>
      </c>
      <c r="AD221" s="16" t="str">
        <f t="shared" si="64"/>
        <v/>
      </c>
      <c r="AE221" s="15" t="str">
        <f t="shared" si="65"/>
        <v/>
      </c>
      <c r="AF221" s="15" t="str">
        <f t="shared" si="66"/>
        <v/>
      </c>
      <c r="AG221" s="15" t="str">
        <f t="shared" si="67"/>
        <v/>
      </c>
      <c r="AH221" s="16" t="str">
        <f t="shared" si="68"/>
        <v/>
      </c>
      <c r="AI221" s="16" t="str">
        <f t="shared" si="69"/>
        <v/>
      </c>
      <c r="AJ221" s="16" t="str">
        <f t="shared" si="70"/>
        <v/>
      </c>
      <c r="AK221" s="16" t="str">
        <f t="shared" si="71"/>
        <v/>
      </c>
      <c r="AL221" s="16" t="str">
        <f t="shared" si="72"/>
        <v/>
      </c>
      <c r="AM221" s="41" t="str">
        <f t="shared" si="73"/>
        <v/>
      </c>
      <c r="AN221" s="41" t="str">
        <f t="shared" si="74"/>
        <v/>
      </c>
      <c r="AO221" s="17" t="str">
        <f>IF(A221="","",(AD221&lt;Settings!$B$4)+(AE221&gt;Settings!$B$5)+(AH221&gt;Settings!$B$6)+(AI221&gt;Settings!$B$7)+(N221&lt;Settings!$B$8)+(AJ221&gt;Settings!$B$9)+(O221&gt;Settings!$B$10)+(IFERROR(R221/S221,0)&gt;Settings!$B$11)+(AK221&lt;Settings!$B$12)+(AL221&lt;Settings!$B$13)+(X221&lt;Settings!$B$14)+(Y221&gt;Settings!$B$15))</f>
        <v/>
      </c>
      <c r="AP221" s="11" t="str">
        <f t="shared" si="75"/>
        <v/>
      </c>
      <c r="BB221" s="3"/>
      <c r="BC221" s="3"/>
      <c r="BD221" s="3"/>
      <c r="BE221" s="3"/>
      <c r="BG221" s="37"/>
      <c r="BH221" s="37"/>
      <c r="BI221" s="38" t="str">
        <f t="shared" si="76"/>
        <v/>
      </c>
    </row>
    <row r="222" spans="1:61" ht="15">
      <c r="A222" s="8"/>
      <c r="B222" s="6"/>
      <c r="C222" s="6"/>
      <c r="D222" s="6"/>
      <c r="E222" s="6"/>
      <c r="F222" s="12"/>
      <c r="G222" s="12"/>
      <c r="H222" s="12"/>
      <c r="I222" s="12"/>
      <c r="J222" s="12"/>
      <c r="K222" s="12"/>
      <c r="L222" s="13"/>
      <c r="M222" s="13"/>
      <c r="N222" s="14"/>
      <c r="O222" s="12"/>
      <c r="P222" s="12"/>
      <c r="Q222" s="12"/>
      <c r="R222" s="12"/>
      <c r="S222" s="30"/>
      <c r="T222" s="12"/>
      <c r="U222" s="12"/>
      <c r="V222" s="12"/>
      <c r="W222" s="12"/>
      <c r="X222" s="14"/>
      <c r="Y222" s="12"/>
      <c r="Z222" s="12"/>
      <c r="AA222" s="12"/>
      <c r="AB222" s="6"/>
      <c r="AC222" s="15" t="str">
        <f t="shared" si="63"/>
        <v/>
      </c>
      <c r="AD222" s="16" t="str">
        <f t="shared" si="64"/>
        <v/>
      </c>
      <c r="AE222" s="15" t="str">
        <f t="shared" si="65"/>
        <v/>
      </c>
      <c r="AF222" s="15" t="str">
        <f t="shared" si="66"/>
        <v/>
      </c>
      <c r="AG222" s="15" t="str">
        <f t="shared" si="67"/>
        <v/>
      </c>
      <c r="AH222" s="16" t="str">
        <f t="shared" si="68"/>
        <v/>
      </c>
      <c r="AI222" s="16" t="str">
        <f t="shared" si="69"/>
        <v/>
      </c>
      <c r="AJ222" s="16" t="str">
        <f t="shared" si="70"/>
        <v/>
      </c>
      <c r="AK222" s="16" t="str">
        <f t="shared" si="71"/>
        <v/>
      </c>
      <c r="AL222" s="16" t="str">
        <f t="shared" si="72"/>
        <v/>
      </c>
      <c r="AM222" s="41" t="str">
        <f t="shared" si="73"/>
        <v/>
      </c>
      <c r="AN222" s="41" t="str">
        <f t="shared" si="74"/>
        <v/>
      </c>
      <c r="AO222" s="17" t="str">
        <f>IF(A222="","",(AD222&lt;Settings!$B$4)+(AE222&gt;Settings!$B$5)+(AH222&gt;Settings!$B$6)+(AI222&gt;Settings!$B$7)+(N222&lt;Settings!$B$8)+(AJ222&gt;Settings!$B$9)+(O222&gt;Settings!$B$10)+(IFERROR(R222/S222,0)&gt;Settings!$B$11)+(AK222&lt;Settings!$B$12)+(AL222&lt;Settings!$B$13)+(X222&lt;Settings!$B$14)+(Y222&gt;Settings!$B$15))</f>
        <v/>
      </c>
      <c r="AP222" s="11" t="str">
        <f t="shared" si="75"/>
        <v/>
      </c>
      <c r="BB222" s="3"/>
      <c r="BC222" s="3"/>
      <c r="BD222" s="3"/>
      <c r="BE222" s="3"/>
      <c r="BG222" s="37"/>
      <c r="BH222" s="37"/>
      <c r="BI222" s="38" t="str">
        <f t="shared" si="76"/>
        <v/>
      </c>
    </row>
    <row r="223" spans="1:61" ht="15">
      <c r="A223" s="8"/>
      <c r="B223" s="6"/>
      <c r="C223" s="6"/>
      <c r="D223" s="6"/>
      <c r="E223" s="6"/>
      <c r="F223" s="12"/>
      <c r="G223" s="12"/>
      <c r="H223" s="12"/>
      <c r="I223" s="12"/>
      <c r="J223" s="12"/>
      <c r="K223" s="12"/>
      <c r="L223" s="13"/>
      <c r="M223" s="13"/>
      <c r="N223" s="14"/>
      <c r="O223" s="12"/>
      <c r="P223" s="12"/>
      <c r="Q223" s="12"/>
      <c r="R223" s="12"/>
      <c r="S223" s="30"/>
      <c r="T223" s="12"/>
      <c r="U223" s="12"/>
      <c r="V223" s="12"/>
      <c r="W223" s="12"/>
      <c r="X223" s="14"/>
      <c r="Y223" s="12"/>
      <c r="Z223" s="12"/>
      <c r="AA223" s="12"/>
      <c r="AB223" s="6"/>
      <c r="AC223" s="15" t="str">
        <f t="shared" si="63"/>
        <v/>
      </c>
      <c r="AD223" s="16" t="str">
        <f t="shared" si="64"/>
        <v/>
      </c>
      <c r="AE223" s="15" t="str">
        <f t="shared" si="65"/>
        <v/>
      </c>
      <c r="AF223" s="15" t="str">
        <f t="shared" si="66"/>
        <v/>
      </c>
      <c r="AG223" s="15" t="str">
        <f t="shared" si="67"/>
        <v/>
      </c>
      <c r="AH223" s="16" t="str">
        <f t="shared" si="68"/>
        <v/>
      </c>
      <c r="AI223" s="16" t="str">
        <f t="shared" si="69"/>
        <v/>
      </c>
      <c r="AJ223" s="16" t="str">
        <f t="shared" si="70"/>
        <v/>
      </c>
      <c r="AK223" s="16" t="str">
        <f t="shared" si="71"/>
        <v/>
      </c>
      <c r="AL223" s="16" t="str">
        <f t="shared" si="72"/>
        <v/>
      </c>
      <c r="AM223" s="41" t="str">
        <f t="shared" si="73"/>
        <v/>
      </c>
      <c r="AN223" s="41" t="str">
        <f t="shared" si="74"/>
        <v/>
      </c>
      <c r="AO223" s="17" t="str">
        <f>IF(A223="","",(AD223&lt;Settings!$B$4)+(AE223&gt;Settings!$B$5)+(AH223&gt;Settings!$B$6)+(AI223&gt;Settings!$B$7)+(N223&lt;Settings!$B$8)+(AJ223&gt;Settings!$B$9)+(O223&gt;Settings!$B$10)+(IFERROR(R223/S223,0)&gt;Settings!$B$11)+(AK223&lt;Settings!$B$12)+(AL223&lt;Settings!$B$13)+(X223&lt;Settings!$B$14)+(Y223&gt;Settings!$B$15))</f>
        <v/>
      </c>
      <c r="AP223" s="11" t="str">
        <f t="shared" si="75"/>
        <v/>
      </c>
      <c r="BB223" s="3"/>
      <c r="BC223" s="3"/>
      <c r="BD223" s="3"/>
      <c r="BE223" s="3"/>
      <c r="BG223" s="37"/>
      <c r="BH223" s="37"/>
      <c r="BI223" s="38" t="str">
        <f t="shared" si="76"/>
        <v/>
      </c>
    </row>
    <row r="224" spans="1:61" ht="15">
      <c r="A224" s="8"/>
      <c r="B224" s="6"/>
      <c r="C224" s="6"/>
      <c r="D224" s="6"/>
      <c r="E224" s="6"/>
      <c r="F224" s="12"/>
      <c r="G224" s="12"/>
      <c r="H224" s="12"/>
      <c r="I224" s="12"/>
      <c r="J224" s="12"/>
      <c r="K224" s="12"/>
      <c r="L224" s="13"/>
      <c r="M224" s="13"/>
      <c r="N224" s="14"/>
      <c r="O224" s="12"/>
      <c r="P224" s="12"/>
      <c r="Q224" s="12"/>
      <c r="R224" s="12"/>
      <c r="S224" s="30"/>
      <c r="T224" s="12"/>
      <c r="U224" s="12"/>
      <c r="V224" s="12"/>
      <c r="W224" s="12"/>
      <c r="X224" s="14"/>
      <c r="Y224" s="12"/>
      <c r="Z224" s="12"/>
      <c r="AA224" s="12"/>
      <c r="AB224" s="6"/>
      <c r="AC224" s="15" t="str">
        <f t="shared" si="63"/>
        <v/>
      </c>
      <c r="AD224" s="16" t="str">
        <f t="shared" si="64"/>
        <v/>
      </c>
      <c r="AE224" s="15" t="str">
        <f t="shared" si="65"/>
        <v/>
      </c>
      <c r="AF224" s="15" t="str">
        <f t="shared" si="66"/>
        <v/>
      </c>
      <c r="AG224" s="15" t="str">
        <f t="shared" si="67"/>
        <v/>
      </c>
      <c r="AH224" s="16" t="str">
        <f t="shared" si="68"/>
        <v/>
      </c>
      <c r="AI224" s="16" t="str">
        <f t="shared" si="69"/>
        <v/>
      </c>
      <c r="AJ224" s="16" t="str">
        <f t="shared" si="70"/>
        <v/>
      </c>
      <c r="AK224" s="16" t="str">
        <f t="shared" si="71"/>
        <v/>
      </c>
      <c r="AL224" s="16" t="str">
        <f t="shared" si="72"/>
        <v/>
      </c>
      <c r="AM224" s="41" t="str">
        <f t="shared" si="73"/>
        <v/>
      </c>
      <c r="AN224" s="41" t="str">
        <f t="shared" si="74"/>
        <v/>
      </c>
      <c r="AO224" s="17" t="str">
        <f>IF(A224="","",(AD224&lt;Settings!$B$4)+(AE224&gt;Settings!$B$5)+(AH224&gt;Settings!$B$6)+(AI224&gt;Settings!$B$7)+(N224&lt;Settings!$B$8)+(AJ224&gt;Settings!$B$9)+(O224&gt;Settings!$B$10)+(IFERROR(R224/S224,0)&gt;Settings!$B$11)+(AK224&lt;Settings!$B$12)+(AL224&lt;Settings!$B$13)+(X224&lt;Settings!$B$14)+(Y224&gt;Settings!$B$15))</f>
        <v/>
      </c>
      <c r="AP224" s="11" t="str">
        <f t="shared" si="75"/>
        <v/>
      </c>
      <c r="BB224" s="3"/>
      <c r="BC224" s="3"/>
      <c r="BD224" s="3"/>
      <c r="BE224" s="3"/>
      <c r="BG224" s="37"/>
      <c r="BH224" s="37"/>
      <c r="BI224" s="38" t="str">
        <f t="shared" si="76"/>
        <v/>
      </c>
    </row>
    <row r="225" spans="1:61" ht="15">
      <c r="A225" s="8"/>
      <c r="B225" s="6"/>
      <c r="C225" s="6"/>
      <c r="D225" s="6"/>
      <c r="E225" s="6"/>
      <c r="F225" s="12"/>
      <c r="G225" s="12"/>
      <c r="H225" s="12"/>
      <c r="I225" s="12"/>
      <c r="J225" s="12"/>
      <c r="K225" s="12"/>
      <c r="L225" s="13"/>
      <c r="M225" s="13"/>
      <c r="N225" s="14"/>
      <c r="O225" s="12"/>
      <c r="P225" s="12"/>
      <c r="Q225" s="12"/>
      <c r="R225" s="12"/>
      <c r="S225" s="30"/>
      <c r="T225" s="12"/>
      <c r="U225" s="12"/>
      <c r="V225" s="12"/>
      <c r="W225" s="12"/>
      <c r="X225" s="14"/>
      <c r="Y225" s="12"/>
      <c r="Z225" s="12"/>
      <c r="AA225" s="12"/>
      <c r="AB225" s="6"/>
      <c r="AC225" s="15" t="str">
        <f t="shared" si="63"/>
        <v/>
      </c>
      <c r="AD225" s="16" t="str">
        <f t="shared" si="64"/>
        <v/>
      </c>
      <c r="AE225" s="15" t="str">
        <f t="shared" si="65"/>
        <v/>
      </c>
      <c r="AF225" s="15" t="str">
        <f t="shared" si="66"/>
        <v/>
      </c>
      <c r="AG225" s="15" t="str">
        <f t="shared" si="67"/>
        <v/>
      </c>
      <c r="AH225" s="16" t="str">
        <f t="shared" si="68"/>
        <v/>
      </c>
      <c r="AI225" s="16" t="str">
        <f t="shared" si="69"/>
        <v/>
      </c>
      <c r="AJ225" s="16" t="str">
        <f t="shared" si="70"/>
        <v/>
      </c>
      <c r="AK225" s="16" t="str">
        <f t="shared" si="71"/>
        <v/>
      </c>
      <c r="AL225" s="16" t="str">
        <f t="shared" si="72"/>
        <v/>
      </c>
      <c r="AM225" s="41" t="str">
        <f t="shared" si="73"/>
        <v/>
      </c>
      <c r="AN225" s="41" t="str">
        <f t="shared" si="74"/>
        <v/>
      </c>
      <c r="AO225" s="17" t="str">
        <f>IF(A225="","",(AD225&lt;Settings!$B$4)+(AE225&gt;Settings!$B$5)+(AH225&gt;Settings!$B$6)+(AI225&gt;Settings!$B$7)+(N225&lt;Settings!$B$8)+(AJ225&gt;Settings!$B$9)+(O225&gt;Settings!$B$10)+(IFERROR(R225/S225,0)&gt;Settings!$B$11)+(AK225&lt;Settings!$B$12)+(AL225&lt;Settings!$B$13)+(X225&lt;Settings!$B$14)+(Y225&gt;Settings!$B$15))</f>
        <v/>
      </c>
      <c r="AP225" s="11" t="str">
        <f t="shared" si="75"/>
        <v/>
      </c>
      <c r="BB225" s="3"/>
      <c r="BC225" s="3"/>
      <c r="BD225" s="3"/>
      <c r="BE225" s="3"/>
      <c r="BG225" s="37"/>
      <c r="BH225" s="37"/>
      <c r="BI225" s="38" t="str">
        <f t="shared" si="76"/>
        <v/>
      </c>
    </row>
    <row r="226" spans="1:61" ht="15">
      <c r="A226" s="8"/>
      <c r="B226" s="6"/>
      <c r="C226" s="6"/>
      <c r="D226" s="6"/>
      <c r="E226" s="6"/>
      <c r="F226" s="12"/>
      <c r="G226" s="12"/>
      <c r="H226" s="12"/>
      <c r="I226" s="12"/>
      <c r="J226" s="12"/>
      <c r="K226" s="12"/>
      <c r="L226" s="13"/>
      <c r="M226" s="13"/>
      <c r="N226" s="14"/>
      <c r="O226" s="12"/>
      <c r="P226" s="12"/>
      <c r="Q226" s="12"/>
      <c r="R226" s="12"/>
      <c r="S226" s="30"/>
      <c r="T226" s="12"/>
      <c r="U226" s="12"/>
      <c r="V226" s="12"/>
      <c r="W226" s="12"/>
      <c r="X226" s="14"/>
      <c r="Y226" s="12"/>
      <c r="Z226" s="12"/>
      <c r="AA226" s="12"/>
      <c r="AB226" s="6"/>
      <c r="AC226" s="15" t="str">
        <f t="shared" si="63"/>
        <v/>
      </c>
      <c r="AD226" s="16" t="str">
        <f t="shared" si="64"/>
        <v/>
      </c>
      <c r="AE226" s="15" t="str">
        <f t="shared" si="65"/>
        <v/>
      </c>
      <c r="AF226" s="15" t="str">
        <f t="shared" si="66"/>
        <v/>
      </c>
      <c r="AG226" s="15" t="str">
        <f t="shared" si="67"/>
        <v/>
      </c>
      <c r="AH226" s="16" t="str">
        <f t="shared" si="68"/>
        <v/>
      </c>
      <c r="AI226" s="16" t="str">
        <f t="shared" si="69"/>
        <v/>
      </c>
      <c r="AJ226" s="16" t="str">
        <f t="shared" si="70"/>
        <v/>
      </c>
      <c r="AK226" s="16" t="str">
        <f t="shared" si="71"/>
        <v/>
      </c>
      <c r="AL226" s="16" t="str">
        <f t="shared" si="72"/>
        <v/>
      </c>
      <c r="AM226" s="41" t="str">
        <f t="shared" si="73"/>
        <v/>
      </c>
      <c r="AN226" s="41" t="str">
        <f t="shared" si="74"/>
        <v/>
      </c>
      <c r="AO226" s="17" t="str">
        <f>IF(A226="","",(AD226&lt;Settings!$B$4)+(AE226&gt;Settings!$B$5)+(AH226&gt;Settings!$B$6)+(AI226&gt;Settings!$B$7)+(N226&lt;Settings!$B$8)+(AJ226&gt;Settings!$B$9)+(O226&gt;Settings!$B$10)+(IFERROR(R226/S226,0)&gt;Settings!$B$11)+(AK226&lt;Settings!$B$12)+(AL226&lt;Settings!$B$13)+(X226&lt;Settings!$B$14)+(Y226&gt;Settings!$B$15))</f>
        <v/>
      </c>
      <c r="AP226" s="11" t="str">
        <f t="shared" si="75"/>
        <v/>
      </c>
      <c r="BB226" s="3"/>
      <c r="BC226" s="3"/>
      <c r="BD226" s="3"/>
      <c r="BE226" s="3"/>
      <c r="BG226" s="37"/>
      <c r="BH226" s="37"/>
      <c r="BI226" s="38" t="str">
        <f t="shared" si="76"/>
        <v/>
      </c>
    </row>
    <row r="227" spans="1:61" ht="15">
      <c r="A227" s="8"/>
      <c r="B227" s="6"/>
      <c r="C227" s="6"/>
      <c r="D227" s="6"/>
      <c r="E227" s="6"/>
      <c r="F227" s="12"/>
      <c r="G227" s="12"/>
      <c r="H227" s="12"/>
      <c r="I227" s="12"/>
      <c r="J227" s="12"/>
      <c r="K227" s="12"/>
      <c r="L227" s="13"/>
      <c r="M227" s="13"/>
      <c r="N227" s="14"/>
      <c r="O227" s="12"/>
      <c r="P227" s="12"/>
      <c r="Q227" s="12"/>
      <c r="R227" s="12"/>
      <c r="S227" s="30"/>
      <c r="T227" s="12"/>
      <c r="U227" s="12"/>
      <c r="V227" s="12"/>
      <c r="W227" s="12"/>
      <c r="X227" s="14"/>
      <c r="Y227" s="12"/>
      <c r="Z227" s="12"/>
      <c r="AA227" s="12"/>
      <c r="AB227" s="6"/>
      <c r="AC227" s="15" t="str">
        <f t="shared" si="63"/>
        <v/>
      </c>
      <c r="AD227" s="16" t="str">
        <f t="shared" si="64"/>
        <v/>
      </c>
      <c r="AE227" s="15" t="str">
        <f t="shared" si="65"/>
        <v/>
      </c>
      <c r="AF227" s="15" t="str">
        <f t="shared" si="66"/>
        <v/>
      </c>
      <c r="AG227" s="15" t="str">
        <f t="shared" si="67"/>
        <v/>
      </c>
      <c r="AH227" s="16" t="str">
        <f t="shared" si="68"/>
        <v/>
      </c>
      <c r="AI227" s="16" t="str">
        <f t="shared" si="69"/>
        <v/>
      </c>
      <c r="AJ227" s="16" t="str">
        <f t="shared" si="70"/>
        <v/>
      </c>
      <c r="AK227" s="16" t="str">
        <f t="shared" si="71"/>
        <v/>
      </c>
      <c r="AL227" s="16" t="str">
        <f t="shared" si="72"/>
        <v/>
      </c>
      <c r="AM227" s="41" t="str">
        <f t="shared" si="73"/>
        <v/>
      </c>
      <c r="AN227" s="41" t="str">
        <f t="shared" si="74"/>
        <v/>
      </c>
      <c r="AO227" s="17" t="str">
        <f>IF(A227="","",(AD227&lt;Settings!$B$4)+(AE227&gt;Settings!$B$5)+(AH227&gt;Settings!$B$6)+(AI227&gt;Settings!$B$7)+(N227&lt;Settings!$B$8)+(AJ227&gt;Settings!$B$9)+(O227&gt;Settings!$B$10)+(IFERROR(R227/S227,0)&gt;Settings!$B$11)+(AK227&lt;Settings!$B$12)+(AL227&lt;Settings!$B$13)+(X227&lt;Settings!$B$14)+(Y227&gt;Settings!$B$15))</f>
        <v/>
      </c>
      <c r="AP227" s="11" t="str">
        <f t="shared" si="75"/>
        <v/>
      </c>
      <c r="BB227" s="3"/>
      <c r="BC227" s="3"/>
      <c r="BD227" s="3"/>
      <c r="BE227" s="3"/>
      <c r="BG227" s="37"/>
      <c r="BH227" s="37"/>
      <c r="BI227" s="38" t="str">
        <f t="shared" si="76"/>
        <v/>
      </c>
    </row>
    <row r="228" spans="1:61" ht="15">
      <c r="A228" s="8"/>
      <c r="B228" s="6"/>
      <c r="C228" s="6"/>
      <c r="D228" s="6"/>
      <c r="E228" s="6"/>
      <c r="F228" s="12"/>
      <c r="G228" s="12"/>
      <c r="H228" s="12"/>
      <c r="I228" s="12"/>
      <c r="J228" s="12"/>
      <c r="K228" s="12"/>
      <c r="L228" s="13"/>
      <c r="M228" s="13"/>
      <c r="N228" s="14"/>
      <c r="O228" s="12"/>
      <c r="P228" s="12"/>
      <c r="Q228" s="12"/>
      <c r="R228" s="12"/>
      <c r="S228" s="30"/>
      <c r="T228" s="12"/>
      <c r="U228" s="12"/>
      <c r="V228" s="12"/>
      <c r="W228" s="12"/>
      <c r="X228" s="14"/>
      <c r="Y228" s="12"/>
      <c r="Z228" s="12"/>
      <c r="AA228" s="12"/>
      <c r="AB228" s="6"/>
      <c r="AC228" s="15" t="str">
        <f t="shared" si="63"/>
        <v/>
      </c>
      <c r="AD228" s="16" t="str">
        <f t="shared" si="64"/>
        <v/>
      </c>
      <c r="AE228" s="15" t="str">
        <f t="shared" si="65"/>
        <v/>
      </c>
      <c r="AF228" s="15" t="str">
        <f t="shared" si="66"/>
        <v/>
      </c>
      <c r="AG228" s="15" t="str">
        <f t="shared" si="67"/>
        <v/>
      </c>
      <c r="AH228" s="16" t="str">
        <f t="shared" si="68"/>
        <v/>
      </c>
      <c r="AI228" s="16" t="str">
        <f t="shared" si="69"/>
        <v/>
      </c>
      <c r="AJ228" s="16" t="str">
        <f t="shared" si="70"/>
        <v/>
      </c>
      <c r="AK228" s="16" t="str">
        <f t="shared" si="71"/>
        <v/>
      </c>
      <c r="AL228" s="16" t="str">
        <f t="shared" si="72"/>
        <v/>
      </c>
      <c r="AM228" s="41" t="str">
        <f t="shared" si="73"/>
        <v/>
      </c>
      <c r="AN228" s="41" t="str">
        <f t="shared" si="74"/>
        <v/>
      </c>
      <c r="AO228" s="17" t="str">
        <f>IF(A228="","",(AD228&lt;Settings!$B$4)+(AE228&gt;Settings!$B$5)+(AH228&gt;Settings!$B$6)+(AI228&gt;Settings!$B$7)+(N228&lt;Settings!$B$8)+(AJ228&gt;Settings!$B$9)+(O228&gt;Settings!$B$10)+(IFERROR(R228/S228,0)&gt;Settings!$B$11)+(AK228&lt;Settings!$B$12)+(AL228&lt;Settings!$B$13)+(X228&lt;Settings!$B$14)+(Y228&gt;Settings!$B$15))</f>
        <v/>
      </c>
      <c r="AP228" s="11" t="str">
        <f t="shared" si="75"/>
        <v/>
      </c>
      <c r="BB228" s="3"/>
      <c r="BC228" s="3"/>
      <c r="BD228" s="3"/>
      <c r="BE228" s="3"/>
      <c r="BG228" s="37"/>
      <c r="BH228" s="37"/>
      <c r="BI228" s="38" t="str">
        <f t="shared" si="76"/>
        <v/>
      </c>
    </row>
    <row r="229" spans="1:61" ht="15">
      <c r="A229" s="8"/>
      <c r="B229" s="6"/>
      <c r="C229" s="6"/>
      <c r="D229" s="6"/>
      <c r="E229" s="6"/>
      <c r="F229" s="12"/>
      <c r="G229" s="12"/>
      <c r="H229" s="12"/>
      <c r="I229" s="12"/>
      <c r="J229" s="12"/>
      <c r="K229" s="12"/>
      <c r="L229" s="13"/>
      <c r="M229" s="13"/>
      <c r="N229" s="14"/>
      <c r="O229" s="12"/>
      <c r="P229" s="12"/>
      <c r="Q229" s="12"/>
      <c r="R229" s="12"/>
      <c r="S229" s="30"/>
      <c r="T229" s="12"/>
      <c r="U229" s="12"/>
      <c r="V229" s="12"/>
      <c r="W229" s="12"/>
      <c r="X229" s="14"/>
      <c r="Y229" s="12"/>
      <c r="Z229" s="12"/>
      <c r="AA229" s="12"/>
      <c r="AB229" s="6"/>
      <c r="AC229" s="15" t="str">
        <f t="shared" si="63"/>
        <v/>
      </c>
      <c r="AD229" s="16" t="str">
        <f t="shared" si="64"/>
        <v/>
      </c>
      <c r="AE229" s="15" t="str">
        <f t="shared" si="65"/>
        <v/>
      </c>
      <c r="AF229" s="15" t="str">
        <f t="shared" si="66"/>
        <v/>
      </c>
      <c r="AG229" s="15" t="str">
        <f t="shared" si="67"/>
        <v/>
      </c>
      <c r="AH229" s="16" t="str">
        <f t="shared" si="68"/>
        <v/>
      </c>
      <c r="AI229" s="16" t="str">
        <f t="shared" si="69"/>
        <v/>
      </c>
      <c r="AJ229" s="16" t="str">
        <f t="shared" si="70"/>
        <v/>
      </c>
      <c r="AK229" s="16" t="str">
        <f t="shared" si="71"/>
        <v/>
      </c>
      <c r="AL229" s="16" t="str">
        <f t="shared" si="72"/>
        <v/>
      </c>
      <c r="AM229" s="41" t="str">
        <f t="shared" si="73"/>
        <v/>
      </c>
      <c r="AN229" s="41" t="str">
        <f t="shared" si="74"/>
        <v/>
      </c>
      <c r="AO229" s="17" t="str">
        <f>IF(A229="","",(AD229&lt;Settings!$B$4)+(AE229&gt;Settings!$B$5)+(AH229&gt;Settings!$B$6)+(AI229&gt;Settings!$B$7)+(N229&lt;Settings!$B$8)+(AJ229&gt;Settings!$B$9)+(O229&gt;Settings!$B$10)+(IFERROR(R229/S229,0)&gt;Settings!$B$11)+(AK229&lt;Settings!$B$12)+(AL229&lt;Settings!$B$13)+(X229&lt;Settings!$B$14)+(Y229&gt;Settings!$B$15))</f>
        <v/>
      </c>
      <c r="AP229" s="11" t="str">
        <f t="shared" si="75"/>
        <v/>
      </c>
      <c r="BB229" s="3"/>
      <c r="BC229" s="3"/>
      <c r="BD229" s="3"/>
      <c r="BE229" s="3"/>
      <c r="BG229" s="37"/>
      <c r="BH229" s="37"/>
      <c r="BI229" s="38" t="str">
        <f t="shared" si="76"/>
        <v/>
      </c>
    </row>
    <row r="230" spans="1:61" ht="15">
      <c r="A230" s="8"/>
      <c r="B230" s="6"/>
      <c r="C230" s="6"/>
      <c r="D230" s="6"/>
      <c r="E230" s="6"/>
      <c r="F230" s="12"/>
      <c r="G230" s="12"/>
      <c r="H230" s="12"/>
      <c r="I230" s="12"/>
      <c r="J230" s="12"/>
      <c r="K230" s="12"/>
      <c r="L230" s="13"/>
      <c r="M230" s="13"/>
      <c r="N230" s="14"/>
      <c r="O230" s="12"/>
      <c r="P230" s="12"/>
      <c r="Q230" s="12"/>
      <c r="R230" s="12"/>
      <c r="S230" s="30"/>
      <c r="T230" s="12"/>
      <c r="U230" s="12"/>
      <c r="V230" s="12"/>
      <c r="W230" s="12"/>
      <c r="X230" s="14"/>
      <c r="Y230" s="12"/>
      <c r="Z230" s="12"/>
      <c r="AA230" s="12"/>
      <c r="AB230" s="6"/>
      <c r="AC230" s="15" t="str">
        <f t="shared" si="63"/>
        <v/>
      </c>
      <c r="AD230" s="16" t="str">
        <f t="shared" si="64"/>
        <v/>
      </c>
      <c r="AE230" s="15" t="str">
        <f t="shared" si="65"/>
        <v/>
      </c>
      <c r="AF230" s="15" t="str">
        <f t="shared" si="66"/>
        <v/>
      </c>
      <c r="AG230" s="15" t="str">
        <f t="shared" si="67"/>
        <v/>
      </c>
      <c r="AH230" s="16" t="str">
        <f t="shared" si="68"/>
        <v/>
      </c>
      <c r="AI230" s="16" t="str">
        <f t="shared" si="69"/>
        <v/>
      </c>
      <c r="AJ230" s="16" t="str">
        <f t="shared" si="70"/>
        <v/>
      </c>
      <c r="AK230" s="16" t="str">
        <f t="shared" si="71"/>
        <v/>
      </c>
      <c r="AL230" s="16" t="str">
        <f t="shared" si="72"/>
        <v/>
      </c>
      <c r="AM230" s="41" t="str">
        <f t="shared" si="73"/>
        <v/>
      </c>
      <c r="AN230" s="41" t="str">
        <f t="shared" si="74"/>
        <v/>
      </c>
      <c r="AO230" s="17" t="str">
        <f>IF(A230="","",(AD230&lt;Settings!$B$4)+(AE230&gt;Settings!$B$5)+(AH230&gt;Settings!$B$6)+(AI230&gt;Settings!$B$7)+(N230&lt;Settings!$B$8)+(AJ230&gt;Settings!$B$9)+(O230&gt;Settings!$B$10)+(IFERROR(R230/S230,0)&gt;Settings!$B$11)+(AK230&lt;Settings!$B$12)+(AL230&lt;Settings!$B$13)+(X230&lt;Settings!$B$14)+(Y230&gt;Settings!$B$15))</f>
        <v/>
      </c>
      <c r="AP230" s="11" t="str">
        <f t="shared" si="75"/>
        <v/>
      </c>
      <c r="BB230" s="3"/>
      <c r="BC230" s="3"/>
      <c r="BD230" s="3"/>
      <c r="BE230" s="3"/>
      <c r="BG230" s="37"/>
      <c r="BH230" s="37"/>
      <c r="BI230" s="38" t="str">
        <f t="shared" si="76"/>
        <v/>
      </c>
    </row>
    <row r="231" spans="1:61" ht="15">
      <c r="A231" s="8"/>
      <c r="B231" s="6"/>
      <c r="C231" s="6"/>
      <c r="D231" s="6"/>
      <c r="E231" s="6"/>
      <c r="F231" s="12"/>
      <c r="G231" s="12"/>
      <c r="H231" s="12"/>
      <c r="I231" s="12"/>
      <c r="J231" s="12"/>
      <c r="K231" s="12"/>
      <c r="L231" s="13"/>
      <c r="M231" s="13"/>
      <c r="N231" s="14"/>
      <c r="O231" s="12"/>
      <c r="P231" s="12"/>
      <c r="Q231" s="12"/>
      <c r="R231" s="12"/>
      <c r="S231" s="30"/>
      <c r="T231" s="12"/>
      <c r="U231" s="12"/>
      <c r="V231" s="12"/>
      <c r="W231" s="12"/>
      <c r="X231" s="14"/>
      <c r="Y231" s="12"/>
      <c r="Z231" s="12"/>
      <c r="AA231" s="12"/>
      <c r="AB231" s="6"/>
      <c r="AC231" s="15" t="str">
        <f t="shared" si="63"/>
        <v/>
      </c>
      <c r="AD231" s="16" t="str">
        <f t="shared" si="64"/>
        <v/>
      </c>
      <c r="AE231" s="15" t="str">
        <f t="shared" si="65"/>
        <v/>
      </c>
      <c r="AF231" s="15" t="str">
        <f t="shared" si="66"/>
        <v/>
      </c>
      <c r="AG231" s="15" t="str">
        <f t="shared" si="67"/>
        <v/>
      </c>
      <c r="AH231" s="16" t="str">
        <f t="shared" si="68"/>
        <v/>
      </c>
      <c r="AI231" s="16" t="str">
        <f t="shared" si="69"/>
        <v/>
      </c>
      <c r="AJ231" s="16" t="str">
        <f t="shared" si="70"/>
        <v/>
      </c>
      <c r="AK231" s="16" t="str">
        <f t="shared" si="71"/>
        <v/>
      </c>
      <c r="AL231" s="16" t="str">
        <f t="shared" si="72"/>
        <v/>
      </c>
      <c r="AM231" s="41" t="str">
        <f t="shared" si="73"/>
        <v/>
      </c>
      <c r="AN231" s="41" t="str">
        <f t="shared" si="74"/>
        <v/>
      </c>
      <c r="AO231" s="17" t="str">
        <f>IF(A231="","",(AD231&lt;Settings!$B$4)+(AE231&gt;Settings!$B$5)+(AH231&gt;Settings!$B$6)+(AI231&gt;Settings!$B$7)+(N231&lt;Settings!$B$8)+(AJ231&gt;Settings!$B$9)+(O231&gt;Settings!$B$10)+(IFERROR(R231/S231,0)&gt;Settings!$B$11)+(AK231&lt;Settings!$B$12)+(AL231&lt;Settings!$B$13)+(X231&lt;Settings!$B$14)+(Y231&gt;Settings!$B$15))</f>
        <v/>
      </c>
      <c r="AP231" s="11" t="str">
        <f t="shared" si="75"/>
        <v/>
      </c>
      <c r="BB231" s="3"/>
      <c r="BC231" s="3"/>
      <c r="BD231" s="3"/>
      <c r="BE231" s="3"/>
      <c r="BG231" s="37"/>
      <c r="BH231" s="37"/>
      <c r="BI231" s="38" t="str">
        <f t="shared" si="76"/>
        <v/>
      </c>
    </row>
    <row r="232" spans="1:61" ht="15">
      <c r="A232" s="8"/>
      <c r="B232" s="6"/>
      <c r="C232" s="6"/>
      <c r="D232" s="6"/>
      <c r="E232" s="6"/>
      <c r="F232" s="12"/>
      <c r="G232" s="12"/>
      <c r="H232" s="12"/>
      <c r="I232" s="12"/>
      <c r="J232" s="12"/>
      <c r="K232" s="12"/>
      <c r="L232" s="13"/>
      <c r="M232" s="13"/>
      <c r="N232" s="14"/>
      <c r="O232" s="12"/>
      <c r="P232" s="12"/>
      <c r="Q232" s="12"/>
      <c r="R232" s="12"/>
      <c r="S232" s="30"/>
      <c r="T232" s="12"/>
      <c r="U232" s="12"/>
      <c r="V232" s="12"/>
      <c r="W232" s="12"/>
      <c r="X232" s="14"/>
      <c r="Y232" s="12"/>
      <c r="Z232" s="12"/>
      <c r="AA232" s="12"/>
      <c r="AB232" s="6"/>
      <c r="AC232" s="15" t="str">
        <f t="shared" si="63"/>
        <v/>
      </c>
      <c r="AD232" s="16" t="str">
        <f t="shared" si="64"/>
        <v/>
      </c>
      <c r="AE232" s="15" t="str">
        <f t="shared" si="65"/>
        <v/>
      </c>
      <c r="AF232" s="15" t="str">
        <f t="shared" si="66"/>
        <v/>
      </c>
      <c r="AG232" s="15" t="str">
        <f t="shared" si="67"/>
        <v/>
      </c>
      <c r="AH232" s="16" t="str">
        <f t="shared" si="68"/>
        <v/>
      </c>
      <c r="AI232" s="16" t="str">
        <f t="shared" si="69"/>
        <v/>
      </c>
      <c r="AJ232" s="16" t="str">
        <f t="shared" si="70"/>
        <v/>
      </c>
      <c r="AK232" s="16" t="str">
        <f t="shared" si="71"/>
        <v/>
      </c>
      <c r="AL232" s="16" t="str">
        <f t="shared" si="72"/>
        <v/>
      </c>
      <c r="AM232" s="41" t="str">
        <f t="shared" si="73"/>
        <v/>
      </c>
      <c r="AN232" s="41" t="str">
        <f t="shared" si="74"/>
        <v/>
      </c>
      <c r="AO232" s="17" t="str">
        <f>IF(A232="","",(AD232&lt;Settings!$B$4)+(AE232&gt;Settings!$B$5)+(AH232&gt;Settings!$B$6)+(AI232&gt;Settings!$B$7)+(N232&lt;Settings!$B$8)+(AJ232&gt;Settings!$B$9)+(O232&gt;Settings!$B$10)+(IFERROR(R232/S232,0)&gt;Settings!$B$11)+(AK232&lt;Settings!$B$12)+(AL232&lt;Settings!$B$13)+(X232&lt;Settings!$B$14)+(Y232&gt;Settings!$B$15))</f>
        <v/>
      </c>
      <c r="AP232" s="11" t="str">
        <f t="shared" si="75"/>
        <v/>
      </c>
      <c r="BB232" s="3"/>
      <c r="BC232" s="3"/>
      <c r="BD232" s="3"/>
      <c r="BE232" s="3"/>
      <c r="BG232" s="37"/>
      <c r="BH232" s="37"/>
      <c r="BI232" s="38" t="str">
        <f t="shared" si="76"/>
        <v/>
      </c>
    </row>
    <row r="233" spans="1:61" ht="15">
      <c r="A233" s="8"/>
      <c r="B233" s="6"/>
      <c r="C233" s="6"/>
      <c r="D233" s="6"/>
      <c r="E233" s="6"/>
      <c r="F233" s="12"/>
      <c r="G233" s="12"/>
      <c r="H233" s="12"/>
      <c r="I233" s="12"/>
      <c r="J233" s="12"/>
      <c r="K233" s="12"/>
      <c r="L233" s="13"/>
      <c r="M233" s="13"/>
      <c r="N233" s="14"/>
      <c r="O233" s="12"/>
      <c r="P233" s="12"/>
      <c r="Q233" s="12"/>
      <c r="R233" s="12"/>
      <c r="S233" s="30"/>
      <c r="T233" s="12"/>
      <c r="U233" s="12"/>
      <c r="V233" s="12"/>
      <c r="W233" s="12"/>
      <c r="X233" s="14"/>
      <c r="Y233" s="12"/>
      <c r="Z233" s="12"/>
      <c r="AA233" s="12"/>
      <c r="AB233" s="6"/>
      <c r="AC233" s="15" t="str">
        <f t="shared" si="63"/>
        <v/>
      </c>
      <c r="AD233" s="16" t="str">
        <f t="shared" si="64"/>
        <v/>
      </c>
      <c r="AE233" s="15" t="str">
        <f t="shared" si="65"/>
        <v/>
      </c>
      <c r="AF233" s="15" t="str">
        <f t="shared" si="66"/>
        <v/>
      </c>
      <c r="AG233" s="15" t="str">
        <f t="shared" si="67"/>
        <v/>
      </c>
      <c r="AH233" s="16" t="str">
        <f t="shared" si="68"/>
        <v/>
      </c>
      <c r="AI233" s="16" t="str">
        <f t="shared" si="69"/>
        <v/>
      </c>
      <c r="AJ233" s="16" t="str">
        <f t="shared" si="70"/>
        <v/>
      </c>
      <c r="AK233" s="16" t="str">
        <f t="shared" si="71"/>
        <v/>
      </c>
      <c r="AL233" s="16" t="str">
        <f t="shared" si="72"/>
        <v/>
      </c>
      <c r="AM233" s="41" t="str">
        <f t="shared" si="73"/>
        <v/>
      </c>
      <c r="AN233" s="41" t="str">
        <f t="shared" si="74"/>
        <v/>
      </c>
      <c r="AO233" s="17" t="str">
        <f>IF(A233="","",(AD233&lt;Settings!$B$4)+(AE233&gt;Settings!$B$5)+(AH233&gt;Settings!$B$6)+(AI233&gt;Settings!$B$7)+(N233&lt;Settings!$B$8)+(AJ233&gt;Settings!$B$9)+(O233&gt;Settings!$B$10)+(IFERROR(R233/S233,0)&gt;Settings!$B$11)+(AK233&lt;Settings!$B$12)+(AL233&lt;Settings!$B$13)+(X233&lt;Settings!$B$14)+(Y233&gt;Settings!$B$15))</f>
        <v/>
      </c>
      <c r="AP233" s="11" t="str">
        <f t="shared" si="75"/>
        <v/>
      </c>
      <c r="BB233" s="3"/>
      <c r="BC233" s="3"/>
      <c r="BD233" s="3"/>
      <c r="BE233" s="3"/>
      <c r="BG233" s="37"/>
      <c r="BH233" s="37"/>
      <c r="BI233" s="38" t="str">
        <f t="shared" si="76"/>
        <v/>
      </c>
    </row>
    <row r="234" spans="1:61" ht="15">
      <c r="A234" s="8"/>
      <c r="B234" s="6"/>
      <c r="C234" s="6"/>
      <c r="D234" s="6"/>
      <c r="E234" s="6"/>
      <c r="F234" s="12"/>
      <c r="G234" s="12"/>
      <c r="H234" s="12"/>
      <c r="I234" s="12"/>
      <c r="J234" s="12"/>
      <c r="K234" s="12"/>
      <c r="L234" s="13"/>
      <c r="M234" s="13"/>
      <c r="N234" s="14"/>
      <c r="O234" s="12"/>
      <c r="P234" s="12"/>
      <c r="Q234" s="12"/>
      <c r="R234" s="12"/>
      <c r="S234" s="30"/>
      <c r="T234" s="12"/>
      <c r="U234" s="12"/>
      <c r="V234" s="12"/>
      <c r="W234" s="12"/>
      <c r="X234" s="14"/>
      <c r="Y234" s="12"/>
      <c r="Z234" s="12"/>
      <c r="AA234" s="12"/>
      <c r="AB234" s="6"/>
      <c r="AC234" s="15" t="str">
        <f t="shared" si="63"/>
        <v/>
      </c>
      <c r="AD234" s="16" t="str">
        <f t="shared" si="64"/>
        <v/>
      </c>
      <c r="AE234" s="15" t="str">
        <f t="shared" si="65"/>
        <v/>
      </c>
      <c r="AF234" s="15" t="str">
        <f t="shared" si="66"/>
        <v/>
      </c>
      <c r="AG234" s="15" t="str">
        <f t="shared" si="67"/>
        <v/>
      </c>
      <c r="AH234" s="16" t="str">
        <f t="shared" si="68"/>
        <v/>
      </c>
      <c r="AI234" s="16" t="str">
        <f t="shared" si="69"/>
        <v/>
      </c>
      <c r="AJ234" s="16" t="str">
        <f t="shared" si="70"/>
        <v/>
      </c>
      <c r="AK234" s="16" t="str">
        <f t="shared" si="71"/>
        <v/>
      </c>
      <c r="AL234" s="16" t="str">
        <f t="shared" si="72"/>
        <v/>
      </c>
      <c r="AM234" s="41" t="str">
        <f t="shared" si="73"/>
        <v/>
      </c>
      <c r="AN234" s="41" t="str">
        <f t="shared" si="74"/>
        <v/>
      </c>
      <c r="AO234" s="17" t="str">
        <f>IF(A234="","",(AD234&lt;Settings!$B$4)+(AE234&gt;Settings!$B$5)+(AH234&gt;Settings!$B$6)+(AI234&gt;Settings!$B$7)+(N234&lt;Settings!$B$8)+(AJ234&gt;Settings!$B$9)+(O234&gt;Settings!$B$10)+(IFERROR(R234/S234,0)&gt;Settings!$B$11)+(AK234&lt;Settings!$B$12)+(AL234&lt;Settings!$B$13)+(X234&lt;Settings!$B$14)+(Y234&gt;Settings!$B$15))</f>
        <v/>
      </c>
      <c r="AP234" s="11" t="str">
        <f t="shared" si="75"/>
        <v/>
      </c>
      <c r="BB234" s="3"/>
      <c r="BC234" s="3"/>
      <c r="BD234" s="3"/>
      <c r="BE234" s="3"/>
      <c r="BG234" s="37"/>
      <c r="BH234" s="37"/>
      <c r="BI234" s="38" t="str">
        <f t="shared" si="76"/>
        <v/>
      </c>
    </row>
    <row r="235" spans="1:61" ht="15">
      <c r="A235" s="8"/>
      <c r="B235" s="6"/>
      <c r="C235" s="6"/>
      <c r="D235" s="6"/>
      <c r="E235" s="6"/>
      <c r="F235" s="12"/>
      <c r="G235" s="12"/>
      <c r="H235" s="12"/>
      <c r="I235" s="12"/>
      <c r="J235" s="12"/>
      <c r="K235" s="12"/>
      <c r="L235" s="13"/>
      <c r="M235" s="13"/>
      <c r="N235" s="14"/>
      <c r="O235" s="12"/>
      <c r="P235" s="12"/>
      <c r="Q235" s="12"/>
      <c r="R235" s="12"/>
      <c r="S235" s="30"/>
      <c r="T235" s="12"/>
      <c r="U235" s="12"/>
      <c r="V235" s="12"/>
      <c r="W235" s="12"/>
      <c r="X235" s="14"/>
      <c r="Y235" s="12"/>
      <c r="Z235" s="12"/>
      <c r="AA235" s="12"/>
      <c r="AB235" s="6"/>
      <c r="AC235" s="15" t="str">
        <f t="shared" si="63"/>
        <v/>
      </c>
      <c r="AD235" s="16" t="str">
        <f t="shared" si="64"/>
        <v/>
      </c>
      <c r="AE235" s="15" t="str">
        <f t="shared" si="65"/>
        <v/>
      </c>
      <c r="AF235" s="15" t="str">
        <f t="shared" si="66"/>
        <v/>
      </c>
      <c r="AG235" s="15" t="str">
        <f t="shared" si="67"/>
        <v/>
      </c>
      <c r="AH235" s="16" t="str">
        <f t="shared" si="68"/>
        <v/>
      </c>
      <c r="AI235" s="16" t="str">
        <f t="shared" si="69"/>
        <v/>
      </c>
      <c r="AJ235" s="16" t="str">
        <f t="shared" si="70"/>
        <v/>
      </c>
      <c r="AK235" s="16" t="str">
        <f t="shared" si="71"/>
        <v/>
      </c>
      <c r="AL235" s="16" t="str">
        <f t="shared" si="72"/>
        <v/>
      </c>
      <c r="AM235" s="41" t="str">
        <f t="shared" si="73"/>
        <v/>
      </c>
      <c r="AN235" s="41" t="str">
        <f t="shared" si="74"/>
        <v/>
      </c>
      <c r="AO235" s="17" t="str">
        <f>IF(A235="","",(AD235&lt;Settings!$B$4)+(AE235&gt;Settings!$B$5)+(AH235&gt;Settings!$B$6)+(AI235&gt;Settings!$B$7)+(N235&lt;Settings!$B$8)+(AJ235&gt;Settings!$B$9)+(O235&gt;Settings!$B$10)+(IFERROR(R235/S235,0)&gt;Settings!$B$11)+(AK235&lt;Settings!$B$12)+(AL235&lt;Settings!$B$13)+(X235&lt;Settings!$B$14)+(Y235&gt;Settings!$B$15))</f>
        <v/>
      </c>
      <c r="AP235" s="11" t="str">
        <f t="shared" si="75"/>
        <v/>
      </c>
      <c r="BB235" s="3"/>
      <c r="BC235" s="3"/>
      <c r="BD235" s="3"/>
      <c r="BE235" s="3"/>
      <c r="BG235" s="37"/>
      <c r="BH235" s="37"/>
      <c r="BI235" s="38" t="str">
        <f t="shared" si="76"/>
        <v/>
      </c>
    </row>
    <row r="236" spans="1:61" ht="15">
      <c r="A236" s="8"/>
      <c r="B236" s="6"/>
      <c r="C236" s="6"/>
      <c r="D236" s="6"/>
      <c r="E236" s="6"/>
      <c r="F236" s="12"/>
      <c r="G236" s="12"/>
      <c r="H236" s="12"/>
      <c r="I236" s="12"/>
      <c r="J236" s="12"/>
      <c r="K236" s="12"/>
      <c r="L236" s="13"/>
      <c r="M236" s="13"/>
      <c r="N236" s="14"/>
      <c r="O236" s="12"/>
      <c r="P236" s="12"/>
      <c r="Q236" s="12"/>
      <c r="R236" s="12"/>
      <c r="S236" s="30"/>
      <c r="T236" s="12"/>
      <c r="U236" s="12"/>
      <c r="V236" s="12"/>
      <c r="W236" s="12"/>
      <c r="X236" s="14"/>
      <c r="Y236" s="12"/>
      <c r="Z236" s="12"/>
      <c r="AA236" s="12"/>
      <c r="AB236" s="6"/>
      <c r="AC236" s="15" t="str">
        <f t="shared" si="63"/>
        <v/>
      </c>
      <c r="AD236" s="16" t="str">
        <f t="shared" si="64"/>
        <v/>
      </c>
      <c r="AE236" s="15" t="str">
        <f t="shared" si="65"/>
        <v/>
      </c>
      <c r="AF236" s="15" t="str">
        <f t="shared" si="66"/>
        <v/>
      </c>
      <c r="AG236" s="15" t="str">
        <f t="shared" si="67"/>
        <v/>
      </c>
      <c r="AH236" s="16" t="str">
        <f t="shared" si="68"/>
        <v/>
      </c>
      <c r="AI236" s="16" t="str">
        <f t="shared" si="69"/>
        <v/>
      </c>
      <c r="AJ236" s="16" t="str">
        <f t="shared" si="70"/>
        <v/>
      </c>
      <c r="AK236" s="16" t="str">
        <f t="shared" si="71"/>
        <v/>
      </c>
      <c r="AL236" s="16" t="str">
        <f t="shared" si="72"/>
        <v/>
      </c>
      <c r="AM236" s="41" t="str">
        <f t="shared" si="73"/>
        <v/>
      </c>
      <c r="AN236" s="41" t="str">
        <f t="shared" si="74"/>
        <v/>
      </c>
      <c r="AO236" s="17" t="str">
        <f>IF(A236="","",(AD236&lt;Settings!$B$4)+(AE236&gt;Settings!$B$5)+(AH236&gt;Settings!$B$6)+(AI236&gt;Settings!$B$7)+(N236&lt;Settings!$B$8)+(AJ236&gt;Settings!$B$9)+(O236&gt;Settings!$B$10)+(IFERROR(R236/S236,0)&gt;Settings!$B$11)+(AK236&lt;Settings!$B$12)+(AL236&lt;Settings!$B$13)+(X236&lt;Settings!$B$14)+(Y236&gt;Settings!$B$15))</f>
        <v/>
      </c>
      <c r="AP236" s="11" t="str">
        <f t="shared" si="75"/>
        <v/>
      </c>
      <c r="BB236" s="3"/>
      <c r="BC236" s="3"/>
      <c r="BD236" s="3"/>
      <c r="BE236" s="3"/>
      <c r="BG236" s="37"/>
      <c r="BH236" s="37"/>
      <c r="BI236" s="38" t="str">
        <f t="shared" si="76"/>
        <v/>
      </c>
    </row>
    <row r="237" spans="1:61" ht="15">
      <c r="A237" s="8"/>
      <c r="B237" s="6"/>
      <c r="C237" s="6"/>
      <c r="D237" s="6"/>
      <c r="E237" s="6"/>
      <c r="F237" s="12"/>
      <c r="G237" s="12"/>
      <c r="H237" s="12"/>
      <c r="I237" s="12"/>
      <c r="J237" s="12"/>
      <c r="K237" s="12"/>
      <c r="L237" s="13"/>
      <c r="M237" s="13"/>
      <c r="N237" s="14"/>
      <c r="O237" s="12"/>
      <c r="P237" s="12"/>
      <c r="Q237" s="12"/>
      <c r="R237" s="12"/>
      <c r="S237" s="30"/>
      <c r="T237" s="12"/>
      <c r="U237" s="12"/>
      <c r="V237" s="12"/>
      <c r="W237" s="12"/>
      <c r="X237" s="14"/>
      <c r="Y237" s="12"/>
      <c r="Z237" s="12"/>
      <c r="AA237" s="12"/>
      <c r="AB237" s="6"/>
      <c r="AC237" s="15" t="str">
        <f t="shared" si="63"/>
        <v/>
      </c>
      <c r="AD237" s="16" t="str">
        <f t="shared" si="64"/>
        <v/>
      </c>
      <c r="AE237" s="15" t="str">
        <f t="shared" si="65"/>
        <v/>
      </c>
      <c r="AF237" s="15" t="str">
        <f t="shared" si="66"/>
        <v/>
      </c>
      <c r="AG237" s="15" t="str">
        <f t="shared" si="67"/>
        <v/>
      </c>
      <c r="AH237" s="16" t="str">
        <f t="shared" si="68"/>
        <v/>
      </c>
      <c r="AI237" s="16" t="str">
        <f t="shared" si="69"/>
        <v/>
      </c>
      <c r="AJ237" s="16" t="str">
        <f t="shared" si="70"/>
        <v/>
      </c>
      <c r="AK237" s="16" t="str">
        <f t="shared" si="71"/>
        <v/>
      </c>
      <c r="AL237" s="16" t="str">
        <f t="shared" si="72"/>
        <v/>
      </c>
      <c r="AM237" s="41" t="str">
        <f t="shared" si="73"/>
        <v/>
      </c>
      <c r="AN237" s="41" t="str">
        <f t="shared" si="74"/>
        <v/>
      </c>
      <c r="AO237" s="17" t="str">
        <f>IF(A237="","",(AD237&lt;Settings!$B$4)+(AE237&gt;Settings!$B$5)+(AH237&gt;Settings!$B$6)+(AI237&gt;Settings!$B$7)+(N237&lt;Settings!$B$8)+(AJ237&gt;Settings!$B$9)+(O237&gt;Settings!$B$10)+(IFERROR(R237/S237,0)&gt;Settings!$B$11)+(AK237&lt;Settings!$B$12)+(AL237&lt;Settings!$B$13)+(X237&lt;Settings!$B$14)+(Y237&gt;Settings!$B$15))</f>
        <v/>
      </c>
      <c r="AP237" s="11" t="str">
        <f t="shared" si="75"/>
        <v/>
      </c>
      <c r="BB237" s="3"/>
      <c r="BC237" s="3"/>
      <c r="BD237" s="3"/>
      <c r="BE237" s="3"/>
      <c r="BG237" s="37"/>
      <c r="BH237" s="37"/>
      <c r="BI237" s="38" t="str">
        <f t="shared" si="76"/>
        <v/>
      </c>
    </row>
    <row r="238" spans="1:61" ht="15">
      <c r="A238" s="8"/>
      <c r="B238" s="6"/>
      <c r="C238" s="6"/>
      <c r="D238" s="6"/>
      <c r="E238" s="6"/>
      <c r="F238" s="12"/>
      <c r="G238" s="12"/>
      <c r="H238" s="12"/>
      <c r="I238" s="12"/>
      <c r="J238" s="12"/>
      <c r="K238" s="12"/>
      <c r="L238" s="13"/>
      <c r="M238" s="13"/>
      <c r="N238" s="14"/>
      <c r="O238" s="12"/>
      <c r="P238" s="12"/>
      <c r="Q238" s="12"/>
      <c r="R238" s="12"/>
      <c r="S238" s="30"/>
      <c r="T238" s="12"/>
      <c r="U238" s="12"/>
      <c r="V238" s="12"/>
      <c r="W238" s="12"/>
      <c r="X238" s="14"/>
      <c r="Y238" s="12"/>
      <c r="Z238" s="12"/>
      <c r="AA238" s="12"/>
      <c r="AB238" s="6"/>
      <c r="AC238" s="15" t="str">
        <f t="shared" si="63"/>
        <v/>
      </c>
      <c r="AD238" s="16" t="str">
        <f t="shared" si="64"/>
        <v/>
      </c>
      <c r="AE238" s="15" t="str">
        <f t="shared" si="65"/>
        <v/>
      </c>
      <c r="AF238" s="15" t="str">
        <f t="shared" si="66"/>
        <v/>
      </c>
      <c r="AG238" s="15" t="str">
        <f t="shared" si="67"/>
        <v/>
      </c>
      <c r="AH238" s="16" t="str">
        <f t="shared" si="68"/>
        <v/>
      </c>
      <c r="AI238" s="16" t="str">
        <f t="shared" si="69"/>
        <v/>
      </c>
      <c r="AJ238" s="16" t="str">
        <f t="shared" si="70"/>
        <v/>
      </c>
      <c r="AK238" s="16" t="str">
        <f t="shared" si="71"/>
        <v/>
      </c>
      <c r="AL238" s="16" t="str">
        <f t="shared" si="72"/>
        <v/>
      </c>
      <c r="AM238" s="41" t="str">
        <f t="shared" si="73"/>
        <v/>
      </c>
      <c r="AN238" s="41" t="str">
        <f t="shared" si="74"/>
        <v/>
      </c>
      <c r="AO238" s="17" t="str">
        <f>IF(A238="","",(AD238&lt;Settings!$B$4)+(AE238&gt;Settings!$B$5)+(AH238&gt;Settings!$B$6)+(AI238&gt;Settings!$B$7)+(N238&lt;Settings!$B$8)+(AJ238&gt;Settings!$B$9)+(O238&gt;Settings!$B$10)+(IFERROR(R238/S238,0)&gt;Settings!$B$11)+(AK238&lt;Settings!$B$12)+(AL238&lt;Settings!$B$13)+(X238&lt;Settings!$B$14)+(Y238&gt;Settings!$B$15))</f>
        <v/>
      </c>
      <c r="AP238" s="11" t="str">
        <f t="shared" si="75"/>
        <v/>
      </c>
      <c r="BB238" s="3"/>
      <c r="BC238" s="3"/>
      <c r="BD238" s="3"/>
      <c r="BE238" s="3"/>
      <c r="BG238" s="37"/>
      <c r="BH238" s="37"/>
      <c r="BI238" s="38" t="str">
        <f t="shared" si="76"/>
        <v/>
      </c>
    </row>
    <row r="239" spans="1:61" ht="15">
      <c r="A239" s="8"/>
      <c r="B239" s="6"/>
      <c r="C239" s="6"/>
      <c r="D239" s="6"/>
      <c r="E239" s="6"/>
      <c r="F239" s="12"/>
      <c r="G239" s="12"/>
      <c r="H239" s="12"/>
      <c r="I239" s="12"/>
      <c r="J239" s="12"/>
      <c r="K239" s="12"/>
      <c r="L239" s="13"/>
      <c r="M239" s="13"/>
      <c r="N239" s="14"/>
      <c r="O239" s="12"/>
      <c r="P239" s="12"/>
      <c r="Q239" s="12"/>
      <c r="R239" s="12"/>
      <c r="S239" s="30"/>
      <c r="T239" s="12"/>
      <c r="U239" s="12"/>
      <c r="V239" s="12"/>
      <c r="W239" s="12"/>
      <c r="X239" s="14"/>
      <c r="Y239" s="12"/>
      <c r="Z239" s="12"/>
      <c r="AA239" s="12"/>
      <c r="AB239" s="6"/>
      <c r="AC239" s="15" t="str">
        <f t="shared" si="63"/>
        <v/>
      </c>
      <c r="AD239" s="16" t="str">
        <f t="shared" si="64"/>
        <v/>
      </c>
      <c r="AE239" s="15" t="str">
        <f t="shared" si="65"/>
        <v/>
      </c>
      <c r="AF239" s="15" t="str">
        <f t="shared" si="66"/>
        <v/>
      </c>
      <c r="AG239" s="15" t="str">
        <f t="shared" si="67"/>
        <v/>
      </c>
      <c r="AH239" s="16" t="str">
        <f t="shared" si="68"/>
        <v/>
      </c>
      <c r="AI239" s="16" t="str">
        <f t="shared" si="69"/>
        <v/>
      </c>
      <c r="AJ239" s="16" t="str">
        <f t="shared" si="70"/>
        <v/>
      </c>
      <c r="AK239" s="16" t="str">
        <f t="shared" si="71"/>
        <v/>
      </c>
      <c r="AL239" s="16" t="str">
        <f t="shared" si="72"/>
        <v/>
      </c>
      <c r="AM239" s="41" t="str">
        <f t="shared" si="73"/>
        <v/>
      </c>
      <c r="AN239" s="41" t="str">
        <f t="shared" si="74"/>
        <v/>
      </c>
      <c r="AO239" s="17" t="str">
        <f>IF(A239="","",(AD239&lt;Settings!$B$4)+(AE239&gt;Settings!$B$5)+(AH239&gt;Settings!$B$6)+(AI239&gt;Settings!$B$7)+(N239&lt;Settings!$B$8)+(AJ239&gt;Settings!$B$9)+(O239&gt;Settings!$B$10)+(IFERROR(R239/S239,0)&gt;Settings!$B$11)+(AK239&lt;Settings!$B$12)+(AL239&lt;Settings!$B$13)+(X239&lt;Settings!$B$14)+(Y239&gt;Settings!$B$15))</f>
        <v/>
      </c>
      <c r="AP239" s="11" t="str">
        <f t="shared" si="75"/>
        <v/>
      </c>
      <c r="BB239" s="3"/>
      <c r="BC239" s="3"/>
      <c r="BD239" s="3"/>
      <c r="BE239" s="3"/>
      <c r="BG239" s="37"/>
      <c r="BH239" s="37"/>
      <c r="BI239" s="38" t="str">
        <f t="shared" si="76"/>
        <v/>
      </c>
    </row>
    <row r="240" spans="1:61" ht="15">
      <c r="A240" s="8"/>
      <c r="B240" s="6"/>
      <c r="C240" s="6"/>
      <c r="D240" s="6"/>
      <c r="E240" s="6"/>
      <c r="F240" s="12"/>
      <c r="G240" s="12"/>
      <c r="H240" s="12"/>
      <c r="I240" s="12"/>
      <c r="J240" s="12"/>
      <c r="K240" s="12"/>
      <c r="L240" s="13"/>
      <c r="M240" s="13"/>
      <c r="N240" s="14"/>
      <c r="O240" s="12"/>
      <c r="P240" s="12"/>
      <c r="Q240" s="12"/>
      <c r="R240" s="12"/>
      <c r="S240" s="30"/>
      <c r="T240" s="12"/>
      <c r="U240" s="12"/>
      <c r="V240" s="12"/>
      <c r="W240" s="12"/>
      <c r="X240" s="14"/>
      <c r="Y240" s="12"/>
      <c r="Z240" s="12"/>
      <c r="AA240" s="12"/>
      <c r="AB240" s="6"/>
      <c r="AC240" s="15" t="str">
        <f t="shared" si="63"/>
        <v/>
      </c>
      <c r="AD240" s="16" t="str">
        <f t="shared" si="64"/>
        <v/>
      </c>
      <c r="AE240" s="15" t="str">
        <f t="shared" si="65"/>
        <v/>
      </c>
      <c r="AF240" s="15" t="str">
        <f t="shared" si="66"/>
        <v/>
      </c>
      <c r="AG240" s="15" t="str">
        <f t="shared" si="67"/>
        <v/>
      </c>
      <c r="AH240" s="16" t="str">
        <f t="shared" si="68"/>
        <v/>
      </c>
      <c r="AI240" s="16" t="str">
        <f t="shared" si="69"/>
        <v/>
      </c>
      <c r="AJ240" s="16" t="str">
        <f t="shared" si="70"/>
        <v/>
      </c>
      <c r="AK240" s="16" t="str">
        <f t="shared" si="71"/>
        <v/>
      </c>
      <c r="AL240" s="16" t="str">
        <f t="shared" si="72"/>
        <v/>
      </c>
      <c r="AM240" s="41" t="str">
        <f t="shared" si="73"/>
        <v/>
      </c>
      <c r="AN240" s="41" t="str">
        <f t="shared" si="74"/>
        <v/>
      </c>
      <c r="AO240" s="17" t="str">
        <f>IF(A240="","",(AD240&lt;Settings!$B$4)+(AE240&gt;Settings!$B$5)+(AH240&gt;Settings!$B$6)+(AI240&gt;Settings!$B$7)+(N240&lt;Settings!$B$8)+(AJ240&gt;Settings!$B$9)+(O240&gt;Settings!$B$10)+(IFERROR(R240/S240,0)&gt;Settings!$B$11)+(AK240&lt;Settings!$B$12)+(AL240&lt;Settings!$B$13)+(X240&lt;Settings!$B$14)+(Y240&gt;Settings!$B$15))</f>
        <v/>
      </c>
      <c r="AP240" s="11" t="str">
        <f t="shared" si="75"/>
        <v/>
      </c>
      <c r="BB240" s="3"/>
      <c r="BC240" s="3"/>
      <c r="BD240" s="3"/>
      <c r="BE240" s="3"/>
      <c r="BG240" s="37"/>
      <c r="BH240" s="37"/>
      <c r="BI240" s="38" t="str">
        <f t="shared" si="76"/>
        <v/>
      </c>
    </row>
    <row r="241" spans="1:61" ht="15">
      <c r="A241" s="8"/>
      <c r="B241" s="6"/>
      <c r="C241" s="6"/>
      <c r="D241" s="6"/>
      <c r="E241" s="6"/>
      <c r="F241" s="12"/>
      <c r="G241" s="12"/>
      <c r="H241" s="12"/>
      <c r="I241" s="12"/>
      <c r="J241" s="12"/>
      <c r="K241" s="12"/>
      <c r="L241" s="13"/>
      <c r="M241" s="13"/>
      <c r="N241" s="14"/>
      <c r="O241" s="12"/>
      <c r="P241" s="12"/>
      <c r="Q241" s="12"/>
      <c r="R241" s="12"/>
      <c r="S241" s="30"/>
      <c r="T241" s="12"/>
      <c r="U241" s="12"/>
      <c r="V241" s="12"/>
      <c r="W241" s="12"/>
      <c r="X241" s="14"/>
      <c r="Y241" s="12"/>
      <c r="Z241" s="12"/>
      <c r="AA241" s="12"/>
      <c r="AB241" s="6"/>
      <c r="AC241" s="15" t="str">
        <f t="shared" si="63"/>
        <v/>
      </c>
      <c r="AD241" s="16" t="str">
        <f t="shared" si="64"/>
        <v/>
      </c>
      <c r="AE241" s="15" t="str">
        <f t="shared" si="65"/>
        <v/>
      </c>
      <c r="AF241" s="15" t="str">
        <f t="shared" si="66"/>
        <v/>
      </c>
      <c r="AG241" s="15" t="str">
        <f t="shared" si="67"/>
        <v/>
      </c>
      <c r="AH241" s="16" t="str">
        <f t="shared" si="68"/>
        <v/>
      </c>
      <c r="AI241" s="16" t="str">
        <f t="shared" si="69"/>
        <v/>
      </c>
      <c r="AJ241" s="16" t="str">
        <f t="shared" si="70"/>
        <v/>
      </c>
      <c r="AK241" s="16" t="str">
        <f t="shared" si="71"/>
        <v/>
      </c>
      <c r="AL241" s="16" t="str">
        <f t="shared" si="72"/>
        <v/>
      </c>
      <c r="AM241" s="41" t="str">
        <f t="shared" si="73"/>
        <v/>
      </c>
      <c r="AN241" s="41" t="str">
        <f t="shared" si="74"/>
        <v/>
      </c>
      <c r="AO241" s="17" t="str">
        <f>IF(A241="","",(AD241&lt;Settings!$B$4)+(AE241&gt;Settings!$B$5)+(AH241&gt;Settings!$B$6)+(AI241&gt;Settings!$B$7)+(N241&lt;Settings!$B$8)+(AJ241&gt;Settings!$B$9)+(O241&gt;Settings!$B$10)+(IFERROR(R241/S241,0)&gt;Settings!$B$11)+(AK241&lt;Settings!$B$12)+(AL241&lt;Settings!$B$13)+(X241&lt;Settings!$B$14)+(Y241&gt;Settings!$B$15))</f>
        <v/>
      </c>
      <c r="AP241" s="11" t="str">
        <f t="shared" si="75"/>
        <v/>
      </c>
      <c r="BB241" s="3"/>
      <c r="BC241" s="3"/>
      <c r="BD241" s="3"/>
      <c r="BE241" s="3"/>
      <c r="BG241" s="37"/>
      <c r="BH241" s="37"/>
      <c r="BI241" s="38" t="str">
        <f t="shared" si="76"/>
        <v/>
      </c>
    </row>
    <row r="242" spans="1:61" ht="15">
      <c r="A242" s="8"/>
      <c r="B242" s="6"/>
      <c r="C242" s="6"/>
      <c r="D242" s="6"/>
      <c r="E242" s="6"/>
      <c r="F242" s="12"/>
      <c r="G242" s="12"/>
      <c r="H242" s="12"/>
      <c r="I242" s="12"/>
      <c r="J242" s="12"/>
      <c r="K242" s="12"/>
      <c r="L242" s="13"/>
      <c r="M242" s="13"/>
      <c r="N242" s="14"/>
      <c r="O242" s="12"/>
      <c r="P242" s="12"/>
      <c r="Q242" s="12"/>
      <c r="R242" s="12"/>
      <c r="S242" s="30"/>
      <c r="T242" s="12"/>
      <c r="U242" s="12"/>
      <c r="V242" s="12"/>
      <c r="W242" s="12"/>
      <c r="X242" s="14"/>
      <c r="Y242" s="12"/>
      <c r="Z242" s="12"/>
      <c r="AA242" s="12"/>
      <c r="AB242" s="6"/>
      <c r="AC242" s="15" t="str">
        <f t="shared" si="63"/>
        <v/>
      </c>
      <c r="AD242" s="16" t="str">
        <f t="shared" si="64"/>
        <v/>
      </c>
      <c r="AE242" s="15" t="str">
        <f t="shared" si="65"/>
        <v/>
      </c>
      <c r="AF242" s="15" t="str">
        <f t="shared" si="66"/>
        <v/>
      </c>
      <c r="AG242" s="15" t="str">
        <f t="shared" si="67"/>
        <v/>
      </c>
      <c r="AH242" s="16" t="str">
        <f t="shared" si="68"/>
        <v/>
      </c>
      <c r="AI242" s="16" t="str">
        <f t="shared" si="69"/>
        <v/>
      </c>
      <c r="AJ242" s="16" t="str">
        <f t="shared" si="70"/>
        <v/>
      </c>
      <c r="AK242" s="16" t="str">
        <f t="shared" si="71"/>
        <v/>
      </c>
      <c r="AL242" s="16" t="str">
        <f t="shared" si="72"/>
        <v/>
      </c>
      <c r="AM242" s="41" t="str">
        <f t="shared" si="73"/>
        <v/>
      </c>
      <c r="AN242" s="41" t="str">
        <f t="shared" si="74"/>
        <v/>
      </c>
      <c r="AO242" s="17" t="str">
        <f>IF(A242="","",(AD242&lt;Settings!$B$4)+(AE242&gt;Settings!$B$5)+(AH242&gt;Settings!$B$6)+(AI242&gt;Settings!$B$7)+(N242&lt;Settings!$B$8)+(AJ242&gt;Settings!$B$9)+(O242&gt;Settings!$B$10)+(IFERROR(R242/S242,0)&gt;Settings!$B$11)+(AK242&lt;Settings!$B$12)+(AL242&lt;Settings!$B$13)+(X242&lt;Settings!$B$14)+(Y242&gt;Settings!$B$15))</f>
        <v/>
      </c>
      <c r="AP242" s="11" t="str">
        <f t="shared" si="75"/>
        <v/>
      </c>
      <c r="BB242" s="3"/>
      <c r="BC242" s="3"/>
      <c r="BD242" s="3"/>
      <c r="BE242" s="3"/>
      <c r="BG242" s="37"/>
      <c r="BH242" s="37"/>
      <c r="BI242" s="38" t="str">
        <f t="shared" si="76"/>
        <v/>
      </c>
    </row>
    <row r="243" spans="1:61" ht="15">
      <c r="A243" s="8"/>
      <c r="B243" s="6"/>
      <c r="C243" s="6"/>
      <c r="D243" s="6"/>
      <c r="E243" s="6"/>
      <c r="F243" s="12"/>
      <c r="G243" s="12"/>
      <c r="H243" s="12"/>
      <c r="I243" s="12"/>
      <c r="J243" s="12"/>
      <c r="K243" s="12"/>
      <c r="L243" s="13"/>
      <c r="M243" s="13"/>
      <c r="N243" s="14"/>
      <c r="O243" s="12"/>
      <c r="P243" s="12"/>
      <c r="Q243" s="12"/>
      <c r="R243" s="12"/>
      <c r="S243" s="30"/>
      <c r="T243" s="12"/>
      <c r="U243" s="12"/>
      <c r="V243" s="12"/>
      <c r="W243" s="12"/>
      <c r="X243" s="14"/>
      <c r="Y243" s="12"/>
      <c r="Z243" s="12"/>
      <c r="AA243" s="12"/>
      <c r="AB243" s="6"/>
      <c r="AC243" s="15" t="str">
        <f t="shared" si="63"/>
        <v/>
      </c>
      <c r="AD243" s="16" t="str">
        <f t="shared" si="64"/>
        <v/>
      </c>
      <c r="AE243" s="15" t="str">
        <f t="shared" si="65"/>
        <v/>
      </c>
      <c r="AF243" s="15" t="str">
        <f t="shared" si="66"/>
        <v/>
      </c>
      <c r="AG243" s="15" t="str">
        <f t="shared" si="67"/>
        <v/>
      </c>
      <c r="AH243" s="16" t="str">
        <f t="shared" si="68"/>
        <v/>
      </c>
      <c r="AI243" s="16" t="str">
        <f t="shared" si="69"/>
        <v/>
      </c>
      <c r="AJ243" s="16" t="str">
        <f t="shared" si="70"/>
        <v/>
      </c>
      <c r="AK243" s="16" t="str">
        <f t="shared" si="71"/>
        <v/>
      </c>
      <c r="AL243" s="16" t="str">
        <f t="shared" si="72"/>
        <v/>
      </c>
      <c r="AM243" s="41" t="str">
        <f t="shared" si="73"/>
        <v/>
      </c>
      <c r="AN243" s="41" t="str">
        <f t="shared" si="74"/>
        <v/>
      </c>
      <c r="AO243" s="17" t="str">
        <f>IF(A243="","",(AD243&lt;Settings!$B$4)+(AE243&gt;Settings!$B$5)+(AH243&gt;Settings!$B$6)+(AI243&gt;Settings!$B$7)+(N243&lt;Settings!$B$8)+(AJ243&gt;Settings!$B$9)+(O243&gt;Settings!$B$10)+(IFERROR(R243/S243,0)&gt;Settings!$B$11)+(AK243&lt;Settings!$B$12)+(AL243&lt;Settings!$B$13)+(X243&lt;Settings!$B$14)+(Y243&gt;Settings!$B$15))</f>
        <v/>
      </c>
      <c r="AP243" s="11" t="str">
        <f t="shared" si="75"/>
        <v/>
      </c>
      <c r="BB243" s="3"/>
      <c r="BC243" s="3"/>
      <c r="BD243" s="3"/>
      <c r="BE243" s="3"/>
      <c r="BG243" s="37"/>
      <c r="BH243" s="37"/>
      <c r="BI243" s="38" t="str">
        <f t="shared" si="76"/>
        <v/>
      </c>
    </row>
    <row r="244" spans="1:61" ht="15">
      <c r="A244" s="8"/>
      <c r="B244" s="6"/>
      <c r="C244" s="6"/>
      <c r="D244" s="6"/>
      <c r="E244" s="6"/>
      <c r="F244" s="12"/>
      <c r="G244" s="12"/>
      <c r="H244" s="12"/>
      <c r="I244" s="12"/>
      <c r="J244" s="12"/>
      <c r="K244" s="12"/>
      <c r="L244" s="13"/>
      <c r="M244" s="13"/>
      <c r="N244" s="14"/>
      <c r="O244" s="12"/>
      <c r="P244" s="12"/>
      <c r="Q244" s="12"/>
      <c r="R244" s="12"/>
      <c r="S244" s="30"/>
      <c r="T244" s="12"/>
      <c r="U244" s="12"/>
      <c r="V244" s="12"/>
      <c r="W244" s="12"/>
      <c r="X244" s="14"/>
      <c r="Y244" s="12"/>
      <c r="Z244" s="12"/>
      <c r="AA244" s="12"/>
      <c r="AB244" s="6"/>
      <c r="AC244" s="15" t="str">
        <f t="shared" si="63"/>
        <v/>
      </c>
      <c r="AD244" s="16" t="str">
        <f t="shared" si="64"/>
        <v/>
      </c>
      <c r="AE244" s="15" t="str">
        <f t="shared" si="65"/>
        <v/>
      </c>
      <c r="AF244" s="15" t="str">
        <f t="shared" si="66"/>
        <v/>
      </c>
      <c r="AG244" s="15" t="str">
        <f t="shared" si="67"/>
        <v/>
      </c>
      <c r="AH244" s="16" t="str">
        <f t="shared" si="68"/>
        <v/>
      </c>
      <c r="AI244" s="16" t="str">
        <f t="shared" si="69"/>
        <v/>
      </c>
      <c r="AJ244" s="16" t="str">
        <f t="shared" si="70"/>
        <v/>
      </c>
      <c r="AK244" s="16" t="str">
        <f t="shared" si="71"/>
        <v/>
      </c>
      <c r="AL244" s="16" t="str">
        <f t="shared" si="72"/>
        <v/>
      </c>
      <c r="AM244" s="41" t="str">
        <f t="shared" si="73"/>
        <v/>
      </c>
      <c r="AN244" s="41" t="str">
        <f t="shared" si="74"/>
        <v/>
      </c>
      <c r="AO244" s="17" t="str">
        <f>IF(A244="","",(AD244&lt;Settings!$B$4)+(AE244&gt;Settings!$B$5)+(AH244&gt;Settings!$B$6)+(AI244&gt;Settings!$B$7)+(N244&lt;Settings!$B$8)+(AJ244&gt;Settings!$B$9)+(O244&gt;Settings!$B$10)+(IFERROR(R244/S244,0)&gt;Settings!$B$11)+(AK244&lt;Settings!$B$12)+(AL244&lt;Settings!$B$13)+(X244&lt;Settings!$B$14)+(Y244&gt;Settings!$B$15))</f>
        <v/>
      </c>
      <c r="AP244" s="11" t="str">
        <f t="shared" si="75"/>
        <v/>
      </c>
      <c r="BB244" s="3"/>
      <c r="BC244" s="3"/>
      <c r="BD244" s="3"/>
      <c r="BE244" s="3"/>
      <c r="BG244" s="37"/>
      <c r="BH244" s="37"/>
      <c r="BI244" s="38" t="str">
        <f t="shared" si="76"/>
        <v/>
      </c>
    </row>
    <row r="245" spans="1:61" ht="15">
      <c r="A245" s="8"/>
      <c r="B245" s="6"/>
      <c r="C245" s="6"/>
      <c r="D245" s="6"/>
      <c r="E245" s="6"/>
      <c r="F245" s="12"/>
      <c r="G245" s="12"/>
      <c r="H245" s="12"/>
      <c r="I245" s="12"/>
      <c r="J245" s="12"/>
      <c r="K245" s="12"/>
      <c r="L245" s="13"/>
      <c r="M245" s="13"/>
      <c r="N245" s="14"/>
      <c r="O245" s="12"/>
      <c r="P245" s="12"/>
      <c r="Q245" s="12"/>
      <c r="R245" s="12"/>
      <c r="S245" s="30"/>
      <c r="T245" s="12"/>
      <c r="U245" s="12"/>
      <c r="V245" s="12"/>
      <c r="W245" s="12"/>
      <c r="X245" s="14"/>
      <c r="Y245" s="12"/>
      <c r="Z245" s="12"/>
      <c r="AA245" s="12"/>
      <c r="AB245" s="6"/>
      <c r="AC245" s="15" t="str">
        <f t="shared" si="63"/>
        <v/>
      </c>
      <c r="AD245" s="16" t="str">
        <f t="shared" si="64"/>
        <v/>
      </c>
      <c r="AE245" s="15" t="str">
        <f t="shared" si="65"/>
        <v/>
      </c>
      <c r="AF245" s="15" t="str">
        <f t="shared" si="66"/>
        <v/>
      </c>
      <c r="AG245" s="15" t="str">
        <f t="shared" si="67"/>
        <v/>
      </c>
      <c r="AH245" s="16" t="str">
        <f t="shared" si="68"/>
        <v/>
      </c>
      <c r="AI245" s="16" t="str">
        <f t="shared" si="69"/>
        <v/>
      </c>
      <c r="AJ245" s="16" t="str">
        <f t="shared" si="70"/>
        <v/>
      </c>
      <c r="AK245" s="16" t="str">
        <f t="shared" si="71"/>
        <v/>
      </c>
      <c r="AL245" s="16" t="str">
        <f t="shared" si="72"/>
        <v/>
      </c>
      <c r="AM245" s="41" t="str">
        <f t="shared" si="73"/>
        <v/>
      </c>
      <c r="AN245" s="41" t="str">
        <f t="shared" si="74"/>
        <v/>
      </c>
      <c r="AO245" s="17" t="str">
        <f>IF(A245="","",(AD245&lt;Settings!$B$4)+(AE245&gt;Settings!$B$5)+(AH245&gt;Settings!$B$6)+(AI245&gt;Settings!$B$7)+(N245&lt;Settings!$B$8)+(AJ245&gt;Settings!$B$9)+(O245&gt;Settings!$B$10)+(IFERROR(R245/S245,0)&gt;Settings!$B$11)+(AK245&lt;Settings!$B$12)+(AL245&lt;Settings!$B$13)+(X245&lt;Settings!$B$14)+(Y245&gt;Settings!$B$15))</f>
        <v/>
      </c>
      <c r="AP245" s="11" t="str">
        <f t="shared" si="75"/>
        <v/>
      </c>
      <c r="BB245" s="3"/>
      <c r="BC245" s="3"/>
      <c r="BD245" s="3"/>
      <c r="BE245" s="3"/>
      <c r="BG245" s="37"/>
      <c r="BH245" s="37"/>
      <c r="BI245" s="38" t="str">
        <f t="shared" si="76"/>
        <v/>
      </c>
    </row>
    <row r="246" spans="1:61" ht="15">
      <c r="A246" s="8"/>
      <c r="B246" s="6"/>
      <c r="C246" s="6"/>
      <c r="D246" s="6"/>
      <c r="E246" s="6"/>
      <c r="F246" s="12"/>
      <c r="G246" s="12"/>
      <c r="H246" s="12"/>
      <c r="I246" s="12"/>
      <c r="J246" s="12"/>
      <c r="K246" s="12"/>
      <c r="L246" s="13"/>
      <c r="M246" s="13"/>
      <c r="N246" s="14"/>
      <c r="O246" s="12"/>
      <c r="P246" s="12"/>
      <c r="Q246" s="12"/>
      <c r="R246" s="12"/>
      <c r="S246" s="30"/>
      <c r="T246" s="12"/>
      <c r="U246" s="12"/>
      <c r="V246" s="12"/>
      <c r="W246" s="12"/>
      <c r="X246" s="14"/>
      <c r="Y246" s="12"/>
      <c r="Z246" s="12"/>
      <c r="AA246" s="12"/>
      <c r="AB246" s="6"/>
      <c r="AC246" s="15" t="str">
        <f t="shared" si="63"/>
        <v/>
      </c>
      <c r="AD246" s="16" t="str">
        <f t="shared" si="64"/>
        <v/>
      </c>
      <c r="AE246" s="15" t="str">
        <f t="shared" si="65"/>
        <v/>
      </c>
      <c r="AF246" s="15" t="str">
        <f t="shared" si="66"/>
        <v/>
      </c>
      <c r="AG246" s="15" t="str">
        <f t="shared" si="67"/>
        <v/>
      </c>
      <c r="AH246" s="16" t="str">
        <f t="shared" si="68"/>
        <v/>
      </c>
      <c r="AI246" s="16" t="str">
        <f t="shared" si="69"/>
        <v/>
      </c>
      <c r="AJ246" s="16" t="str">
        <f t="shared" si="70"/>
        <v/>
      </c>
      <c r="AK246" s="16" t="str">
        <f t="shared" si="71"/>
        <v/>
      </c>
      <c r="AL246" s="16" t="str">
        <f t="shared" si="72"/>
        <v/>
      </c>
      <c r="AM246" s="41" t="str">
        <f t="shared" si="73"/>
        <v/>
      </c>
      <c r="AN246" s="41" t="str">
        <f t="shared" si="74"/>
        <v/>
      </c>
      <c r="AO246" s="17" t="str">
        <f>IF(A246="","",(AD246&lt;Settings!$B$4)+(AE246&gt;Settings!$B$5)+(AH246&gt;Settings!$B$6)+(AI246&gt;Settings!$B$7)+(N246&lt;Settings!$B$8)+(AJ246&gt;Settings!$B$9)+(O246&gt;Settings!$B$10)+(IFERROR(R246/S246,0)&gt;Settings!$B$11)+(AK246&lt;Settings!$B$12)+(AL246&lt;Settings!$B$13)+(X246&lt;Settings!$B$14)+(Y246&gt;Settings!$B$15))</f>
        <v/>
      </c>
      <c r="AP246" s="11" t="str">
        <f t="shared" si="75"/>
        <v/>
      </c>
      <c r="BB246" s="3"/>
      <c r="BC246" s="3"/>
      <c r="BD246" s="3"/>
      <c r="BE246" s="3"/>
      <c r="BG246" s="37"/>
      <c r="BH246" s="37"/>
      <c r="BI246" s="38" t="str">
        <f t="shared" si="76"/>
        <v/>
      </c>
    </row>
    <row r="247" spans="1:61" ht="15">
      <c r="A247" s="8"/>
      <c r="B247" s="6"/>
      <c r="C247" s="6"/>
      <c r="D247" s="6"/>
      <c r="E247" s="6"/>
      <c r="F247" s="12"/>
      <c r="G247" s="12"/>
      <c r="H247" s="12"/>
      <c r="I247" s="12"/>
      <c r="J247" s="12"/>
      <c r="K247" s="12"/>
      <c r="L247" s="13"/>
      <c r="M247" s="13"/>
      <c r="N247" s="14"/>
      <c r="O247" s="12"/>
      <c r="P247" s="12"/>
      <c r="Q247" s="12"/>
      <c r="R247" s="12"/>
      <c r="S247" s="30"/>
      <c r="T247" s="12"/>
      <c r="U247" s="12"/>
      <c r="V247" s="12"/>
      <c r="W247" s="12"/>
      <c r="X247" s="14"/>
      <c r="Y247" s="12"/>
      <c r="Z247" s="12"/>
      <c r="AA247" s="12"/>
      <c r="AB247" s="6"/>
      <c r="AC247" s="15" t="str">
        <f t="shared" si="63"/>
        <v/>
      </c>
      <c r="AD247" s="16" t="str">
        <f t="shared" si="64"/>
        <v/>
      </c>
      <c r="AE247" s="15" t="str">
        <f t="shared" si="65"/>
        <v/>
      </c>
      <c r="AF247" s="15" t="str">
        <f t="shared" si="66"/>
        <v/>
      </c>
      <c r="AG247" s="15" t="str">
        <f t="shared" si="67"/>
        <v/>
      </c>
      <c r="AH247" s="16" t="str">
        <f t="shared" si="68"/>
        <v/>
      </c>
      <c r="AI247" s="16" t="str">
        <f t="shared" si="69"/>
        <v/>
      </c>
      <c r="AJ247" s="16" t="str">
        <f t="shared" si="70"/>
        <v/>
      </c>
      <c r="AK247" s="16" t="str">
        <f t="shared" si="71"/>
        <v/>
      </c>
      <c r="AL247" s="16" t="str">
        <f t="shared" si="72"/>
        <v/>
      </c>
      <c r="AM247" s="41" t="str">
        <f t="shared" si="73"/>
        <v/>
      </c>
      <c r="AN247" s="41" t="str">
        <f t="shared" si="74"/>
        <v/>
      </c>
      <c r="AO247" s="17" t="str">
        <f>IF(A247="","",(AD247&lt;Settings!$B$4)+(AE247&gt;Settings!$B$5)+(AH247&gt;Settings!$B$6)+(AI247&gt;Settings!$B$7)+(N247&lt;Settings!$B$8)+(AJ247&gt;Settings!$B$9)+(O247&gt;Settings!$B$10)+(IFERROR(R247/S247,0)&gt;Settings!$B$11)+(AK247&lt;Settings!$B$12)+(AL247&lt;Settings!$B$13)+(X247&lt;Settings!$B$14)+(Y247&gt;Settings!$B$15))</f>
        <v/>
      </c>
      <c r="AP247" s="11" t="str">
        <f t="shared" si="75"/>
        <v/>
      </c>
      <c r="BB247" s="3"/>
      <c r="BC247" s="3"/>
      <c r="BD247" s="3"/>
      <c r="BE247" s="3"/>
      <c r="BG247" s="37"/>
      <c r="BH247" s="37"/>
      <c r="BI247" s="38" t="str">
        <f t="shared" si="76"/>
        <v/>
      </c>
    </row>
    <row r="248" spans="1:61" ht="15">
      <c r="A248" s="8"/>
      <c r="B248" s="6"/>
      <c r="C248" s="6"/>
      <c r="D248" s="6"/>
      <c r="E248" s="6"/>
      <c r="F248" s="12"/>
      <c r="G248" s="12"/>
      <c r="H248" s="12"/>
      <c r="I248" s="12"/>
      <c r="J248" s="12"/>
      <c r="K248" s="12"/>
      <c r="L248" s="13"/>
      <c r="M248" s="13"/>
      <c r="N248" s="14"/>
      <c r="O248" s="12"/>
      <c r="P248" s="12"/>
      <c r="Q248" s="12"/>
      <c r="R248" s="12"/>
      <c r="S248" s="30"/>
      <c r="T248" s="12"/>
      <c r="U248" s="12"/>
      <c r="V248" s="12"/>
      <c r="W248" s="12"/>
      <c r="X248" s="14"/>
      <c r="Y248" s="12"/>
      <c r="Z248" s="12"/>
      <c r="AA248" s="12"/>
      <c r="AB248" s="6"/>
      <c r="AC248" s="15" t="str">
        <f t="shared" si="63"/>
        <v/>
      </c>
      <c r="AD248" s="16" t="str">
        <f t="shared" si="64"/>
        <v/>
      </c>
      <c r="AE248" s="15" t="str">
        <f t="shared" si="65"/>
        <v/>
      </c>
      <c r="AF248" s="15" t="str">
        <f t="shared" si="66"/>
        <v/>
      </c>
      <c r="AG248" s="15" t="str">
        <f t="shared" si="67"/>
        <v/>
      </c>
      <c r="AH248" s="16" t="str">
        <f t="shared" si="68"/>
        <v/>
      </c>
      <c r="AI248" s="16" t="str">
        <f t="shared" si="69"/>
        <v/>
      </c>
      <c r="AJ248" s="16" t="str">
        <f t="shared" si="70"/>
        <v/>
      </c>
      <c r="AK248" s="16" t="str">
        <f t="shared" si="71"/>
        <v/>
      </c>
      <c r="AL248" s="16" t="str">
        <f t="shared" si="72"/>
        <v/>
      </c>
      <c r="AM248" s="41" t="str">
        <f t="shared" si="73"/>
        <v/>
      </c>
      <c r="AN248" s="41" t="str">
        <f t="shared" si="74"/>
        <v/>
      </c>
      <c r="AO248" s="17" t="str">
        <f>IF(A248="","",(AD248&lt;Settings!$B$4)+(AE248&gt;Settings!$B$5)+(AH248&gt;Settings!$B$6)+(AI248&gt;Settings!$B$7)+(N248&lt;Settings!$B$8)+(AJ248&gt;Settings!$B$9)+(O248&gt;Settings!$B$10)+(IFERROR(R248/S248,0)&gt;Settings!$B$11)+(AK248&lt;Settings!$B$12)+(AL248&lt;Settings!$B$13)+(X248&lt;Settings!$B$14)+(Y248&gt;Settings!$B$15))</f>
        <v/>
      </c>
      <c r="AP248" s="11" t="str">
        <f t="shared" si="75"/>
        <v/>
      </c>
      <c r="BB248" s="3"/>
      <c r="BC248" s="3"/>
      <c r="BD248" s="3"/>
      <c r="BE248" s="3"/>
      <c r="BG248" s="37"/>
      <c r="BH248" s="37"/>
      <c r="BI248" s="38" t="str">
        <f t="shared" si="76"/>
        <v/>
      </c>
    </row>
    <row r="249" spans="1:61" ht="15">
      <c r="A249" s="8"/>
      <c r="B249" s="6"/>
      <c r="C249" s="6"/>
      <c r="D249" s="6"/>
      <c r="E249" s="6"/>
      <c r="F249" s="12"/>
      <c r="G249" s="12"/>
      <c r="H249" s="12"/>
      <c r="I249" s="12"/>
      <c r="J249" s="12"/>
      <c r="K249" s="12"/>
      <c r="L249" s="13"/>
      <c r="M249" s="13"/>
      <c r="N249" s="14"/>
      <c r="O249" s="12"/>
      <c r="P249" s="12"/>
      <c r="Q249" s="12"/>
      <c r="R249" s="12"/>
      <c r="S249" s="30"/>
      <c r="T249" s="12"/>
      <c r="U249" s="12"/>
      <c r="V249" s="12"/>
      <c r="W249" s="12"/>
      <c r="X249" s="14"/>
      <c r="Y249" s="12"/>
      <c r="Z249" s="12"/>
      <c r="AA249" s="12"/>
      <c r="AB249" s="6"/>
      <c r="AC249" s="15" t="str">
        <f t="shared" si="63"/>
        <v/>
      </c>
      <c r="AD249" s="16" t="str">
        <f t="shared" si="64"/>
        <v/>
      </c>
      <c r="AE249" s="15" t="str">
        <f t="shared" si="65"/>
        <v/>
      </c>
      <c r="AF249" s="15" t="str">
        <f t="shared" si="66"/>
        <v/>
      </c>
      <c r="AG249" s="15" t="str">
        <f t="shared" si="67"/>
        <v/>
      </c>
      <c r="AH249" s="16" t="str">
        <f t="shared" si="68"/>
        <v/>
      </c>
      <c r="AI249" s="16" t="str">
        <f t="shared" si="69"/>
        <v/>
      </c>
      <c r="AJ249" s="16" t="str">
        <f t="shared" si="70"/>
        <v/>
      </c>
      <c r="AK249" s="16" t="str">
        <f t="shared" si="71"/>
        <v/>
      </c>
      <c r="AL249" s="16" t="str">
        <f t="shared" si="72"/>
        <v/>
      </c>
      <c r="AM249" s="41" t="str">
        <f t="shared" si="73"/>
        <v/>
      </c>
      <c r="AN249" s="41" t="str">
        <f t="shared" si="74"/>
        <v/>
      </c>
      <c r="AO249" s="17" t="str">
        <f>IF(A249="","",(AD249&lt;Settings!$B$4)+(AE249&gt;Settings!$B$5)+(AH249&gt;Settings!$B$6)+(AI249&gt;Settings!$B$7)+(N249&lt;Settings!$B$8)+(AJ249&gt;Settings!$B$9)+(O249&gt;Settings!$B$10)+(IFERROR(R249/S249,0)&gt;Settings!$B$11)+(AK249&lt;Settings!$B$12)+(AL249&lt;Settings!$B$13)+(X249&lt;Settings!$B$14)+(Y249&gt;Settings!$B$15))</f>
        <v/>
      </c>
      <c r="AP249" s="11" t="str">
        <f t="shared" si="75"/>
        <v/>
      </c>
      <c r="BB249" s="3"/>
      <c r="BC249" s="3"/>
      <c r="BD249" s="3"/>
      <c r="BE249" s="3"/>
      <c r="BG249" s="37"/>
      <c r="BH249" s="37"/>
      <c r="BI249" s="38" t="str">
        <f t="shared" si="76"/>
        <v/>
      </c>
    </row>
    <row r="250" spans="1:61" ht="15">
      <c r="A250" s="8"/>
      <c r="B250" s="6"/>
      <c r="C250" s="6"/>
      <c r="D250" s="6"/>
      <c r="E250" s="6"/>
      <c r="F250" s="12"/>
      <c r="G250" s="12"/>
      <c r="H250" s="12"/>
      <c r="I250" s="12"/>
      <c r="J250" s="12"/>
      <c r="K250" s="12"/>
      <c r="L250" s="13"/>
      <c r="M250" s="13"/>
      <c r="N250" s="14"/>
      <c r="O250" s="12"/>
      <c r="P250" s="12"/>
      <c r="Q250" s="12"/>
      <c r="R250" s="12"/>
      <c r="S250" s="30"/>
      <c r="T250" s="12"/>
      <c r="U250" s="12"/>
      <c r="V250" s="12"/>
      <c r="W250" s="12"/>
      <c r="X250" s="14"/>
      <c r="Y250" s="12"/>
      <c r="Z250" s="12"/>
      <c r="AA250" s="12"/>
      <c r="AB250" s="6"/>
      <c r="AC250" s="15" t="str">
        <f t="shared" si="63"/>
        <v/>
      </c>
      <c r="AD250" s="16" t="str">
        <f t="shared" si="64"/>
        <v/>
      </c>
      <c r="AE250" s="15" t="str">
        <f t="shared" si="65"/>
        <v/>
      </c>
      <c r="AF250" s="15" t="str">
        <f t="shared" si="66"/>
        <v/>
      </c>
      <c r="AG250" s="15" t="str">
        <f t="shared" si="67"/>
        <v/>
      </c>
      <c r="AH250" s="16" t="str">
        <f t="shared" si="68"/>
        <v/>
      </c>
      <c r="AI250" s="16" t="str">
        <f t="shared" si="69"/>
        <v/>
      </c>
      <c r="AJ250" s="16" t="str">
        <f t="shared" si="70"/>
        <v/>
      </c>
      <c r="AK250" s="16" t="str">
        <f t="shared" si="71"/>
        <v/>
      </c>
      <c r="AL250" s="16" t="str">
        <f t="shared" si="72"/>
        <v/>
      </c>
      <c r="AM250" s="41" t="str">
        <f t="shared" si="73"/>
        <v/>
      </c>
      <c r="AN250" s="41" t="str">
        <f t="shared" si="74"/>
        <v/>
      </c>
      <c r="AO250" s="17" t="str">
        <f>IF(A250="","",(AD250&lt;Settings!$B$4)+(AE250&gt;Settings!$B$5)+(AH250&gt;Settings!$B$6)+(AI250&gt;Settings!$B$7)+(N250&lt;Settings!$B$8)+(AJ250&gt;Settings!$B$9)+(O250&gt;Settings!$B$10)+(IFERROR(R250/S250,0)&gt;Settings!$B$11)+(AK250&lt;Settings!$B$12)+(AL250&lt;Settings!$B$13)+(X250&lt;Settings!$B$14)+(Y250&gt;Settings!$B$15))</f>
        <v/>
      </c>
      <c r="AP250" s="11" t="str">
        <f t="shared" si="75"/>
        <v/>
      </c>
      <c r="BB250" s="3"/>
      <c r="BC250" s="3"/>
      <c r="BD250" s="3"/>
      <c r="BE250" s="3"/>
      <c r="BG250" s="37"/>
      <c r="BH250" s="37"/>
      <c r="BI250" s="38" t="str">
        <f t="shared" si="76"/>
        <v/>
      </c>
    </row>
    <row r="251" spans="1:61" ht="15">
      <c r="A251" s="8"/>
      <c r="B251" s="6"/>
      <c r="C251" s="6"/>
      <c r="D251" s="6"/>
      <c r="E251" s="6"/>
      <c r="F251" s="12"/>
      <c r="G251" s="12"/>
      <c r="H251" s="12"/>
      <c r="I251" s="12"/>
      <c r="J251" s="12"/>
      <c r="K251" s="12"/>
      <c r="L251" s="13"/>
      <c r="M251" s="13"/>
      <c r="N251" s="14"/>
      <c r="O251" s="12"/>
      <c r="P251" s="12"/>
      <c r="Q251" s="12"/>
      <c r="R251" s="12"/>
      <c r="S251" s="30"/>
      <c r="T251" s="12"/>
      <c r="U251" s="12"/>
      <c r="V251" s="12"/>
      <c r="W251" s="12"/>
      <c r="X251" s="14"/>
      <c r="Y251" s="12"/>
      <c r="Z251" s="12"/>
      <c r="AA251" s="12"/>
      <c r="AB251" s="6"/>
      <c r="AC251" s="15" t="str">
        <f t="shared" si="63"/>
        <v/>
      </c>
      <c r="AD251" s="16" t="str">
        <f t="shared" si="64"/>
        <v/>
      </c>
      <c r="AE251" s="15" t="str">
        <f t="shared" si="65"/>
        <v/>
      </c>
      <c r="AF251" s="15" t="str">
        <f t="shared" si="66"/>
        <v/>
      </c>
      <c r="AG251" s="15" t="str">
        <f t="shared" si="67"/>
        <v/>
      </c>
      <c r="AH251" s="16" t="str">
        <f t="shared" si="68"/>
        <v/>
      </c>
      <c r="AI251" s="16" t="str">
        <f t="shared" si="69"/>
        <v/>
      </c>
      <c r="AJ251" s="16" t="str">
        <f t="shared" si="70"/>
        <v/>
      </c>
      <c r="AK251" s="16" t="str">
        <f t="shared" si="71"/>
        <v/>
      </c>
      <c r="AL251" s="16" t="str">
        <f t="shared" si="72"/>
        <v/>
      </c>
      <c r="AM251" s="41" t="str">
        <f t="shared" si="73"/>
        <v/>
      </c>
      <c r="AN251" s="41" t="str">
        <f t="shared" si="74"/>
        <v/>
      </c>
      <c r="AO251" s="17" t="str">
        <f>IF(A251="","",(AD251&lt;Settings!$B$4)+(AE251&gt;Settings!$B$5)+(AH251&gt;Settings!$B$6)+(AI251&gt;Settings!$B$7)+(N251&lt;Settings!$B$8)+(AJ251&gt;Settings!$B$9)+(O251&gt;Settings!$B$10)+(IFERROR(R251/S251,0)&gt;Settings!$B$11)+(AK251&lt;Settings!$B$12)+(AL251&lt;Settings!$B$13)+(X251&lt;Settings!$B$14)+(Y251&gt;Settings!$B$15))</f>
        <v/>
      </c>
      <c r="AP251" s="11" t="str">
        <f t="shared" si="75"/>
        <v/>
      </c>
      <c r="BB251" s="3"/>
      <c r="BC251" s="3"/>
      <c r="BD251" s="3"/>
      <c r="BE251" s="3"/>
      <c r="BG251" s="37"/>
      <c r="BH251" s="37"/>
      <c r="BI251" s="38" t="str">
        <f t="shared" si="76"/>
        <v/>
      </c>
    </row>
    <row r="252" spans="1:61" ht="15">
      <c r="A252" s="8"/>
      <c r="B252" s="6"/>
      <c r="C252" s="6"/>
      <c r="D252" s="6"/>
      <c r="E252" s="6"/>
      <c r="F252" s="12"/>
      <c r="G252" s="12"/>
      <c r="H252" s="12"/>
      <c r="I252" s="12"/>
      <c r="J252" s="12"/>
      <c r="K252" s="12"/>
      <c r="L252" s="13"/>
      <c r="M252" s="13"/>
      <c r="N252" s="14"/>
      <c r="O252" s="12"/>
      <c r="P252" s="12"/>
      <c r="Q252" s="12"/>
      <c r="R252" s="12"/>
      <c r="S252" s="30"/>
      <c r="T252" s="12"/>
      <c r="U252" s="12"/>
      <c r="V252" s="12"/>
      <c r="W252" s="12"/>
      <c r="X252" s="14"/>
      <c r="Y252" s="12"/>
      <c r="Z252" s="12"/>
      <c r="AA252" s="12"/>
      <c r="AB252" s="6"/>
      <c r="AC252" s="15" t="str">
        <f t="shared" si="63"/>
        <v/>
      </c>
      <c r="AD252" s="16" t="str">
        <f t="shared" si="64"/>
        <v/>
      </c>
      <c r="AE252" s="15" t="str">
        <f t="shared" si="65"/>
        <v/>
      </c>
      <c r="AF252" s="15" t="str">
        <f t="shared" si="66"/>
        <v/>
      </c>
      <c r="AG252" s="15" t="str">
        <f t="shared" si="67"/>
        <v/>
      </c>
      <c r="AH252" s="16" t="str">
        <f t="shared" si="68"/>
        <v/>
      </c>
      <c r="AI252" s="16" t="str">
        <f t="shared" si="69"/>
        <v/>
      </c>
      <c r="AJ252" s="16" t="str">
        <f t="shared" si="70"/>
        <v/>
      </c>
      <c r="AK252" s="16" t="str">
        <f t="shared" si="71"/>
        <v/>
      </c>
      <c r="AL252" s="16" t="str">
        <f t="shared" si="72"/>
        <v/>
      </c>
      <c r="AM252" s="41" t="str">
        <f t="shared" si="73"/>
        <v/>
      </c>
      <c r="AN252" s="41" t="str">
        <f t="shared" si="74"/>
        <v/>
      </c>
      <c r="AO252" s="17" t="str">
        <f>IF(A252="","",(AD252&lt;Settings!$B$4)+(AE252&gt;Settings!$B$5)+(AH252&gt;Settings!$B$6)+(AI252&gt;Settings!$B$7)+(N252&lt;Settings!$B$8)+(AJ252&gt;Settings!$B$9)+(O252&gt;Settings!$B$10)+(IFERROR(R252/S252,0)&gt;Settings!$B$11)+(AK252&lt;Settings!$B$12)+(AL252&lt;Settings!$B$13)+(X252&lt;Settings!$B$14)+(Y252&gt;Settings!$B$15))</f>
        <v/>
      </c>
      <c r="AP252" s="11" t="str">
        <f t="shared" si="75"/>
        <v/>
      </c>
      <c r="BB252" s="3"/>
      <c r="BC252" s="3"/>
      <c r="BD252" s="3"/>
      <c r="BE252" s="3"/>
      <c r="BG252" s="37"/>
      <c r="BH252" s="37"/>
      <c r="BI252" s="38" t="str">
        <f t="shared" si="76"/>
        <v/>
      </c>
    </row>
    <row r="253" spans="1:61" ht="15">
      <c r="A253" s="8"/>
      <c r="B253" s="6"/>
      <c r="C253" s="6"/>
      <c r="D253" s="6"/>
      <c r="E253" s="6"/>
      <c r="F253" s="12"/>
      <c r="G253" s="12"/>
      <c r="H253" s="12"/>
      <c r="I253" s="12"/>
      <c r="J253" s="12"/>
      <c r="K253" s="12"/>
      <c r="L253" s="13"/>
      <c r="M253" s="13"/>
      <c r="N253" s="14"/>
      <c r="O253" s="12"/>
      <c r="P253" s="12"/>
      <c r="Q253" s="12"/>
      <c r="R253" s="12"/>
      <c r="S253" s="30"/>
      <c r="T253" s="12"/>
      <c r="U253" s="12"/>
      <c r="V253" s="12"/>
      <c r="W253" s="12"/>
      <c r="X253" s="14"/>
      <c r="Y253" s="12"/>
      <c r="Z253" s="12"/>
      <c r="AA253" s="12"/>
      <c r="AB253" s="6"/>
      <c r="AC253" s="15" t="str">
        <f t="shared" si="63"/>
        <v/>
      </c>
      <c r="AD253" s="16" t="str">
        <f t="shared" si="64"/>
        <v/>
      </c>
      <c r="AE253" s="15" t="str">
        <f t="shared" si="65"/>
        <v/>
      </c>
      <c r="AF253" s="15" t="str">
        <f t="shared" si="66"/>
        <v/>
      </c>
      <c r="AG253" s="15" t="str">
        <f t="shared" si="67"/>
        <v/>
      </c>
      <c r="AH253" s="16" t="str">
        <f t="shared" si="68"/>
        <v/>
      </c>
      <c r="AI253" s="16" t="str">
        <f t="shared" si="69"/>
        <v/>
      </c>
      <c r="AJ253" s="16" t="str">
        <f t="shared" si="70"/>
        <v/>
      </c>
      <c r="AK253" s="16" t="str">
        <f t="shared" si="71"/>
        <v/>
      </c>
      <c r="AL253" s="16" t="str">
        <f t="shared" si="72"/>
        <v/>
      </c>
      <c r="AM253" s="41" t="str">
        <f t="shared" si="73"/>
        <v/>
      </c>
      <c r="AN253" s="41" t="str">
        <f t="shared" si="74"/>
        <v/>
      </c>
      <c r="AO253" s="17" t="str">
        <f>IF(A253="","",(AD253&lt;Settings!$B$4)+(AE253&gt;Settings!$B$5)+(AH253&gt;Settings!$B$6)+(AI253&gt;Settings!$B$7)+(N253&lt;Settings!$B$8)+(AJ253&gt;Settings!$B$9)+(O253&gt;Settings!$B$10)+(IFERROR(R253/S253,0)&gt;Settings!$B$11)+(AK253&lt;Settings!$B$12)+(AL253&lt;Settings!$B$13)+(X253&lt;Settings!$B$14)+(Y253&gt;Settings!$B$15))</f>
        <v/>
      </c>
      <c r="AP253" s="11" t="str">
        <f t="shared" si="75"/>
        <v/>
      </c>
      <c r="BB253" s="3"/>
      <c r="BC253" s="3"/>
      <c r="BD253" s="3"/>
      <c r="BE253" s="3"/>
      <c r="BG253" s="37"/>
      <c r="BH253" s="37"/>
      <c r="BI253" s="38" t="str">
        <f t="shared" si="76"/>
        <v/>
      </c>
    </row>
    <row r="254" spans="1:61" ht="15">
      <c r="A254" s="8"/>
      <c r="B254" s="6"/>
      <c r="C254" s="6"/>
      <c r="D254" s="6"/>
      <c r="E254" s="6"/>
      <c r="F254" s="12"/>
      <c r="G254" s="12"/>
      <c r="H254" s="12"/>
      <c r="I254" s="12"/>
      <c r="J254" s="12"/>
      <c r="K254" s="12"/>
      <c r="L254" s="13"/>
      <c r="M254" s="13"/>
      <c r="N254" s="14"/>
      <c r="O254" s="12"/>
      <c r="P254" s="12"/>
      <c r="Q254" s="12"/>
      <c r="R254" s="12"/>
      <c r="S254" s="30"/>
      <c r="T254" s="12"/>
      <c r="U254" s="12"/>
      <c r="V254" s="12"/>
      <c r="W254" s="12"/>
      <c r="X254" s="14"/>
      <c r="Y254" s="12"/>
      <c r="Z254" s="12"/>
      <c r="AA254" s="12"/>
      <c r="AB254" s="6"/>
      <c r="AC254" s="15" t="str">
        <f t="shared" si="63"/>
        <v/>
      </c>
      <c r="AD254" s="16" t="str">
        <f t="shared" si="64"/>
        <v/>
      </c>
      <c r="AE254" s="15" t="str">
        <f t="shared" si="65"/>
        <v/>
      </c>
      <c r="AF254" s="15" t="str">
        <f t="shared" si="66"/>
        <v/>
      </c>
      <c r="AG254" s="15" t="str">
        <f t="shared" si="67"/>
        <v/>
      </c>
      <c r="AH254" s="16" t="str">
        <f t="shared" si="68"/>
        <v/>
      </c>
      <c r="AI254" s="16" t="str">
        <f t="shared" si="69"/>
        <v/>
      </c>
      <c r="AJ254" s="16" t="str">
        <f t="shared" si="70"/>
        <v/>
      </c>
      <c r="AK254" s="16" t="str">
        <f t="shared" si="71"/>
        <v/>
      </c>
      <c r="AL254" s="16" t="str">
        <f t="shared" si="72"/>
        <v/>
      </c>
      <c r="AM254" s="41" t="str">
        <f t="shared" si="73"/>
        <v/>
      </c>
      <c r="AN254" s="41" t="str">
        <f t="shared" si="74"/>
        <v/>
      </c>
      <c r="AO254" s="17" t="str">
        <f>IF(A254="","",(AD254&lt;Settings!$B$4)+(AE254&gt;Settings!$B$5)+(AH254&gt;Settings!$B$6)+(AI254&gt;Settings!$B$7)+(N254&lt;Settings!$B$8)+(AJ254&gt;Settings!$B$9)+(O254&gt;Settings!$B$10)+(IFERROR(R254/S254,0)&gt;Settings!$B$11)+(AK254&lt;Settings!$B$12)+(AL254&lt;Settings!$B$13)+(X254&lt;Settings!$B$14)+(Y254&gt;Settings!$B$15))</f>
        <v/>
      </c>
      <c r="AP254" s="11" t="str">
        <f t="shared" si="75"/>
        <v/>
      </c>
      <c r="BB254" s="3"/>
      <c r="BC254" s="3"/>
      <c r="BD254" s="3"/>
      <c r="BE254" s="3"/>
      <c r="BG254" s="37"/>
      <c r="BH254" s="37"/>
      <c r="BI254" s="38" t="str">
        <f t="shared" si="76"/>
        <v/>
      </c>
    </row>
    <row r="255" spans="1:61" ht="15">
      <c r="A255" s="8"/>
      <c r="B255" s="6"/>
      <c r="C255" s="6"/>
      <c r="D255" s="6"/>
      <c r="E255" s="6"/>
      <c r="F255" s="12"/>
      <c r="G255" s="12"/>
      <c r="H255" s="12"/>
      <c r="I255" s="12"/>
      <c r="J255" s="12"/>
      <c r="K255" s="12"/>
      <c r="L255" s="13"/>
      <c r="M255" s="13"/>
      <c r="N255" s="14"/>
      <c r="O255" s="12"/>
      <c r="P255" s="12"/>
      <c r="Q255" s="12"/>
      <c r="R255" s="12"/>
      <c r="S255" s="30"/>
      <c r="T255" s="12"/>
      <c r="U255" s="12"/>
      <c r="V255" s="12"/>
      <c r="W255" s="12"/>
      <c r="X255" s="14"/>
      <c r="Y255" s="12"/>
      <c r="Z255" s="12"/>
      <c r="AA255" s="12"/>
      <c r="AB255" s="6"/>
      <c r="AC255" s="15" t="str">
        <f t="shared" si="63"/>
        <v/>
      </c>
      <c r="AD255" s="16" t="str">
        <f t="shared" si="64"/>
        <v/>
      </c>
      <c r="AE255" s="15" t="str">
        <f t="shared" si="65"/>
        <v/>
      </c>
      <c r="AF255" s="15" t="str">
        <f t="shared" si="66"/>
        <v/>
      </c>
      <c r="AG255" s="15" t="str">
        <f t="shared" si="67"/>
        <v/>
      </c>
      <c r="AH255" s="16" t="str">
        <f t="shared" si="68"/>
        <v/>
      </c>
      <c r="AI255" s="16" t="str">
        <f t="shared" si="69"/>
        <v/>
      </c>
      <c r="AJ255" s="16" t="str">
        <f t="shared" si="70"/>
        <v/>
      </c>
      <c r="AK255" s="16" t="str">
        <f t="shared" si="71"/>
        <v/>
      </c>
      <c r="AL255" s="16" t="str">
        <f t="shared" si="72"/>
        <v/>
      </c>
      <c r="AM255" s="41" t="str">
        <f t="shared" si="73"/>
        <v/>
      </c>
      <c r="AN255" s="41" t="str">
        <f t="shared" si="74"/>
        <v/>
      </c>
      <c r="AO255" s="17" t="str">
        <f>IF(A255="","",(AD255&lt;Settings!$B$4)+(AE255&gt;Settings!$B$5)+(AH255&gt;Settings!$B$6)+(AI255&gt;Settings!$B$7)+(N255&lt;Settings!$B$8)+(AJ255&gt;Settings!$B$9)+(O255&gt;Settings!$B$10)+(IFERROR(R255/S255,0)&gt;Settings!$B$11)+(AK255&lt;Settings!$B$12)+(AL255&lt;Settings!$B$13)+(X255&lt;Settings!$B$14)+(Y255&gt;Settings!$B$15))</f>
        <v/>
      </c>
      <c r="AP255" s="11" t="str">
        <f t="shared" si="75"/>
        <v/>
      </c>
      <c r="BB255" s="3"/>
      <c r="BC255" s="3"/>
      <c r="BD255" s="3"/>
      <c r="BE255" s="3"/>
      <c r="BG255" s="37"/>
      <c r="BH255" s="37"/>
      <c r="BI255" s="38" t="str">
        <f t="shared" si="76"/>
        <v/>
      </c>
    </row>
    <row r="256" spans="1:61" ht="15">
      <c r="A256" s="8"/>
      <c r="B256" s="6"/>
      <c r="C256" s="6"/>
      <c r="D256" s="6"/>
      <c r="E256" s="6"/>
      <c r="F256" s="12"/>
      <c r="G256" s="12"/>
      <c r="H256" s="12"/>
      <c r="I256" s="12"/>
      <c r="J256" s="12"/>
      <c r="K256" s="12"/>
      <c r="L256" s="13"/>
      <c r="M256" s="13"/>
      <c r="N256" s="14"/>
      <c r="O256" s="12"/>
      <c r="P256" s="12"/>
      <c r="Q256" s="12"/>
      <c r="R256" s="12"/>
      <c r="S256" s="30"/>
      <c r="T256" s="12"/>
      <c r="U256" s="12"/>
      <c r="V256" s="12"/>
      <c r="W256" s="12"/>
      <c r="X256" s="14"/>
      <c r="Y256" s="12"/>
      <c r="Z256" s="12"/>
      <c r="AA256" s="12"/>
      <c r="AB256" s="6"/>
      <c r="AC256" s="15" t="str">
        <f t="shared" si="63"/>
        <v/>
      </c>
      <c r="AD256" s="16" t="str">
        <f t="shared" si="64"/>
        <v/>
      </c>
      <c r="AE256" s="15" t="str">
        <f t="shared" si="65"/>
        <v/>
      </c>
      <c r="AF256" s="15" t="str">
        <f t="shared" si="66"/>
        <v/>
      </c>
      <c r="AG256" s="15" t="str">
        <f t="shared" si="67"/>
        <v/>
      </c>
      <c r="AH256" s="16" t="str">
        <f t="shared" si="68"/>
        <v/>
      </c>
      <c r="AI256" s="16" t="str">
        <f t="shared" si="69"/>
        <v/>
      </c>
      <c r="AJ256" s="16" t="str">
        <f t="shared" si="70"/>
        <v/>
      </c>
      <c r="AK256" s="16" t="str">
        <f t="shared" si="71"/>
        <v/>
      </c>
      <c r="AL256" s="16" t="str">
        <f t="shared" si="72"/>
        <v/>
      </c>
      <c r="AM256" s="41" t="str">
        <f t="shared" si="73"/>
        <v/>
      </c>
      <c r="AN256" s="41" t="str">
        <f t="shared" si="74"/>
        <v/>
      </c>
      <c r="AO256" s="17" t="str">
        <f>IF(A256="","",(AD256&lt;Settings!$B$4)+(AE256&gt;Settings!$B$5)+(AH256&gt;Settings!$B$6)+(AI256&gt;Settings!$B$7)+(N256&lt;Settings!$B$8)+(AJ256&gt;Settings!$B$9)+(O256&gt;Settings!$B$10)+(IFERROR(R256/S256,0)&gt;Settings!$B$11)+(AK256&lt;Settings!$B$12)+(AL256&lt;Settings!$B$13)+(X256&lt;Settings!$B$14)+(Y256&gt;Settings!$B$15))</f>
        <v/>
      </c>
      <c r="AP256" s="11" t="str">
        <f t="shared" si="75"/>
        <v/>
      </c>
      <c r="BB256" s="3"/>
      <c r="BC256" s="3"/>
      <c r="BD256" s="3"/>
      <c r="BE256" s="3"/>
      <c r="BG256" s="37"/>
      <c r="BH256" s="37"/>
      <c r="BI256" s="38" t="str">
        <f t="shared" si="76"/>
        <v/>
      </c>
    </row>
    <row r="257" spans="1:61" ht="15">
      <c r="A257" s="8"/>
      <c r="B257" s="6"/>
      <c r="C257" s="6"/>
      <c r="D257" s="6"/>
      <c r="E257" s="6"/>
      <c r="F257" s="12"/>
      <c r="G257" s="12"/>
      <c r="H257" s="12"/>
      <c r="I257" s="12"/>
      <c r="J257" s="12"/>
      <c r="K257" s="12"/>
      <c r="L257" s="13"/>
      <c r="M257" s="13"/>
      <c r="N257" s="14"/>
      <c r="O257" s="12"/>
      <c r="P257" s="12"/>
      <c r="Q257" s="12"/>
      <c r="R257" s="12"/>
      <c r="S257" s="30"/>
      <c r="T257" s="12"/>
      <c r="U257" s="12"/>
      <c r="V257" s="12"/>
      <c r="W257" s="12"/>
      <c r="X257" s="14"/>
      <c r="Y257" s="12"/>
      <c r="Z257" s="12"/>
      <c r="AA257" s="12"/>
      <c r="AB257" s="6"/>
      <c r="AC257" s="15" t="str">
        <f t="shared" si="63"/>
        <v/>
      </c>
      <c r="AD257" s="16" t="str">
        <f t="shared" si="64"/>
        <v/>
      </c>
      <c r="AE257" s="15" t="str">
        <f t="shared" si="65"/>
        <v/>
      </c>
      <c r="AF257" s="15" t="str">
        <f t="shared" si="66"/>
        <v/>
      </c>
      <c r="AG257" s="15" t="str">
        <f t="shared" si="67"/>
        <v/>
      </c>
      <c r="AH257" s="16" t="str">
        <f t="shared" si="68"/>
        <v/>
      </c>
      <c r="AI257" s="16" t="str">
        <f t="shared" si="69"/>
        <v/>
      </c>
      <c r="AJ257" s="16" t="str">
        <f t="shared" si="70"/>
        <v/>
      </c>
      <c r="AK257" s="16" t="str">
        <f t="shared" si="71"/>
        <v/>
      </c>
      <c r="AL257" s="16" t="str">
        <f t="shared" si="72"/>
        <v/>
      </c>
      <c r="AM257" s="41" t="str">
        <f t="shared" si="73"/>
        <v/>
      </c>
      <c r="AN257" s="41" t="str">
        <f t="shared" si="74"/>
        <v/>
      </c>
      <c r="AO257" s="17" t="str">
        <f>IF(A257="","",(AD257&lt;Settings!$B$4)+(AE257&gt;Settings!$B$5)+(AH257&gt;Settings!$B$6)+(AI257&gt;Settings!$B$7)+(N257&lt;Settings!$B$8)+(AJ257&gt;Settings!$B$9)+(O257&gt;Settings!$B$10)+(IFERROR(R257/S257,0)&gt;Settings!$B$11)+(AK257&lt;Settings!$B$12)+(AL257&lt;Settings!$B$13)+(X257&lt;Settings!$B$14)+(Y257&gt;Settings!$B$15))</f>
        <v/>
      </c>
      <c r="AP257" s="11" t="str">
        <f t="shared" si="75"/>
        <v/>
      </c>
      <c r="BB257" s="3"/>
      <c r="BC257" s="3"/>
      <c r="BD257" s="3"/>
      <c r="BE257" s="3"/>
      <c r="BG257" s="37"/>
      <c r="BH257" s="37"/>
      <c r="BI257" s="38" t="str">
        <f t="shared" si="76"/>
        <v/>
      </c>
    </row>
    <row r="258" spans="1:61" ht="15">
      <c r="A258" s="8"/>
      <c r="B258" s="6"/>
      <c r="C258" s="6"/>
      <c r="D258" s="6"/>
      <c r="E258" s="6"/>
      <c r="F258" s="12"/>
      <c r="G258" s="12"/>
      <c r="H258" s="12"/>
      <c r="I258" s="12"/>
      <c r="J258" s="12"/>
      <c r="K258" s="12"/>
      <c r="L258" s="13"/>
      <c r="M258" s="13"/>
      <c r="N258" s="14"/>
      <c r="O258" s="12"/>
      <c r="P258" s="12"/>
      <c r="Q258" s="12"/>
      <c r="R258" s="12"/>
      <c r="S258" s="30"/>
      <c r="T258" s="12"/>
      <c r="U258" s="12"/>
      <c r="V258" s="12"/>
      <c r="W258" s="12"/>
      <c r="X258" s="14"/>
      <c r="Y258" s="12"/>
      <c r="Z258" s="12"/>
      <c r="AA258" s="12"/>
      <c r="AB258" s="6"/>
      <c r="AC258" s="15" t="str">
        <f t="shared" si="63"/>
        <v/>
      </c>
      <c r="AD258" s="16" t="str">
        <f t="shared" si="64"/>
        <v/>
      </c>
      <c r="AE258" s="15" t="str">
        <f t="shared" si="65"/>
        <v/>
      </c>
      <c r="AF258" s="15" t="str">
        <f t="shared" si="66"/>
        <v/>
      </c>
      <c r="AG258" s="15" t="str">
        <f t="shared" si="67"/>
        <v/>
      </c>
      <c r="AH258" s="16" t="str">
        <f t="shared" si="68"/>
        <v/>
      </c>
      <c r="AI258" s="16" t="str">
        <f t="shared" si="69"/>
        <v/>
      </c>
      <c r="AJ258" s="16" t="str">
        <f t="shared" si="70"/>
        <v/>
      </c>
      <c r="AK258" s="16" t="str">
        <f t="shared" si="71"/>
        <v/>
      </c>
      <c r="AL258" s="16" t="str">
        <f t="shared" si="72"/>
        <v/>
      </c>
      <c r="AM258" s="41" t="str">
        <f t="shared" si="73"/>
        <v/>
      </c>
      <c r="AN258" s="41" t="str">
        <f t="shared" si="74"/>
        <v/>
      </c>
      <c r="AO258" s="17" t="str">
        <f>IF(A258="","",(AD258&lt;Settings!$B$4)+(AE258&gt;Settings!$B$5)+(AH258&gt;Settings!$B$6)+(AI258&gt;Settings!$B$7)+(N258&lt;Settings!$B$8)+(AJ258&gt;Settings!$B$9)+(O258&gt;Settings!$B$10)+(IFERROR(R258/S258,0)&gt;Settings!$B$11)+(AK258&lt;Settings!$B$12)+(AL258&lt;Settings!$B$13)+(X258&lt;Settings!$B$14)+(Y258&gt;Settings!$B$15))</f>
        <v/>
      </c>
      <c r="AP258" s="11" t="str">
        <f t="shared" si="75"/>
        <v/>
      </c>
      <c r="BB258" s="3"/>
      <c r="BC258" s="3"/>
      <c r="BD258" s="3"/>
      <c r="BE258" s="3"/>
      <c r="BG258" s="37"/>
      <c r="BH258" s="37"/>
      <c r="BI258" s="38" t="str">
        <f t="shared" si="76"/>
        <v/>
      </c>
    </row>
    <row r="259" spans="1:61" ht="15">
      <c r="A259" s="8"/>
      <c r="B259" s="6"/>
      <c r="C259" s="6"/>
      <c r="D259" s="6"/>
      <c r="E259" s="6"/>
      <c r="F259" s="12"/>
      <c r="G259" s="12"/>
      <c r="H259" s="12"/>
      <c r="I259" s="12"/>
      <c r="J259" s="12"/>
      <c r="K259" s="12"/>
      <c r="L259" s="13"/>
      <c r="M259" s="13"/>
      <c r="N259" s="14"/>
      <c r="O259" s="12"/>
      <c r="P259" s="12"/>
      <c r="Q259" s="12"/>
      <c r="R259" s="12"/>
      <c r="S259" s="30"/>
      <c r="T259" s="12"/>
      <c r="U259" s="12"/>
      <c r="V259" s="12"/>
      <c r="W259" s="12"/>
      <c r="X259" s="14"/>
      <c r="Y259" s="12"/>
      <c r="Z259" s="12"/>
      <c r="AA259" s="12"/>
      <c r="AB259" s="6"/>
      <c r="AC259" s="15" t="str">
        <f t="shared" si="63"/>
        <v/>
      </c>
      <c r="AD259" s="16" t="str">
        <f t="shared" si="64"/>
        <v/>
      </c>
      <c r="AE259" s="15" t="str">
        <f t="shared" si="65"/>
        <v/>
      </c>
      <c r="AF259" s="15" t="str">
        <f t="shared" si="66"/>
        <v/>
      </c>
      <c r="AG259" s="15" t="str">
        <f t="shared" si="67"/>
        <v/>
      </c>
      <c r="AH259" s="16" t="str">
        <f t="shared" si="68"/>
        <v/>
      </c>
      <c r="AI259" s="16" t="str">
        <f t="shared" si="69"/>
        <v/>
      </c>
      <c r="AJ259" s="16" t="str">
        <f t="shared" si="70"/>
        <v/>
      </c>
      <c r="AK259" s="16" t="str">
        <f t="shared" si="71"/>
        <v/>
      </c>
      <c r="AL259" s="16" t="str">
        <f t="shared" si="72"/>
        <v/>
      </c>
      <c r="AM259" s="41" t="str">
        <f t="shared" si="73"/>
        <v/>
      </c>
      <c r="AN259" s="41" t="str">
        <f t="shared" si="74"/>
        <v/>
      </c>
      <c r="AO259" s="17" t="str">
        <f>IF(A259="","",(AD259&lt;Settings!$B$4)+(AE259&gt;Settings!$B$5)+(AH259&gt;Settings!$B$6)+(AI259&gt;Settings!$B$7)+(N259&lt;Settings!$B$8)+(AJ259&gt;Settings!$B$9)+(O259&gt;Settings!$B$10)+(IFERROR(R259/S259,0)&gt;Settings!$B$11)+(AK259&lt;Settings!$B$12)+(AL259&lt;Settings!$B$13)+(X259&lt;Settings!$B$14)+(Y259&gt;Settings!$B$15))</f>
        <v/>
      </c>
      <c r="AP259" s="11" t="str">
        <f t="shared" si="75"/>
        <v/>
      </c>
      <c r="BB259" s="3"/>
      <c r="BC259" s="3"/>
      <c r="BD259" s="3"/>
      <c r="BE259" s="3"/>
      <c r="BG259" s="37"/>
      <c r="BH259" s="37"/>
      <c r="BI259" s="38" t="str">
        <f t="shared" si="76"/>
        <v/>
      </c>
    </row>
    <row r="260" spans="1:61" ht="15">
      <c r="A260" s="8"/>
      <c r="B260" s="6"/>
      <c r="C260" s="6"/>
      <c r="D260" s="6"/>
      <c r="E260" s="6"/>
      <c r="F260" s="12"/>
      <c r="G260" s="12"/>
      <c r="H260" s="12"/>
      <c r="I260" s="12"/>
      <c r="J260" s="12"/>
      <c r="K260" s="12"/>
      <c r="L260" s="13"/>
      <c r="M260" s="13"/>
      <c r="N260" s="14"/>
      <c r="O260" s="12"/>
      <c r="P260" s="12"/>
      <c r="Q260" s="12"/>
      <c r="R260" s="12"/>
      <c r="S260" s="30"/>
      <c r="T260" s="12"/>
      <c r="U260" s="12"/>
      <c r="V260" s="12"/>
      <c r="W260" s="12"/>
      <c r="X260" s="14"/>
      <c r="Y260" s="12"/>
      <c r="Z260" s="12"/>
      <c r="AA260" s="12"/>
      <c r="AB260" s="6"/>
      <c r="AC260" s="15" t="str">
        <f t="shared" si="63"/>
        <v/>
      </c>
      <c r="AD260" s="16" t="str">
        <f t="shared" si="64"/>
        <v/>
      </c>
      <c r="AE260" s="15" t="str">
        <f t="shared" si="65"/>
        <v/>
      </c>
      <c r="AF260" s="15" t="str">
        <f t="shared" si="66"/>
        <v/>
      </c>
      <c r="AG260" s="15" t="str">
        <f t="shared" si="67"/>
        <v/>
      </c>
      <c r="AH260" s="16" t="str">
        <f t="shared" si="68"/>
        <v/>
      </c>
      <c r="AI260" s="16" t="str">
        <f t="shared" si="69"/>
        <v/>
      </c>
      <c r="AJ260" s="16" t="str">
        <f t="shared" si="70"/>
        <v/>
      </c>
      <c r="AK260" s="16" t="str">
        <f t="shared" si="71"/>
        <v/>
      </c>
      <c r="AL260" s="16" t="str">
        <f t="shared" si="72"/>
        <v/>
      </c>
      <c r="AM260" s="41" t="str">
        <f t="shared" si="73"/>
        <v/>
      </c>
      <c r="AN260" s="41" t="str">
        <f t="shared" si="74"/>
        <v/>
      </c>
      <c r="AO260" s="17" t="str">
        <f>IF(A260="","",(AD260&lt;Settings!$B$4)+(AE260&gt;Settings!$B$5)+(AH260&gt;Settings!$B$6)+(AI260&gt;Settings!$B$7)+(N260&lt;Settings!$B$8)+(AJ260&gt;Settings!$B$9)+(O260&gt;Settings!$B$10)+(IFERROR(R260/S260,0)&gt;Settings!$B$11)+(AK260&lt;Settings!$B$12)+(AL260&lt;Settings!$B$13)+(X260&lt;Settings!$B$14)+(Y260&gt;Settings!$B$15))</f>
        <v/>
      </c>
      <c r="AP260" s="11" t="str">
        <f t="shared" si="75"/>
        <v/>
      </c>
      <c r="BB260" s="3"/>
      <c r="BC260" s="3"/>
      <c r="BD260" s="3"/>
      <c r="BE260" s="3"/>
      <c r="BG260" s="37"/>
      <c r="BH260" s="37"/>
      <c r="BI260" s="38" t="str">
        <f t="shared" si="76"/>
        <v/>
      </c>
    </row>
    <row r="261" spans="1:61" ht="15">
      <c r="A261" s="8"/>
      <c r="B261" s="6"/>
      <c r="C261" s="6"/>
      <c r="D261" s="6"/>
      <c r="E261" s="6"/>
      <c r="F261" s="12"/>
      <c r="G261" s="12"/>
      <c r="H261" s="12"/>
      <c r="I261" s="12"/>
      <c r="J261" s="12"/>
      <c r="K261" s="12"/>
      <c r="L261" s="13"/>
      <c r="M261" s="13"/>
      <c r="N261" s="14"/>
      <c r="O261" s="12"/>
      <c r="P261" s="12"/>
      <c r="Q261" s="12"/>
      <c r="R261" s="12"/>
      <c r="S261" s="30"/>
      <c r="T261" s="12"/>
      <c r="U261" s="12"/>
      <c r="V261" s="12"/>
      <c r="W261" s="12"/>
      <c r="X261" s="14"/>
      <c r="Y261" s="12"/>
      <c r="Z261" s="12"/>
      <c r="AA261" s="12"/>
      <c r="AB261" s="6"/>
      <c r="AC261" s="15" t="str">
        <f t="shared" ref="AC261:AC324" si="77">IF(A261="","",G261+H261)</f>
        <v/>
      </c>
      <c r="AD261" s="16" t="str">
        <f t="shared" ref="AD261:AD324" si="78">IF(A261="","",IFERROR(MIN(K261/F261,1),0))</f>
        <v/>
      </c>
      <c r="AE261" s="15" t="str">
        <f t="shared" ref="AE261:AE324" si="79">IF(A261="","",MAX(F261-K261,0))</f>
        <v/>
      </c>
      <c r="AF261" s="15" t="str">
        <f t="shared" ref="AF261:AF324" si="80">IF(A261="","",MAX(K261-F261,0))</f>
        <v/>
      </c>
      <c r="AG261" s="15" t="str">
        <f t="shared" ref="AG261:AG324" si="81">IF(A261="","",MAX(H261-I261,0))</f>
        <v/>
      </c>
      <c r="AH261" s="16" t="str">
        <f t="shared" ref="AH261:AH324" si="82">IF(A261="","",IFERROR(H261/AC261,0))</f>
        <v/>
      </c>
      <c r="AI261" s="16" t="str">
        <f t="shared" ref="AI261:AI324" si="83">IF(A261="","",IFERROR(AG261/AC261,0))</f>
        <v/>
      </c>
      <c r="AJ261" s="16" t="str">
        <f t="shared" ref="AJ261:AJ324" si="84">IF(A261="","",IFERROR(L261/M261,0))</f>
        <v/>
      </c>
      <c r="AK261" s="16" t="str">
        <f t="shared" ref="AK261:AK324" si="85">IF(A261="","",IFERROR(U261/T261,0))</f>
        <v/>
      </c>
      <c r="AL261" s="16" t="str">
        <f t="shared" ref="AL261:AL324" si="86">IF(A261="","",IFERROR(W261/V261,0))</f>
        <v/>
      </c>
      <c r="AM261" s="41" t="str">
        <f t="shared" ref="AM261:AM324" si="87">IF(A261="","",N261*AC261)</f>
        <v/>
      </c>
      <c r="AN261" s="41" t="str">
        <f t="shared" ref="AN261:AN324" si="88">IF(A261="","",X261*W261)</f>
        <v/>
      </c>
      <c r="AO261" s="17" t="str">
        <f>IF(A261="","",(AD261&lt;Settings!$B$4)+(AE261&gt;Settings!$B$5)+(AH261&gt;Settings!$B$6)+(AI261&gt;Settings!$B$7)+(N261&lt;Settings!$B$8)+(AJ261&gt;Settings!$B$9)+(O261&gt;Settings!$B$10)+(IFERROR(R261/S261,0)&gt;Settings!$B$11)+(AK261&lt;Settings!$B$12)+(AL261&lt;Settings!$B$13)+(X261&lt;Settings!$B$14)+(Y261&gt;Settings!$B$15))</f>
        <v/>
      </c>
      <c r="AP261" s="11" t="str">
        <f t="shared" ref="AP261:AP324" si="89">IF(A261="","",IF(AO261&gt;=3,"Red",IF(AO261&gt;=1,"Yellow","Green")))</f>
        <v/>
      </c>
      <c r="BB261" s="3"/>
      <c r="BC261" s="3"/>
      <c r="BD261" s="3"/>
      <c r="BE261" s="3"/>
      <c r="BG261" s="37"/>
      <c r="BH261" s="37"/>
      <c r="BI261" s="38" t="str">
        <f t="shared" ref="BI261:BI324" si="90">IF(BG261&gt;0,BH261/BG261,"")</f>
        <v/>
      </c>
    </row>
    <row r="262" spans="1:61" ht="15">
      <c r="A262" s="8"/>
      <c r="B262" s="6"/>
      <c r="C262" s="6"/>
      <c r="D262" s="6"/>
      <c r="E262" s="6"/>
      <c r="F262" s="12"/>
      <c r="G262" s="12"/>
      <c r="H262" s="12"/>
      <c r="I262" s="12"/>
      <c r="J262" s="12"/>
      <c r="K262" s="12"/>
      <c r="L262" s="13"/>
      <c r="M262" s="13"/>
      <c r="N262" s="14"/>
      <c r="O262" s="12"/>
      <c r="P262" s="12"/>
      <c r="Q262" s="12"/>
      <c r="R262" s="12"/>
      <c r="S262" s="30"/>
      <c r="T262" s="12"/>
      <c r="U262" s="12"/>
      <c r="V262" s="12"/>
      <c r="W262" s="12"/>
      <c r="X262" s="14"/>
      <c r="Y262" s="12"/>
      <c r="Z262" s="12"/>
      <c r="AA262" s="12"/>
      <c r="AB262" s="6"/>
      <c r="AC262" s="15" t="str">
        <f t="shared" si="77"/>
        <v/>
      </c>
      <c r="AD262" s="16" t="str">
        <f t="shared" si="78"/>
        <v/>
      </c>
      <c r="AE262" s="15" t="str">
        <f t="shared" si="79"/>
        <v/>
      </c>
      <c r="AF262" s="15" t="str">
        <f t="shared" si="80"/>
        <v/>
      </c>
      <c r="AG262" s="15" t="str">
        <f t="shared" si="81"/>
        <v/>
      </c>
      <c r="AH262" s="16" t="str">
        <f t="shared" si="82"/>
        <v/>
      </c>
      <c r="AI262" s="16" t="str">
        <f t="shared" si="83"/>
        <v/>
      </c>
      <c r="AJ262" s="16" t="str">
        <f t="shared" si="84"/>
        <v/>
      </c>
      <c r="AK262" s="16" t="str">
        <f t="shared" si="85"/>
        <v/>
      </c>
      <c r="AL262" s="16" t="str">
        <f t="shared" si="86"/>
        <v/>
      </c>
      <c r="AM262" s="41" t="str">
        <f t="shared" si="87"/>
        <v/>
      </c>
      <c r="AN262" s="41" t="str">
        <f t="shared" si="88"/>
        <v/>
      </c>
      <c r="AO262" s="17" t="str">
        <f>IF(A262="","",(AD262&lt;Settings!$B$4)+(AE262&gt;Settings!$B$5)+(AH262&gt;Settings!$B$6)+(AI262&gt;Settings!$B$7)+(N262&lt;Settings!$B$8)+(AJ262&gt;Settings!$B$9)+(O262&gt;Settings!$B$10)+(IFERROR(R262/S262,0)&gt;Settings!$B$11)+(AK262&lt;Settings!$B$12)+(AL262&lt;Settings!$B$13)+(X262&lt;Settings!$B$14)+(Y262&gt;Settings!$B$15))</f>
        <v/>
      </c>
      <c r="AP262" s="11" t="str">
        <f t="shared" si="89"/>
        <v/>
      </c>
      <c r="BB262" s="3"/>
      <c r="BC262" s="3"/>
      <c r="BD262" s="3"/>
      <c r="BE262" s="3"/>
      <c r="BG262" s="37"/>
      <c r="BH262" s="37"/>
      <c r="BI262" s="38" t="str">
        <f t="shared" si="90"/>
        <v/>
      </c>
    </row>
    <row r="263" spans="1:61" ht="15">
      <c r="A263" s="8"/>
      <c r="B263" s="6"/>
      <c r="C263" s="6"/>
      <c r="D263" s="6"/>
      <c r="E263" s="6"/>
      <c r="F263" s="12"/>
      <c r="G263" s="12"/>
      <c r="H263" s="12"/>
      <c r="I263" s="12"/>
      <c r="J263" s="12"/>
      <c r="K263" s="12"/>
      <c r="L263" s="13"/>
      <c r="M263" s="13"/>
      <c r="N263" s="14"/>
      <c r="O263" s="12"/>
      <c r="P263" s="12"/>
      <c r="Q263" s="12"/>
      <c r="R263" s="12"/>
      <c r="S263" s="30"/>
      <c r="T263" s="12"/>
      <c r="U263" s="12"/>
      <c r="V263" s="12"/>
      <c r="W263" s="12"/>
      <c r="X263" s="14"/>
      <c r="Y263" s="12"/>
      <c r="Z263" s="12"/>
      <c r="AA263" s="12"/>
      <c r="AB263" s="6"/>
      <c r="AC263" s="15" t="str">
        <f t="shared" si="77"/>
        <v/>
      </c>
      <c r="AD263" s="16" t="str">
        <f t="shared" si="78"/>
        <v/>
      </c>
      <c r="AE263" s="15" t="str">
        <f t="shared" si="79"/>
        <v/>
      </c>
      <c r="AF263" s="15" t="str">
        <f t="shared" si="80"/>
        <v/>
      </c>
      <c r="AG263" s="15" t="str">
        <f t="shared" si="81"/>
        <v/>
      </c>
      <c r="AH263" s="16" t="str">
        <f t="shared" si="82"/>
        <v/>
      </c>
      <c r="AI263" s="16" t="str">
        <f t="shared" si="83"/>
        <v/>
      </c>
      <c r="AJ263" s="16" t="str">
        <f t="shared" si="84"/>
        <v/>
      </c>
      <c r="AK263" s="16" t="str">
        <f t="shared" si="85"/>
        <v/>
      </c>
      <c r="AL263" s="16" t="str">
        <f t="shared" si="86"/>
        <v/>
      </c>
      <c r="AM263" s="41" t="str">
        <f t="shared" si="87"/>
        <v/>
      </c>
      <c r="AN263" s="41" t="str">
        <f t="shared" si="88"/>
        <v/>
      </c>
      <c r="AO263" s="17" t="str">
        <f>IF(A263="","",(AD263&lt;Settings!$B$4)+(AE263&gt;Settings!$B$5)+(AH263&gt;Settings!$B$6)+(AI263&gt;Settings!$B$7)+(N263&lt;Settings!$B$8)+(AJ263&gt;Settings!$B$9)+(O263&gt;Settings!$B$10)+(IFERROR(R263/S263,0)&gt;Settings!$B$11)+(AK263&lt;Settings!$B$12)+(AL263&lt;Settings!$B$13)+(X263&lt;Settings!$B$14)+(Y263&gt;Settings!$B$15))</f>
        <v/>
      </c>
      <c r="AP263" s="11" t="str">
        <f t="shared" si="89"/>
        <v/>
      </c>
      <c r="BB263" s="3"/>
      <c r="BC263" s="3"/>
      <c r="BD263" s="3"/>
      <c r="BE263" s="3"/>
      <c r="BG263" s="37"/>
      <c r="BH263" s="37"/>
      <c r="BI263" s="38" t="str">
        <f t="shared" si="90"/>
        <v/>
      </c>
    </row>
    <row r="264" spans="1:61" ht="15">
      <c r="A264" s="8"/>
      <c r="B264" s="6"/>
      <c r="C264" s="6"/>
      <c r="D264" s="6"/>
      <c r="E264" s="6"/>
      <c r="F264" s="12"/>
      <c r="G264" s="12"/>
      <c r="H264" s="12"/>
      <c r="I264" s="12"/>
      <c r="J264" s="12"/>
      <c r="K264" s="12"/>
      <c r="L264" s="13"/>
      <c r="M264" s="13"/>
      <c r="N264" s="14"/>
      <c r="O264" s="12"/>
      <c r="P264" s="12"/>
      <c r="Q264" s="12"/>
      <c r="R264" s="12"/>
      <c r="S264" s="30"/>
      <c r="T264" s="12"/>
      <c r="U264" s="12"/>
      <c r="V264" s="12"/>
      <c r="W264" s="12"/>
      <c r="X264" s="14"/>
      <c r="Y264" s="12"/>
      <c r="Z264" s="12"/>
      <c r="AA264" s="12"/>
      <c r="AB264" s="6"/>
      <c r="AC264" s="15" t="str">
        <f t="shared" si="77"/>
        <v/>
      </c>
      <c r="AD264" s="16" t="str">
        <f t="shared" si="78"/>
        <v/>
      </c>
      <c r="AE264" s="15" t="str">
        <f t="shared" si="79"/>
        <v/>
      </c>
      <c r="AF264" s="15" t="str">
        <f t="shared" si="80"/>
        <v/>
      </c>
      <c r="AG264" s="15" t="str">
        <f t="shared" si="81"/>
        <v/>
      </c>
      <c r="AH264" s="16" t="str">
        <f t="shared" si="82"/>
        <v/>
      </c>
      <c r="AI264" s="16" t="str">
        <f t="shared" si="83"/>
        <v/>
      </c>
      <c r="AJ264" s="16" t="str">
        <f t="shared" si="84"/>
        <v/>
      </c>
      <c r="AK264" s="16" t="str">
        <f t="shared" si="85"/>
        <v/>
      </c>
      <c r="AL264" s="16" t="str">
        <f t="shared" si="86"/>
        <v/>
      </c>
      <c r="AM264" s="41" t="str">
        <f t="shared" si="87"/>
        <v/>
      </c>
      <c r="AN264" s="41" t="str">
        <f t="shared" si="88"/>
        <v/>
      </c>
      <c r="AO264" s="17" t="str">
        <f>IF(A264="","",(AD264&lt;Settings!$B$4)+(AE264&gt;Settings!$B$5)+(AH264&gt;Settings!$B$6)+(AI264&gt;Settings!$B$7)+(N264&lt;Settings!$B$8)+(AJ264&gt;Settings!$B$9)+(O264&gt;Settings!$B$10)+(IFERROR(R264/S264,0)&gt;Settings!$B$11)+(AK264&lt;Settings!$B$12)+(AL264&lt;Settings!$B$13)+(X264&lt;Settings!$B$14)+(Y264&gt;Settings!$B$15))</f>
        <v/>
      </c>
      <c r="AP264" s="11" t="str">
        <f t="shared" si="89"/>
        <v/>
      </c>
      <c r="BB264" s="3"/>
      <c r="BC264" s="3"/>
      <c r="BD264" s="3"/>
      <c r="BE264" s="3"/>
      <c r="BG264" s="37"/>
      <c r="BH264" s="37"/>
      <c r="BI264" s="38" t="str">
        <f t="shared" si="90"/>
        <v/>
      </c>
    </row>
    <row r="265" spans="1:61" ht="15">
      <c r="A265" s="8"/>
      <c r="B265" s="6"/>
      <c r="C265" s="6"/>
      <c r="D265" s="6"/>
      <c r="E265" s="6"/>
      <c r="F265" s="12"/>
      <c r="G265" s="12"/>
      <c r="H265" s="12"/>
      <c r="I265" s="12"/>
      <c r="J265" s="12"/>
      <c r="K265" s="12"/>
      <c r="L265" s="13"/>
      <c r="M265" s="13"/>
      <c r="N265" s="14"/>
      <c r="O265" s="12"/>
      <c r="P265" s="12"/>
      <c r="Q265" s="12"/>
      <c r="R265" s="12"/>
      <c r="S265" s="30"/>
      <c r="T265" s="12"/>
      <c r="U265" s="12"/>
      <c r="V265" s="12"/>
      <c r="W265" s="12"/>
      <c r="X265" s="14"/>
      <c r="Y265" s="12"/>
      <c r="Z265" s="12"/>
      <c r="AA265" s="12"/>
      <c r="AB265" s="6"/>
      <c r="AC265" s="15" t="str">
        <f t="shared" si="77"/>
        <v/>
      </c>
      <c r="AD265" s="16" t="str">
        <f t="shared" si="78"/>
        <v/>
      </c>
      <c r="AE265" s="15" t="str">
        <f t="shared" si="79"/>
        <v/>
      </c>
      <c r="AF265" s="15" t="str">
        <f t="shared" si="80"/>
        <v/>
      </c>
      <c r="AG265" s="15" t="str">
        <f t="shared" si="81"/>
        <v/>
      </c>
      <c r="AH265" s="16" t="str">
        <f t="shared" si="82"/>
        <v/>
      </c>
      <c r="AI265" s="16" t="str">
        <f t="shared" si="83"/>
        <v/>
      </c>
      <c r="AJ265" s="16" t="str">
        <f t="shared" si="84"/>
        <v/>
      </c>
      <c r="AK265" s="16" t="str">
        <f t="shared" si="85"/>
        <v/>
      </c>
      <c r="AL265" s="16" t="str">
        <f t="shared" si="86"/>
        <v/>
      </c>
      <c r="AM265" s="41" t="str">
        <f t="shared" si="87"/>
        <v/>
      </c>
      <c r="AN265" s="41" t="str">
        <f t="shared" si="88"/>
        <v/>
      </c>
      <c r="AO265" s="17" t="str">
        <f>IF(A265="","",(AD265&lt;Settings!$B$4)+(AE265&gt;Settings!$B$5)+(AH265&gt;Settings!$B$6)+(AI265&gt;Settings!$B$7)+(N265&lt;Settings!$B$8)+(AJ265&gt;Settings!$B$9)+(O265&gt;Settings!$B$10)+(IFERROR(R265/S265,0)&gt;Settings!$B$11)+(AK265&lt;Settings!$B$12)+(AL265&lt;Settings!$B$13)+(X265&lt;Settings!$B$14)+(Y265&gt;Settings!$B$15))</f>
        <v/>
      </c>
      <c r="AP265" s="11" t="str">
        <f t="shared" si="89"/>
        <v/>
      </c>
      <c r="BB265" s="3"/>
      <c r="BC265" s="3"/>
      <c r="BD265" s="3"/>
      <c r="BE265" s="3"/>
      <c r="BG265" s="37"/>
      <c r="BH265" s="37"/>
      <c r="BI265" s="38" t="str">
        <f t="shared" si="90"/>
        <v/>
      </c>
    </row>
    <row r="266" spans="1:61" ht="15">
      <c r="A266" s="8"/>
      <c r="B266" s="6"/>
      <c r="C266" s="6"/>
      <c r="D266" s="6"/>
      <c r="E266" s="6"/>
      <c r="F266" s="12"/>
      <c r="G266" s="12"/>
      <c r="H266" s="12"/>
      <c r="I266" s="12"/>
      <c r="J266" s="12"/>
      <c r="K266" s="12"/>
      <c r="L266" s="13"/>
      <c r="M266" s="13"/>
      <c r="N266" s="14"/>
      <c r="O266" s="12"/>
      <c r="P266" s="12"/>
      <c r="Q266" s="12"/>
      <c r="R266" s="12"/>
      <c r="S266" s="30"/>
      <c r="T266" s="12"/>
      <c r="U266" s="12"/>
      <c r="V266" s="12"/>
      <c r="W266" s="12"/>
      <c r="X266" s="14"/>
      <c r="Y266" s="12"/>
      <c r="Z266" s="12"/>
      <c r="AA266" s="12"/>
      <c r="AB266" s="6"/>
      <c r="AC266" s="15" t="str">
        <f t="shared" si="77"/>
        <v/>
      </c>
      <c r="AD266" s="16" t="str">
        <f t="shared" si="78"/>
        <v/>
      </c>
      <c r="AE266" s="15" t="str">
        <f t="shared" si="79"/>
        <v/>
      </c>
      <c r="AF266" s="15" t="str">
        <f t="shared" si="80"/>
        <v/>
      </c>
      <c r="AG266" s="15" t="str">
        <f t="shared" si="81"/>
        <v/>
      </c>
      <c r="AH266" s="16" t="str">
        <f t="shared" si="82"/>
        <v/>
      </c>
      <c r="AI266" s="16" t="str">
        <f t="shared" si="83"/>
        <v/>
      </c>
      <c r="AJ266" s="16" t="str">
        <f t="shared" si="84"/>
        <v/>
      </c>
      <c r="AK266" s="16" t="str">
        <f t="shared" si="85"/>
        <v/>
      </c>
      <c r="AL266" s="16" t="str">
        <f t="shared" si="86"/>
        <v/>
      </c>
      <c r="AM266" s="41" t="str">
        <f t="shared" si="87"/>
        <v/>
      </c>
      <c r="AN266" s="41" t="str">
        <f t="shared" si="88"/>
        <v/>
      </c>
      <c r="AO266" s="17" t="str">
        <f>IF(A266="","",(AD266&lt;Settings!$B$4)+(AE266&gt;Settings!$B$5)+(AH266&gt;Settings!$B$6)+(AI266&gt;Settings!$B$7)+(N266&lt;Settings!$B$8)+(AJ266&gt;Settings!$B$9)+(O266&gt;Settings!$B$10)+(IFERROR(R266/S266,0)&gt;Settings!$B$11)+(AK266&lt;Settings!$B$12)+(AL266&lt;Settings!$B$13)+(X266&lt;Settings!$B$14)+(Y266&gt;Settings!$B$15))</f>
        <v/>
      </c>
      <c r="AP266" s="11" t="str">
        <f t="shared" si="89"/>
        <v/>
      </c>
      <c r="BB266" s="3"/>
      <c r="BC266" s="3"/>
      <c r="BD266" s="3"/>
      <c r="BE266" s="3"/>
      <c r="BG266" s="37"/>
      <c r="BH266" s="37"/>
      <c r="BI266" s="38" t="str">
        <f t="shared" si="90"/>
        <v/>
      </c>
    </row>
    <row r="267" spans="1:61" ht="15">
      <c r="A267" s="8"/>
      <c r="B267" s="6"/>
      <c r="C267" s="6"/>
      <c r="D267" s="6"/>
      <c r="E267" s="6"/>
      <c r="F267" s="12"/>
      <c r="G267" s="12"/>
      <c r="H267" s="12"/>
      <c r="I267" s="12"/>
      <c r="J267" s="12"/>
      <c r="K267" s="12"/>
      <c r="L267" s="13"/>
      <c r="M267" s="13"/>
      <c r="N267" s="14"/>
      <c r="O267" s="12"/>
      <c r="P267" s="12"/>
      <c r="Q267" s="12"/>
      <c r="R267" s="12"/>
      <c r="S267" s="30"/>
      <c r="T267" s="12"/>
      <c r="U267" s="12"/>
      <c r="V267" s="12"/>
      <c r="W267" s="12"/>
      <c r="X267" s="14"/>
      <c r="Y267" s="12"/>
      <c r="Z267" s="12"/>
      <c r="AA267" s="12"/>
      <c r="AB267" s="6"/>
      <c r="AC267" s="15" t="str">
        <f t="shared" si="77"/>
        <v/>
      </c>
      <c r="AD267" s="16" t="str">
        <f t="shared" si="78"/>
        <v/>
      </c>
      <c r="AE267" s="15" t="str">
        <f t="shared" si="79"/>
        <v/>
      </c>
      <c r="AF267" s="15" t="str">
        <f t="shared" si="80"/>
        <v/>
      </c>
      <c r="AG267" s="15" t="str">
        <f t="shared" si="81"/>
        <v/>
      </c>
      <c r="AH267" s="16" t="str">
        <f t="shared" si="82"/>
        <v/>
      </c>
      <c r="AI267" s="16" t="str">
        <f t="shared" si="83"/>
        <v/>
      </c>
      <c r="AJ267" s="16" t="str">
        <f t="shared" si="84"/>
        <v/>
      </c>
      <c r="AK267" s="16" t="str">
        <f t="shared" si="85"/>
        <v/>
      </c>
      <c r="AL267" s="16" t="str">
        <f t="shared" si="86"/>
        <v/>
      </c>
      <c r="AM267" s="41" t="str">
        <f t="shared" si="87"/>
        <v/>
      </c>
      <c r="AN267" s="41" t="str">
        <f t="shared" si="88"/>
        <v/>
      </c>
      <c r="AO267" s="17" t="str">
        <f>IF(A267="","",(AD267&lt;Settings!$B$4)+(AE267&gt;Settings!$B$5)+(AH267&gt;Settings!$B$6)+(AI267&gt;Settings!$B$7)+(N267&lt;Settings!$B$8)+(AJ267&gt;Settings!$B$9)+(O267&gt;Settings!$B$10)+(IFERROR(R267/S267,0)&gt;Settings!$B$11)+(AK267&lt;Settings!$B$12)+(AL267&lt;Settings!$B$13)+(X267&lt;Settings!$B$14)+(Y267&gt;Settings!$B$15))</f>
        <v/>
      </c>
      <c r="AP267" s="11" t="str">
        <f t="shared" si="89"/>
        <v/>
      </c>
      <c r="BB267" s="3"/>
      <c r="BC267" s="3"/>
      <c r="BD267" s="3"/>
      <c r="BE267" s="3"/>
      <c r="BG267" s="37"/>
      <c r="BH267" s="37"/>
      <c r="BI267" s="38" t="str">
        <f t="shared" si="90"/>
        <v/>
      </c>
    </row>
    <row r="268" spans="1:61" ht="15">
      <c r="A268" s="8"/>
      <c r="B268" s="6"/>
      <c r="C268" s="6"/>
      <c r="D268" s="6"/>
      <c r="E268" s="6"/>
      <c r="F268" s="12"/>
      <c r="G268" s="12"/>
      <c r="H268" s="12"/>
      <c r="I268" s="12"/>
      <c r="J268" s="12"/>
      <c r="K268" s="12"/>
      <c r="L268" s="13"/>
      <c r="M268" s="13"/>
      <c r="N268" s="14"/>
      <c r="O268" s="12"/>
      <c r="P268" s="12"/>
      <c r="Q268" s="12"/>
      <c r="R268" s="12"/>
      <c r="S268" s="30"/>
      <c r="T268" s="12"/>
      <c r="U268" s="12"/>
      <c r="V268" s="12"/>
      <c r="W268" s="12"/>
      <c r="X268" s="14"/>
      <c r="Y268" s="12"/>
      <c r="Z268" s="12"/>
      <c r="AA268" s="12"/>
      <c r="AB268" s="6"/>
      <c r="AC268" s="15" t="str">
        <f t="shared" si="77"/>
        <v/>
      </c>
      <c r="AD268" s="16" t="str">
        <f t="shared" si="78"/>
        <v/>
      </c>
      <c r="AE268" s="15" t="str">
        <f t="shared" si="79"/>
        <v/>
      </c>
      <c r="AF268" s="15" t="str">
        <f t="shared" si="80"/>
        <v/>
      </c>
      <c r="AG268" s="15" t="str">
        <f t="shared" si="81"/>
        <v/>
      </c>
      <c r="AH268" s="16" t="str">
        <f t="shared" si="82"/>
        <v/>
      </c>
      <c r="AI268" s="16" t="str">
        <f t="shared" si="83"/>
        <v/>
      </c>
      <c r="AJ268" s="16" t="str">
        <f t="shared" si="84"/>
        <v/>
      </c>
      <c r="AK268" s="16" t="str">
        <f t="shared" si="85"/>
        <v/>
      </c>
      <c r="AL268" s="16" t="str">
        <f t="shared" si="86"/>
        <v/>
      </c>
      <c r="AM268" s="41" t="str">
        <f t="shared" si="87"/>
        <v/>
      </c>
      <c r="AN268" s="41" t="str">
        <f t="shared" si="88"/>
        <v/>
      </c>
      <c r="AO268" s="17" t="str">
        <f>IF(A268="","",(AD268&lt;Settings!$B$4)+(AE268&gt;Settings!$B$5)+(AH268&gt;Settings!$B$6)+(AI268&gt;Settings!$B$7)+(N268&lt;Settings!$B$8)+(AJ268&gt;Settings!$B$9)+(O268&gt;Settings!$B$10)+(IFERROR(R268/S268,0)&gt;Settings!$B$11)+(AK268&lt;Settings!$B$12)+(AL268&lt;Settings!$B$13)+(X268&lt;Settings!$B$14)+(Y268&gt;Settings!$B$15))</f>
        <v/>
      </c>
      <c r="AP268" s="11" t="str">
        <f t="shared" si="89"/>
        <v/>
      </c>
      <c r="BB268" s="3"/>
      <c r="BC268" s="3"/>
      <c r="BD268" s="3"/>
      <c r="BE268" s="3"/>
      <c r="BG268" s="37"/>
      <c r="BH268" s="37"/>
      <c r="BI268" s="38" t="str">
        <f t="shared" si="90"/>
        <v/>
      </c>
    </row>
    <row r="269" spans="1:61" ht="15">
      <c r="A269" s="8"/>
      <c r="B269" s="6"/>
      <c r="C269" s="6"/>
      <c r="D269" s="6"/>
      <c r="E269" s="6"/>
      <c r="F269" s="12"/>
      <c r="G269" s="12"/>
      <c r="H269" s="12"/>
      <c r="I269" s="12"/>
      <c r="J269" s="12"/>
      <c r="K269" s="12"/>
      <c r="L269" s="13"/>
      <c r="M269" s="13"/>
      <c r="N269" s="14"/>
      <c r="O269" s="12"/>
      <c r="P269" s="12"/>
      <c r="Q269" s="12"/>
      <c r="R269" s="12"/>
      <c r="S269" s="30"/>
      <c r="T269" s="12"/>
      <c r="U269" s="12"/>
      <c r="V269" s="12"/>
      <c r="W269" s="12"/>
      <c r="X269" s="14"/>
      <c r="Y269" s="12"/>
      <c r="Z269" s="12"/>
      <c r="AA269" s="12"/>
      <c r="AB269" s="6"/>
      <c r="AC269" s="15" t="str">
        <f t="shared" si="77"/>
        <v/>
      </c>
      <c r="AD269" s="16" t="str">
        <f t="shared" si="78"/>
        <v/>
      </c>
      <c r="AE269" s="15" t="str">
        <f t="shared" si="79"/>
        <v/>
      </c>
      <c r="AF269" s="15" t="str">
        <f t="shared" si="80"/>
        <v/>
      </c>
      <c r="AG269" s="15" t="str">
        <f t="shared" si="81"/>
        <v/>
      </c>
      <c r="AH269" s="16" t="str">
        <f t="shared" si="82"/>
        <v/>
      </c>
      <c r="AI269" s="16" t="str">
        <f t="shared" si="83"/>
        <v/>
      </c>
      <c r="AJ269" s="16" t="str">
        <f t="shared" si="84"/>
        <v/>
      </c>
      <c r="AK269" s="16" t="str">
        <f t="shared" si="85"/>
        <v/>
      </c>
      <c r="AL269" s="16" t="str">
        <f t="shared" si="86"/>
        <v/>
      </c>
      <c r="AM269" s="41" t="str">
        <f t="shared" si="87"/>
        <v/>
      </c>
      <c r="AN269" s="41" t="str">
        <f t="shared" si="88"/>
        <v/>
      </c>
      <c r="AO269" s="17" t="str">
        <f>IF(A269="","",(AD269&lt;Settings!$B$4)+(AE269&gt;Settings!$B$5)+(AH269&gt;Settings!$B$6)+(AI269&gt;Settings!$B$7)+(N269&lt;Settings!$B$8)+(AJ269&gt;Settings!$B$9)+(O269&gt;Settings!$B$10)+(IFERROR(R269/S269,0)&gt;Settings!$B$11)+(AK269&lt;Settings!$B$12)+(AL269&lt;Settings!$B$13)+(X269&lt;Settings!$B$14)+(Y269&gt;Settings!$B$15))</f>
        <v/>
      </c>
      <c r="AP269" s="11" t="str">
        <f t="shared" si="89"/>
        <v/>
      </c>
      <c r="BB269" s="3"/>
      <c r="BC269" s="3"/>
      <c r="BD269" s="3"/>
      <c r="BE269" s="3"/>
      <c r="BG269" s="37"/>
      <c r="BH269" s="37"/>
      <c r="BI269" s="38" t="str">
        <f t="shared" si="90"/>
        <v/>
      </c>
    </row>
    <row r="270" spans="1:61" ht="15">
      <c r="A270" s="8"/>
      <c r="B270" s="6"/>
      <c r="C270" s="6"/>
      <c r="D270" s="6"/>
      <c r="E270" s="6"/>
      <c r="F270" s="12"/>
      <c r="G270" s="12"/>
      <c r="H270" s="12"/>
      <c r="I270" s="12"/>
      <c r="J270" s="12"/>
      <c r="K270" s="12"/>
      <c r="L270" s="13"/>
      <c r="M270" s="13"/>
      <c r="N270" s="14"/>
      <c r="O270" s="12"/>
      <c r="P270" s="12"/>
      <c r="Q270" s="12"/>
      <c r="R270" s="12"/>
      <c r="S270" s="30"/>
      <c r="T270" s="12"/>
      <c r="U270" s="12"/>
      <c r="V270" s="12"/>
      <c r="W270" s="12"/>
      <c r="X270" s="14"/>
      <c r="Y270" s="12"/>
      <c r="Z270" s="12"/>
      <c r="AA270" s="12"/>
      <c r="AB270" s="6"/>
      <c r="AC270" s="15" t="str">
        <f t="shared" si="77"/>
        <v/>
      </c>
      <c r="AD270" s="16" t="str">
        <f t="shared" si="78"/>
        <v/>
      </c>
      <c r="AE270" s="15" t="str">
        <f t="shared" si="79"/>
        <v/>
      </c>
      <c r="AF270" s="15" t="str">
        <f t="shared" si="80"/>
        <v/>
      </c>
      <c r="AG270" s="15" t="str">
        <f t="shared" si="81"/>
        <v/>
      </c>
      <c r="AH270" s="16" t="str">
        <f t="shared" si="82"/>
        <v/>
      </c>
      <c r="AI270" s="16" t="str">
        <f t="shared" si="83"/>
        <v/>
      </c>
      <c r="AJ270" s="16" t="str">
        <f t="shared" si="84"/>
        <v/>
      </c>
      <c r="AK270" s="16" t="str">
        <f t="shared" si="85"/>
        <v/>
      </c>
      <c r="AL270" s="16" t="str">
        <f t="shared" si="86"/>
        <v/>
      </c>
      <c r="AM270" s="41" t="str">
        <f t="shared" si="87"/>
        <v/>
      </c>
      <c r="AN270" s="41" t="str">
        <f t="shared" si="88"/>
        <v/>
      </c>
      <c r="AO270" s="17" t="str">
        <f>IF(A270="","",(AD270&lt;Settings!$B$4)+(AE270&gt;Settings!$B$5)+(AH270&gt;Settings!$B$6)+(AI270&gt;Settings!$B$7)+(N270&lt;Settings!$B$8)+(AJ270&gt;Settings!$B$9)+(O270&gt;Settings!$B$10)+(IFERROR(R270/S270,0)&gt;Settings!$B$11)+(AK270&lt;Settings!$B$12)+(AL270&lt;Settings!$B$13)+(X270&lt;Settings!$B$14)+(Y270&gt;Settings!$B$15))</f>
        <v/>
      </c>
      <c r="AP270" s="11" t="str">
        <f t="shared" si="89"/>
        <v/>
      </c>
      <c r="BB270" s="3"/>
      <c r="BC270" s="3"/>
      <c r="BD270" s="3"/>
      <c r="BE270" s="3"/>
      <c r="BG270" s="37"/>
      <c r="BH270" s="37"/>
      <c r="BI270" s="38" t="str">
        <f t="shared" si="90"/>
        <v/>
      </c>
    </row>
    <row r="271" spans="1:61" ht="15">
      <c r="A271" s="8"/>
      <c r="B271" s="6"/>
      <c r="C271" s="6"/>
      <c r="D271" s="6"/>
      <c r="E271" s="6"/>
      <c r="F271" s="12"/>
      <c r="G271" s="12"/>
      <c r="H271" s="12"/>
      <c r="I271" s="12"/>
      <c r="J271" s="12"/>
      <c r="K271" s="12"/>
      <c r="L271" s="13"/>
      <c r="M271" s="13"/>
      <c r="N271" s="14"/>
      <c r="O271" s="12"/>
      <c r="P271" s="12"/>
      <c r="Q271" s="12"/>
      <c r="R271" s="12"/>
      <c r="S271" s="30"/>
      <c r="T271" s="12"/>
      <c r="U271" s="12"/>
      <c r="V271" s="12"/>
      <c r="W271" s="12"/>
      <c r="X271" s="14"/>
      <c r="Y271" s="12"/>
      <c r="Z271" s="12"/>
      <c r="AA271" s="12"/>
      <c r="AB271" s="6"/>
      <c r="AC271" s="15" t="str">
        <f t="shared" si="77"/>
        <v/>
      </c>
      <c r="AD271" s="16" t="str">
        <f t="shared" si="78"/>
        <v/>
      </c>
      <c r="AE271" s="15" t="str">
        <f t="shared" si="79"/>
        <v/>
      </c>
      <c r="AF271" s="15" t="str">
        <f t="shared" si="80"/>
        <v/>
      </c>
      <c r="AG271" s="15" t="str">
        <f t="shared" si="81"/>
        <v/>
      </c>
      <c r="AH271" s="16" t="str">
        <f t="shared" si="82"/>
        <v/>
      </c>
      <c r="AI271" s="16" t="str">
        <f t="shared" si="83"/>
        <v/>
      </c>
      <c r="AJ271" s="16" t="str">
        <f t="shared" si="84"/>
        <v/>
      </c>
      <c r="AK271" s="16" t="str">
        <f t="shared" si="85"/>
        <v/>
      </c>
      <c r="AL271" s="16" t="str">
        <f t="shared" si="86"/>
        <v/>
      </c>
      <c r="AM271" s="41" t="str">
        <f t="shared" si="87"/>
        <v/>
      </c>
      <c r="AN271" s="41" t="str">
        <f t="shared" si="88"/>
        <v/>
      </c>
      <c r="AO271" s="17" t="str">
        <f>IF(A271="","",(AD271&lt;Settings!$B$4)+(AE271&gt;Settings!$B$5)+(AH271&gt;Settings!$B$6)+(AI271&gt;Settings!$B$7)+(N271&lt;Settings!$B$8)+(AJ271&gt;Settings!$B$9)+(O271&gt;Settings!$B$10)+(IFERROR(R271/S271,0)&gt;Settings!$B$11)+(AK271&lt;Settings!$B$12)+(AL271&lt;Settings!$B$13)+(X271&lt;Settings!$B$14)+(Y271&gt;Settings!$B$15))</f>
        <v/>
      </c>
      <c r="AP271" s="11" t="str">
        <f t="shared" si="89"/>
        <v/>
      </c>
      <c r="BB271" s="3"/>
      <c r="BC271" s="3"/>
      <c r="BD271" s="3"/>
      <c r="BE271" s="3"/>
      <c r="BG271" s="37"/>
      <c r="BH271" s="37"/>
      <c r="BI271" s="38" t="str">
        <f t="shared" si="90"/>
        <v/>
      </c>
    </row>
    <row r="272" spans="1:61" ht="15">
      <c r="A272" s="8"/>
      <c r="B272" s="6"/>
      <c r="C272" s="6"/>
      <c r="D272" s="6"/>
      <c r="E272" s="6"/>
      <c r="F272" s="12"/>
      <c r="G272" s="12"/>
      <c r="H272" s="12"/>
      <c r="I272" s="12"/>
      <c r="J272" s="12"/>
      <c r="K272" s="12"/>
      <c r="L272" s="13"/>
      <c r="M272" s="13"/>
      <c r="N272" s="14"/>
      <c r="O272" s="12"/>
      <c r="P272" s="12"/>
      <c r="Q272" s="12"/>
      <c r="R272" s="12"/>
      <c r="S272" s="30"/>
      <c r="T272" s="12"/>
      <c r="U272" s="12"/>
      <c r="V272" s="12"/>
      <c r="W272" s="12"/>
      <c r="X272" s="14"/>
      <c r="Y272" s="12"/>
      <c r="Z272" s="12"/>
      <c r="AA272" s="12"/>
      <c r="AB272" s="6"/>
      <c r="AC272" s="15" t="str">
        <f t="shared" si="77"/>
        <v/>
      </c>
      <c r="AD272" s="16" t="str">
        <f t="shared" si="78"/>
        <v/>
      </c>
      <c r="AE272" s="15" t="str">
        <f t="shared" si="79"/>
        <v/>
      </c>
      <c r="AF272" s="15" t="str">
        <f t="shared" si="80"/>
        <v/>
      </c>
      <c r="AG272" s="15" t="str">
        <f t="shared" si="81"/>
        <v/>
      </c>
      <c r="AH272" s="16" t="str">
        <f t="shared" si="82"/>
        <v/>
      </c>
      <c r="AI272" s="16" t="str">
        <f t="shared" si="83"/>
        <v/>
      </c>
      <c r="AJ272" s="16" t="str">
        <f t="shared" si="84"/>
        <v/>
      </c>
      <c r="AK272" s="16" t="str">
        <f t="shared" si="85"/>
        <v/>
      </c>
      <c r="AL272" s="16" t="str">
        <f t="shared" si="86"/>
        <v/>
      </c>
      <c r="AM272" s="41" t="str">
        <f t="shared" si="87"/>
        <v/>
      </c>
      <c r="AN272" s="41" t="str">
        <f t="shared" si="88"/>
        <v/>
      </c>
      <c r="AO272" s="17" t="str">
        <f>IF(A272="","",(AD272&lt;Settings!$B$4)+(AE272&gt;Settings!$B$5)+(AH272&gt;Settings!$B$6)+(AI272&gt;Settings!$B$7)+(N272&lt;Settings!$B$8)+(AJ272&gt;Settings!$B$9)+(O272&gt;Settings!$B$10)+(IFERROR(R272/S272,0)&gt;Settings!$B$11)+(AK272&lt;Settings!$B$12)+(AL272&lt;Settings!$B$13)+(X272&lt;Settings!$B$14)+(Y272&gt;Settings!$B$15))</f>
        <v/>
      </c>
      <c r="AP272" s="11" t="str">
        <f t="shared" si="89"/>
        <v/>
      </c>
      <c r="BB272" s="3"/>
      <c r="BC272" s="3"/>
      <c r="BD272" s="3"/>
      <c r="BE272" s="3"/>
      <c r="BG272" s="37"/>
      <c r="BH272" s="37"/>
      <c r="BI272" s="38" t="str">
        <f t="shared" si="90"/>
        <v/>
      </c>
    </row>
    <row r="273" spans="1:61" ht="15">
      <c r="A273" s="8"/>
      <c r="B273" s="6"/>
      <c r="C273" s="6"/>
      <c r="D273" s="6"/>
      <c r="E273" s="6"/>
      <c r="F273" s="12"/>
      <c r="G273" s="12"/>
      <c r="H273" s="12"/>
      <c r="I273" s="12"/>
      <c r="J273" s="12"/>
      <c r="K273" s="12"/>
      <c r="L273" s="13"/>
      <c r="M273" s="13"/>
      <c r="N273" s="14"/>
      <c r="O273" s="12"/>
      <c r="P273" s="12"/>
      <c r="Q273" s="12"/>
      <c r="R273" s="12"/>
      <c r="S273" s="30"/>
      <c r="T273" s="12"/>
      <c r="U273" s="12"/>
      <c r="V273" s="12"/>
      <c r="W273" s="12"/>
      <c r="X273" s="14"/>
      <c r="Y273" s="12"/>
      <c r="Z273" s="12"/>
      <c r="AA273" s="12"/>
      <c r="AB273" s="6"/>
      <c r="AC273" s="15" t="str">
        <f t="shared" si="77"/>
        <v/>
      </c>
      <c r="AD273" s="16" t="str">
        <f t="shared" si="78"/>
        <v/>
      </c>
      <c r="AE273" s="15" t="str">
        <f t="shared" si="79"/>
        <v/>
      </c>
      <c r="AF273" s="15" t="str">
        <f t="shared" si="80"/>
        <v/>
      </c>
      <c r="AG273" s="15" t="str">
        <f t="shared" si="81"/>
        <v/>
      </c>
      <c r="AH273" s="16" t="str">
        <f t="shared" si="82"/>
        <v/>
      </c>
      <c r="AI273" s="16" t="str">
        <f t="shared" si="83"/>
        <v/>
      </c>
      <c r="AJ273" s="16" t="str">
        <f t="shared" si="84"/>
        <v/>
      </c>
      <c r="AK273" s="16" t="str">
        <f t="shared" si="85"/>
        <v/>
      </c>
      <c r="AL273" s="16" t="str">
        <f t="shared" si="86"/>
        <v/>
      </c>
      <c r="AM273" s="41" t="str">
        <f t="shared" si="87"/>
        <v/>
      </c>
      <c r="AN273" s="41" t="str">
        <f t="shared" si="88"/>
        <v/>
      </c>
      <c r="AO273" s="17" t="str">
        <f>IF(A273="","",(AD273&lt;Settings!$B$4)+(AE273&gt;Settings!$B$5)+(AH273&gt;Settings!$B$6)+(AI273&gt;Settings!$B$7)+(N273&lt;Settings!$B$8)+(AJ273&gt;Settings!$B$9)+(O273&gt;Settings!$B$10)+(IFERROR(R273/S273,0)&gt;Settings!$B$11)+(AK273&lt;Settings!$B$12)+(AL273&lt;Settings!$B$13)+(X273&lt;Settings!$B$14)+(Y273&gt;Settings!$B$15))</f>
        <v/>
      </c>
      <c r="AP273" s="11" t="str">
        <f t="shared" si="89"/>
        <v/>
      </c>
      <c r="BB273" s="3"/>
      <c r="BC273" s="3"/>
      <c r="BD273" s="3"/>
      <c r="BE273" s="3"/>
      <c r="BG273" s="37"/>
      <c r="BH273" s="37"/>
      <c r="BI273" s="38" t="str">
        <f t="shared" si="90"/>
        <v/>
      </c>
    </row>
    <row r="274" spans="1:61" ht="15">
      <c r="A274" s="8"/>
      <c r="B274" s="6"/>
      <c r="C274" s="6"/>
      <c r="D274" s="6"/>
      <c r="E274" s="6"/>
      <c r="F274" s="12"/>
      <c r="G274" s="12"/>
      <c r="H274" s="12"/>
      <c r="I274" s="12"/>
      <c r="J274" s="12"/>
      <c r="K274" s="12"/>
      <c r="L274" s="13"/>
      <c r="M274" s="13"/>
      <c r="N274" s="14"/>
      <c r="O274" s="12"/>
      <c r="P274" s="12"/>
      <c r="Q274" s="12"/>
      <c r="R274" s="12"/>
      <c r="S274" s="30"/>
      <c r="T274" s="12"/>
      <c r="U274" s="12"/>
      <c r="V274" s="12"/>
      <c r="W274" s="12"/>
      <c r="X274" s="14"/>
      <c r="Y274" s="12"/>
      <c r="Z274" s="12"/>
      <c r="AA274" s="12"/>
      <c r="AB274" s="6"/>
      <c r="AC274" s="15" t="str">
        <f t="shared" si="77"/>
        <v/>
      </c>
      <c r="AD274" s="16" t="str">
        <f t="shared" si="78"/>
        <v/>
      </c>
      <c r="AE274" s="15" t="str">
        <f t="shared" si="79"/>
        <v/>
      </c>
      <c r="AF274" s="15" t="str">
        <f t="shared" si="80"/>
        <v/>
      </c>
      <c r="AG274" s="15" t="str">
        <f t="shared" si="81"/>
        <v/>
      </c>
      <c r="AH274" s="16" t="str">
        <f t="shared" si="82"/>
        <v/>
      </c>
      <c r="AI274" s="16" t="str">
        <f t="shared" si="83"/>
        <v/>
      </c>
      <c r="AJ274" s="16" t="str">
        <f t="shared" si="84"/>
        <v/>
      </c>
      <c r="AK274" s="16" t="str">
        <f t="shared" si="85"/>
        <v/>
      </c>
      <c r="AL274" s="16" t="str">
        <f t="shared" si="86"/>
        <v/>
      </c>
      <c r="AM274" s="41" t="str">
        <f t="shared" si="87"/>
        <v/>
      </c>
      <c r="AN274" s="41" t="str">
        <f t="shared" si="88"/>
        <v/>
      </c>
      <c r="AO274" s="17" t="str">
        <f>IF(A274="","",(AD274&lt;Settings!$B$4)+(AE274&gt;Settings!$B$5)+(AH274&gt;Settings!$B$6)+(AI274&gt;Settings!$B$7)+(N274&lt;Settings!$B$8)+(AJ274&gt;Settings!$B$9)+(O274&gt;Settings!$B$10)+(IFERROR(R274/S274,0)&gt;Settings!$B$11)+(AK274&lt;Settings!$B$12)+(AL274&lt;Settings!$B$13)+(X274&lt;Settings!$B$14)+(Y274&gt;Settings!$B$15))</f>
        <v/>
      </c>
      <c r="AP274" s="11" t="str">
        <f t="shared" si="89"/>
        <v/>
      </c>
      <c r="BB274" s="3"/>
      <c r="BC274" s="3"/>
      <c r="BD274" s="3"/>
      <c r="BE274" s="3"/>
      <c r="BG274" s="37"/>
      <c r="BH274" s="37"/>
      <c r="BI274" s="38" t="str">
        <f t="shared" si="90"/>
        <v/>
      </c>
    </row>
    <row r="275" spans="1:61" ht="15">
      <c r="A275" s="8"/>
      <c r="B275" s="6"/>
      <c r="C275" s="6"/>
      <c r="D275" s="6"/>
      <c r="E275" s="6"/>
      <c r="F275" s="12"/>
      <c r="G275" s="12"/>
      <c r="H275" s="12"/>
      <c r="I275" s="12"/>
      <c r="J275" s="12"/>
      <c r="K275" s="12"/>
      <c r="L275" s="13"/>
      <c r="M275" s="13"/>
      <c r="N275" s="14"/>
      <c r="O275" s="12"/>
      <c r="P275" s="12"/>
      <c r="Q275" s="12"/>
      <c r="R275" s="12"/>
      <c r="S275" s="30"/>
      <c r="T275" s="12"/>
      <c r="U275" s="12"/>
      <c r="V275" s="12"/>
      <c r="W275" s="12"/>
      <c r="X275" s="14"/>
      <c r="Y275" s="12"/>
      <c r="Z275" s="12"/>
      <c r="AA275" s="12"/>
      <c r="AB275" s="6"/>
      <c r="AC275" s="15" t="str">
        <f t="shared" si="77"/>
        <v/>
      </c>
      <c r="AD275" s="16" t="str">
        <f t="shared" si="78"/>
        <v/>
      </c>
      <c r="AE275" s="15" t="str">
        <f t="shared" si="79"/>
        <v/>
      </c>
      <c r="AF275" s="15" t="str">
        <f t="shared" si="80"/>
        <v/>
      </c>
      <c r="AG275" s="15" t="str">
        <f t="shared" si="81"/>
        <v/>
      </c>
      <c r="AH275" s="16" t="str">
        <f t="shared" si="82"/>
        <v/>
      </c>
      <c r="AI275" s="16" t="str">
        <f t="shared" si="83"/>
        <v/>
      </c>
      <c r="AJ275" s="16" t="str">
        <f t="shared" si="84"/>
        <v/>
      </c>
      <c r="AK275" s="16" t="str">
        <f t="shared" si="85"/>
        <v/>
      </c>
      <c r="AL275" s="16" t="str">
        <f t="shared" si="86"/>
        <v/>
      </c>
      <c r="AM275" s="41" t="str">
        <f t="shared" si="87"/>
        <v/>
      </c>
      <c r="AN275" s="41" t="str">
        <f t="shared" si="88"/>
        <v/>
      </c>
      <c r="AO275" s="17" t="str">
        <f>IF(A275="","",(AD275&lt;Settings!$B$4)+(AE275&gt;Settings!$B$5)+(AH275&gt;Settings!$B$6)+(AI275&gt;Settings!$B$7)+(N275&lt;Settings!$B$8)+(AJ275&gt;Settings!$B$9)+(O275&gt;Settings!$B$10)+(IFERROR(R275/S275,0)&gt;Settings!$B$11)+(AK275&lt;Settings!$B$12)+(AL275&lt;Settings!$B$13)+(X275&lt;Settings!$B$14)+(Y275&gt;Settings!$B$15))</f>
        <v/>
      </c>
      <c r="AP275" s="11" t="str">
        <f t="shared" si="89"/>
        <v/>
      </c>
      <c r="BB275" s="3"/>
      <c r="BC275" s="3"/>
      <c r="BD275" s="3"/>
      <c r="BE275" s="3"/>
      <c r="BG275" s="37"/>
      <c r="BH275" s="37"/>
      <c r="BI275" s="38" t="str">
        <f t="shared" si="90"/>
        <v/>
      </c>
    </row>
    <row r="276" spans="1:61" ht="15">
      <c r="A276" s="8"/>
      <c r="B276" s="6"/>
      <c r="C276" s="6"/>
      <c r="D276" s="6"/>
      <c r="E276" s="6"/>
      <c r="F276" s="12"/>
      <c r="G276" s="12"/>
      <c r="H276" s="12"/>
      <c r="I276" s="12"/>
      <c r="J276" s="12"/>
      <c r="K276" s="12"/>
      <c r="L276" s="13"/>
      <c r="M276" s="13"/>
      <c r="N276" s="14"/>
      <c r="O276" s="12"/>
      <c r="P276" s="12"/>
      <c r="Q276" s="12"/>
      <c r="R276" s="12"/>
      <c r="S276" s="30"/>
      <c r="T276" s="12"/>
      <c r="U276" s="12"/>
      <c r="V276" s="12"/>
      <c r="W276" s="12"/>
      <c r="X276" s="14"/>
      <c r="Y276" s="12"/>
      <c r="Z276" s="12"/>
      <c r="AA276" s="12"/>
      <c r="AB276" s="6"/>
      <c r="AC276" s="15" t="str">
        <f t="shared" si="77"/>
        <v/>
      </c>
      <c r="AD276" s="16" t="str">
        <f t="shared" si="78"/>
        <v/>
      </c>
      <c r="AE276" s="15" t="str">
        <f t="shared" si="79"/>
        <v/>
      </c>
      <c r="AF276" s="15" t="str">
        <f t="shared" si="80"/>
        <v/>
      </c>
      <c r="AG276" s="15" t="str">
        <f t="shared" si="81"/>
        <v/>
      </c>
      <c r="AH276" s="16" t="str">
        <f t="shared" si="82"/>
        <v/>
      </c>
      <c r="AI276" s="16" t="str">
        <f t="shared" si="83"/>
        <v/>
      </c>
      <c r="AJ276" s="16" t="str">
        <f t="shared" si="84"/>
        <v/>
      </c>
      <c r="AK276" s="16" t="str">
        <f t="shared" si="85"/>
        <v/>
      </c>
      <c r="AL276" s="16" t="str">
        <f t="shared" si="86"/>
        <v/>
      </c>
      <c r="AM276" s="41" t="str">
        <f t="shared" si="87"/>
        <v/>
      </c>
      <c r="AN276" s="41" t="str">
        <f t="shared" si="88"/>
        <v/>
      </c>
      <c r="AO276" s="17" t="str">
        <f>IF(A276="","",(AD276&lt;Settings!$B$4)+(AE276&gt;Settings!$B$5)+(AH276&gt;Settings!$B$6)+(AI276&gt;Settings!$B$7)+(N276&lt;Settings!$B$8)+(AJ276&gt;Settings!$B$9)+(O276&gt;Settings!$B$10)+(IFERROR(R276/S276,0)&gt;Settings!$B$11)+(AK276&lt;Settings!$B$12)+(AL276&lt;Settings!$B$13)+(X276&lt;Settings!$B$14)+(Y276&gt;Settings!$B$15))</f>
        <v/>
      </c>
      <c r="AP276" s="11" t="str">
        <f t="shared" si="89"/>
        <v/>
      </c>
      <c r="BB276" s="3"/>
      <c r="BC276" s="3"/>
      <c r="BD276" s="3"/>
      <c r="BE276" s="3"/>
      <c r="BG276" s="37"/>
      <c r="BH276" s="37"/>
      <c r="BI276" s="38" t="str">
        <f t="shared" si="90"/>
        <v/>
      </c>
    </row>
    <row r="277" spans="1:61" ht="15">
      <c r="A277" s="8"/>
      <c r="B277" s="6"/>
      <c r="C277" s="6"/>
      <c r="D277" s="6"/>
      <c r="E277" s="6"/>
      <c r="F277" s="12"/>
      <c r="G277" s="12"/>
      <c r="H277" s="12"/>
      <c r="I277" s="12"/>
      <c r="J277" s="12"/>
      <c r="K277" s="12"/>
      <c r="L277" s="13"/>
      <c r="M277" s="13"/>
      <c r="N277" s="14"/>
      <c r="O277" s="12"/>
      <c r="P277" s="12"/>
      <c r="Q277" s="12"/>
      <c r="R277" s="12"/>
      <c r="S277" s="30"/>
      <c r="T277" s="12"/>
      <c r="U277" s="12"/>
      <c r="V277" s="12"/>
      <c r="W277" s="12"/>
      <c r="X277" s="14"/>
      <c r="Y277" s="12"/>
      <c r="Z277" s="12"/>
      <c r="AA277" s="12"/>
      <c r="AB277" s="6"/>
      <c r="AC277" s="15" t="str">
        <f t="shared" si="77"/>
        <v/>
      </c>
      <c r="AD277" s="16" t="str">
        <f t="shared" si="78"/>
        <v/>
      </c>
      <c r="AE277" s="15" t="str">
        <f t="shared" si="79"/>
        <v/>
      </c>
      <c r="AF277" s="15" t="str">
        <f t="shared" si="80"/>
        <v/>
      </c>
      <c r="AG277" s="15" t="str">
        <f t="shared" si="81"/>
        <v/>
      </c>
      <c r="AH277" s="16" t="str">
        <f t="shared" si="82"/>
        <v/>
      </c>
      <c r="AI277" s="16" t="str">
        <f t="shared" si="83"/>
        <v/>
      </c>
      <c r="AJ277" s="16" t="str">
        <f t="shared" si="84"/>
        <v/>
      </c>
      <c r="AK277" s="16" t="str">
        <f t="shared" si="85"/>
        <v/>
      </c>
      <c r="AL277" s="16" t="str">
        <f t="shared" si="86"/>
        <v/>
      </c>
      <c r="AM277" s="41" t="str">
        <f t="shared" si="87"/>
        <v/>
      </c>
      <c r="AN277" s="41" t="str">
        <f t="shared" si="88"/>
        <v/>
      </c>
      <c r="AO277" s="17" t="str">
        <f>IF(A277="","",(AD277&lt;Settings!$B$4)+(AE277&gt;Settings!$B$5)+(AH277&gt;Settings!$B$6)+(AI277&gt;Settings!$B$7)+(N277&lt;Settings!$B$8)+(AJ277&gt;Settings!$B$9)+(O277&gt;Settings!$B$10)+(IFERROR(R277/S277,0)&gt;Settings!$B$11)+(AK277&lt;Settings!$B$12)+(AL277&lt;Settings!$B$13)+(X277&lt;Settings!$B$14)+(Y277&gt;Settings!$B$15))</f>
        <v/>
      </c>
      <c r="AP277" s="11" t="str">
        <f t="shared" si="89"/>
        <v/>
      </c>
      <c r="BB277" s="3"/>
      <c r="BC277" s="3"/>
      <c r="BD277" s="3"/>
      <c r="BE277" s="3"/>
      <c r="BG277" s="37"/>
      <c r="BH277" s="37"/>
      <c r="BI277" s="38" t="str">
        <f t="shared" si="90"/>
        <v/>
      </c>
    </row>
    <row r="278" spans="1:61" ht="15">
      <c r="A278" s="8"/>
      <c r="B278" s="6"/>
      <c r="C278" s="6"/>
      <c r="D278" s="6"/>
      <c r="E278" s="6"/>
      <c r="F278" s="12"/>
      <c r="G278" s="12"/>
      <c r="H278" s="12"/>
      <c r="I278" s="12"/>
      <c r="J278" s="12"/>
      <c r="K278" s="12"/>
      <c r="L278" s="13"/>
      <c r="M278" s="13"/>
      <c r="N278" s="14"/>
      <c r="O278" s="12"/>
      <c r="P278" s="12"/>
      <c r="Q278" s="12"/>
      <c r="R278" s="12"/>
      <c r="S278" s="30"/>
      <c r="T278" s="12"/>
      <c r="U278" s="12"/>
      <c r="V278" s="12"/>
      <c r="W278" s="12"/>
      <c r="X278" s="14"/>
      <c r="Y278" s="12"/>
      <c r="Z278" s="12"/>
      <c r="AA278" s="12"/>
      <c r="AB278" s="6"/>
      <c r="AC278" s="15" t="str">
        <f t="shared" si="77"/>
        <v/>
      </c>
      <c r="AD278" s="16" t="str">
        <f t="shared" si="78"/>
        <v/>
      </c>
      <c r="AE278" s="15" t="str">
        <f t="shared" si="79"/>
        <v/>
      </c>
      <c r="AF278" s="15" t="str">
        <f t="shared" si="80"/>
        <v/>
      </c>
      <c r="AG278" s="15" t="str">
        <f t="shared" si="81"/>
        <v/>
      </c>
      <c r="AH278" s="16" t="str">
        <f t="shared" si="82"/>
        <v/>
      </c>
      <c r="AI278" s="16" t="str">
        <f t="shared" si="83"/>
        <v/>
      </c>
      <c r="AJ278" s="16" t="str">
        <f t="shared" si="84"/>
        <v/>
      </c>
      <c r="AK278" s="16" t="str">
        <f t="shared" si="85"/>
        <v/>
      </c>
      <c r="AL278" s="16" t="str">
        <f t="shared" si="86"/>
        <v/>
      </c>
      <c r="AM278" s="41" t="str">
        <f t="shared" si="87"/>
        <v/>
      </c>
      <c r="AN278" s="41" t="str">
        <f t="shared" si="88"/>
        <v/>
      </c>
      <c r="AO278" s="17" t="str">
        <f>IF(A278="","",(AD278&lt;Settings!$B$4)+(AE278&gt;Settings!$B$5)+(AH278&gt;Settings!$B$6)+(AI278&gt;Settings!$B$7)+(N278&lt;Settings!$B$8)+(AJ278&gt;Settings!$B$9)+(O278&gt;Settings!$B$10)+(IFERROR(R278/S278,0)&gt;Settings!$B$11)+(AK278&lt;Settings!$B$12)+(AL278&lt;Settings!$B$13)+(X278&lt;Settings!$B$14)+(Y278&gt;Settings!$B$15))</f>
        <v/>
      </c>
      <c r="AP278" s="11" t="str">
        <f t="shared" si="89"/>
        <v/>
      </c>
      <c r="BB278" s="3"/>
      <c r="BC278" s="3"/>
      <c r="BD278" s="3"/>
      <c r="BE278" s="3"/>
      <c r="BG278" s="37"/>
      <c r="BH278" s="37"/>
      <c r="BI278" s="38" t="str">
        <f t="shared" si="90"/>
        <v/>
      </c>
    </row>
    <row r="279" spans="1:61" ht="15">
      <c r="A279" s="8"/>
      <c r="B279" s="6"/>
      <c r="C279" s="6"/>
      <c r="D279" s="6"/>
      <c r="E279" s="6"/>
      <c r="F279" s="12"/>
      <c r="G279" s="12"/>
      <c r="H279" s="12"/>
      <c r="I279" s="12"/>
      <c r="J279" s="12"/>
      <c r="K279" s="12"/>
      <c r="L279" s="13"/>
      <c r="M279" s="13"/>
      <c r="N279" s="14"/>
      <c r="O279" s="12"/>
      <c r="P279" s="12"/>
      <c r="Q279" s="12"/>
      <c r="R279" s="12"/>
      <c r="S279" s="30"/>
      <c r="T279" s="12"/>
      <c r="U279" s="12"/>
      <c r="V279" s="12"/>
      <c r="W279" s="12"/>
      <c r="X279" s="14"/>
      <c r="Y279" s="12"/>
      <c r="Z279" s="12"/>
      <c r="AA279" s="12"/>
      <c r="AB279" s="6"/>
      <c r="AC279" s="15" t="str">
        <f t="shared" si="77"/>
        <v/>
      </c>
      <c r="AD279" s="16" t="str">
        <f t="shared" si="78"/>
        <v/>
      </c>
      <c r="AE279" s="15" t="str">
        <f t="shared" si="79"/>
        <v/>
      </c>
      <c r="AF279" s="15" t="str">
        <f t="shared" si="80"/>
        <v/>
      </c>
      <c r="AG279" s="15" t="str">
        <f t="shared" si="81"/>
        <v/>
      </c>
      <c r="AH279" s="16" t="str">
        <f t="shared" si="82"/>
        <v/>
      </c>
      <c r="AI279" s="16" t="str">
        <f t="shared" si="83"/>
        <v/>
      </c>
      <c r="AJ279" s="16" t="str">
        <f t="shared" si="84"/>
        <v/>
      </c>
      <c r="AK279" s="16" t="str">
        <f t="shared" si="85"/>
        <v/>
      </c>
      <c r="AL279" s="16" t="str">
        <f t="shared" si="86"/>
        <v/>
      </c>
      <c r="AM279" s="41" t="str">
        <f t="shared" si="87"/>
        <v/>
      </c>
      <c r="AN279" s="41" t="str">
        <f t="shared" si="88"/>
        <v/>
      </c>
      <c r="AO279" s="17" t="str">
        <f>IF(A279="","",(AD279&lt;Settings!$B$4)+(AE279&gt;Settings!$B$5)+(AH279&gt;Settings!$B$6)+(AI279&gt;Settings!$B$7)+(N279&lt;Settings!$B$8)+(AJ279&gt;Settings!$B$9)+(O279&gt;Settings!$B$10)+(IFERROR(R279/S279,0)&gt;Settings!$B$11)+(AK279&lt;Settings!$B$12)+(AL279&lt;Settings!$B$13)+(X279&lt;Settings!$B$14)+(Y279&gt;Settings!$B$15))</f>
        <v/>
      </c>
      <c r="AP279" s="11" t="str">
        <f t="shared" si="89"/>
        <v/>
      </c>
      <c r="BB279" s="3"/>
      <c r="BC279" s="3"/>
      <c r="BD279" s="3"/>
      <c r="BE279" s="3"/>
      <c r="BG279" s="37"/>
      <c r="BH279" s="37"/>
      <c r="BI279" s="38" t="str">
        <f t="shared" si="90"/>
        <v/>
      </c>
    </row>
    <row r="280" spans="1:61" ht="15">
      <c r="A280" s="8"/>
      <c r="B280" s="6"/>
      <c r="C280" s="6"/>
      <c r="D280" s="6"/>
      <c r="E280" s="6"/>
      <c r="F280" s="12"/>
      <c r="G280" s="12"/>
      <c r="H280" s="12"/>
      <c r="I280" s="12"/>
      <c r="J280" s="12"/>
      <c r="K280" s="12"/>
      <c r="L280" s="13"/>
      <c r="M280" s="13"/>
      <c r="N280" s="14"/>
      <c r="O280" s="12"/>
      <c r="P280" s="12"/>
      <c r="Q280" s="12"/>
      <c r="R280" s="12"/>
      <c r="S280" s="30"/>
      <c r="T280" s="12"/>
      <c r="U280" s="12"/>
      <c r="V280" s="12"/>
      <c r="W280" s="12"/>
      <c r="X280" s="14"/>
      <c r="Y280" s="12"/>
      <c r="Z280" s="12"/>
      <c r="AA280" s="12"/>
      <c r="AB280" s="6"/>
      <c r="AC280" s="15" t="str">
        <f t="shared" si="77"/>
        <v/>
      </c>
      <c r="AD280" s="16" t="str">
        <f t="shared" si="78"/>
        <v/>
      </c>
      <c r="AE280" s="15" t="str">
        <f t="shared" si="79"/>
        <v/>
      </c>
      <c r="AF280" s="15" t="str">
        <f t="shared" si="80"/>
        <v/>
      </c>
      <c r="AG280" s="15" t="str">
        <f t="shared" si="81"/>
        <v/>
      </c>
      <c r="AH280" s="16" t="str">
        <f t="shared" si="82"/>
        <v/>
      </c>
      <c r="AI280" s="16" t="str">
        <f t="shared" si="83"/>
        <v/>
      </c>
      <c r="AJ280" s="16" t="str">
        <f t="shared" si="84"/>
        <v/>
      </c>
      <c r="AK280" s="16" t="str">
        <f t="shared" si="85"/>
        <v/>
      </c>
      <c r="AL280" s="16" t="str">
        <f t="shared" si="86"/>
        <v/>
      </c>
      <c r="AM280" s="41" t="str">
        <f t="shared" si="87"/>
        <v/>
      </c>
      <c r="AN280" s="41" t="str">
        <f t="shared" si="88"/>
        <v/>
      </c>
      <c r="AO280" s="17" t="str">
        <f>IF(A280="","",(AD280&lt;Settings!$B$4)+(AE280&gt;Settings!$B$5)+(AH280&gt;Settings!$B$6)+(AI280&gt;Settings!$B$7)+(N280&lt;Settings!$B$8)+(AJ280&gt;Settings!$B$9)+(O280&gt;Settings!$B$10)+(IFERROR(R280/S280,0)&gt;Settings!$B$11)+(AK280&lt;Settings!$B$12)+(AL280&lt;Settings!$B$13)+(X280&lt;Settings!$B$14)+(Y280&gt;Settings!$B$15))</f>
        <v/>
      </c>
      <c r="AP280" s="11" t="str">
        <f t="shared" si="89"/>
        <v/>
      </c>
      <c r="BB280" s="3"/>
      <c r="BC280" s="3"/>
      <c r="BD280" s="3"/>
      <c r="BE280" s="3"/>
      <c r="BG280" s="37"/>
      <c r="BH280" s="37"/>
      <c r="BI280" s="38" t="str">
        <f t="shared" si="90"/>
        <v/>
      </c>
    </row>
    <row r="281" spans="1:61" ht="15">
      <c r="A281" s="8"/>
      <c r="B281" s="6"/>
      <c r="C281" s="6"/>
      <c r="D281" s="6"/>
      <c r="E281" s="6"/>
      <c r="F281" s="12"/>
      <c r="G281" s="12"/>
      <c r="H281" s="12"/>
      <c r="I281" s="12"/>
      <c r="J281" s="12"/>
      <c r="K281" s="12"/>
      <c r="L281" s="13"/>
      <c r="M281" s="13"/>
      <c r="N281" s="14"/>
      <c r="O281" s="12"/>
      <c r="P281" s="12"/>
      <c r="Q281" s="12"/>
      <c r="R281" s="12"/>
      <c r="S281" s="30"/>
      <c r="T281" s="12"/>
      <c r="U281" s="12"/>
      <c r="V281" s="12"/>
      <c r="W281" s="12"/>
      <c r="X281" s="14"/>
      <c r="Y281" s="12"/>
      <c r="Z281" s="12"/>
      <c r="AA281" s="12"/>
      <c r="AB281" s="6"/>
      <c r="AC281" s="15" t="str">
        <f t="shared" si="77"/>
        <v/>
      </c>
      <c r="AD281" s="16" t="str">
        <f t="shared" si="78"/>
        <v/>
      </c>
      <c r="AE281" s="15" t="str">
        <f t="shared" si="79"/>
        <v/>
      </c>
      <c r="AF281" s="15" t="str">
        <f t="shared" si="80"/>
        <v/>
      </c>
      <c r="AG281" s="15" t="str">
        <f t="shared" si="81"/>
        <v/>
      </c>
      <c r="AH281" s="16" t="str">
        <f t="shared" si="82"/>
        <v/>
      </c>
      <c r="AI281" s="16" t="str">
        <f t="shared" si="83"/>
        <v/>
      </c>
      <c r="AJ281" s="16" t="str">
        <f t="shared" si="84"/>
        <v/>
      </c>
      <c r="AK281" s="16" t="str">
        <f t="shared" si="85"/>
        <v/>
      </c>
      <c r="AL281" s="16" t="str">
        <f t="shared" si="86"/>
        <v/>
      </c>
      <c r="AM281" s="41" t="str">
        <f t="shared" si="87"/>
        <v/>
      </c>
      <c r="AN281" s="41" t="str">
        <f t="shared" si="88"/>
        <v/>
      </c>
      <c r="AO281" s="17" t="str">
        <f>IF(A281="","",(AD281&lt;Settings!$B$4)+(AE281&gt;Settings!$B$5)+(AH281&gt;Settings!$B$6)+(AI281&gt;Settings!$B$7)+(N281&lt;Settings!$B$8)+(AJ281&gt;Settings!$B$9)+(O281&gt;Settings!$B$10)+(IFERROR(R281/S281,0)&gt;Settings!$B$11)+(AK281&lt;Settings!$B$12)+(AL281&lt;Settings!$B$13)+(X281&lt;Settings!$B$14)+(Y281&gt;Settings!$B$15))</f>
        <v/>
      </c>
      <c r="AP281" s="11" t="str">
        <f t="shared" si="89"/>
        <v/>
      </c>
      <c r="BB281" s="3"/>
      <c r="BC281" s="3"/>
      <c r="BD281" s="3"/>
      <c r="BE281" s="3"/>
      <c r="BG281" s="37"/>
      <c r="BH281" s="37"/>
      <c r="BI281" s="38" t="str">
        <f t="shared" si="90"/>
        <v/>
      </c>
    </row>
    <row r="282" spans="1:61" ht="15">
      <c r="A282" s="8"/>
      <c r="B282" s="6"/>
      <c r="C282" s="6"/>
      <c r="D282" s="6"/>
      <c r="E282" s="6"/>
      <c r="F282" s="12"/>
      <c r="G282" s="12"/>
      <c r="H282" s="12"/>
      <c r="I282" s="12"/>
      <c r="J282" s="12"/>
      <c r="K282" s="12"/>
      <c r="L282" s="13"/>
      <c r="M282" s="13"/>
      <c r="N282" s="14"/>
      <c r="O282" s="12"/>
      <c r="P282" s="12"/>
      <c r="Q282" s="12"/>
      <c r="R282" s="12"/>
      <c r="S282" s="30"/>
      <c r="T282" s="12"/>
      <c r="U282" s="12"/>
      <c r="V282" s="12"/>
      <c r="W282" s="12"/>
      <c r="X282" s="14"/>
      <c r="Y282" s="12"/>
      <c r="Z282" s="12"/>
      <c r="AA282" s="12"/>
      <c r="AB282" s="6"/>
      <c r="AC282" s="15" t="str">
        <f t="shared" si="77"/>
        <v/>
      </c>
      <c r="AD282" s="16" t="str">
        <f t="shared" si="78"/>
        <v/>
      </c>
      <c r="AE282" s="15" t="str">
        <f t="shared" si="79"/>
        <v/>
      </c>
      <c r="AF282" s="15" t="str">
        <f t="shared" si="80"/>
        <v/>
      </c>
      <c r="AG282" s="15" t="str">
        <f t="shared" si="81"/>
        <v/>
      </c>
      <c r="AH282" s="16" t="str">
        <f t="shared" si="82"/>
        <v/>
      </c>
      <c r="AI282" s="16" t="str">
        <f t="shared" si="83"/>
        <v/>
      </c>
      <c r="AJ282" s="16" t="str">
        <f t="shared" si="84"/>
        <v/>
      </c>
      <c r="AK282" s="16" t="str">
        <f t="shared" si="85"/>
        <v/>
      </c>
      <c r="AL282" s="16" t="str">
        <f t="shared" si="86"/>
        <v/>
      </c>
      <c r="AM282" s="41" t="str">
        <f t="shared" si="87"/>
        <v/>
      </c>
      <c r="AN282" s="41" t="str">
        <f t="shared" si="88"/>
        <v/>
      </c>
      <c r="AO282" s="17" t="str">
        <f>IF(A282="","",(AD282&lt;Settings!$B$4)+(AE282&gt;Settings!$B$5)+(AH282&gt;Settings!$B$6)+(AI282&gt;Settings!$B$7)+(N282&lt;Settings!$B$8)+(AJ282&gt;Settings!$B$9)+(O282&gt;Settings!$B$10)+(IFERROR(R282/S282,0)&gt;Settings!$B$11)+(AK282&lt;Settings!$B$12)+(AL282&lt;Settings!$B$13)+(X282&lt;Settings!$B$14)+(Y282&gt;Settings!$B$15))</f>
        <v/>
      </c>
      <c r="AP282" s="11" t="str">
        <f t="shared" si="89"/>
        <v/>
      </c>
      <c r="BB282" s="3"/>
      <c r="BC282" s="3"/>
      <c r="BD282" s="3"/>
      <c r="BE282" s="3"/>
      <c r="BG282" s="37"/>
      <c r="BH282" s="37"/>
      <c r="BI282" s="38" t="str">
        <f t="shared" si="90"/>
        <v/>
      </c>
    </row>
    <row r="283" spans="1:61" ht="15">
      <c r="A283" s="8"/>
      <c r="B283" s="6"/>
      <c r="C283" s="6"/>
      <c r="D283" s="6"/>
      <c r="E283" s="6"/>
      <c r="F283" s="12"/>
      <c r="G283" s="12"/>
      <c r="H283" s="12"/>
      <c r="I283" s="12"/>
      <c r="J283" s="12"/>
      <c r="K283" s="12"/>
      <c r="L283" s="13"/>
      <c r="M283" s="13"/>
      <c r="N283" s="14"/>
      <c r="O283" s="12"/>
      <c r="P283" s="12"/>
      <c r="Q283" s="12"/>
      <c r="R283" s="12"/>
      <c r="S283" s="30"/>
      <c r="T283" s="12"/>
      <c r="U283" s="12"/>
      <c r="V283" s="12"/>
      <c r="W283" s="12"/>
      <c r="X283" s="14"/>
      <c r="Y283" s="12"/>
      <c r="Z283" s="12"/>
      <c r="AA283" s="12"/>
      <c r="AB283" s="6"/>
      <c r="AC283" s="15" t="str">
        <f t="shared" si="77"/>
        <v/>
      </c>
      <c r="AD283" s="16" t="str">
        <f t="shared" si="78"/>
        <v/>
      </c>
      <c r="AE283" s="15" t="str">
        <f t="shared" si="79"/>
        <v/>
      </c>
      <c r="AF283" s="15" t="str">
        <f t="shared" si="80"/>
        <v/>
      </c>
      <c r="AG283" s="15" t="str">
        <f t="shared" si="81"/>
        <v/>
      </c>
      <c r="AH283" s="16" t="str">
        <f t="shared" si="82"/>
        <v/>
      </c>
      <c r="AI283" s="16" t="str">
        <f t="shared" si="83"/>
        <v/>
      </c>
      <c r="AJ283" s="16" t="str">
        <f t="shared" si="84"/>
        <v/>
      </c>
      <c r="AK283" s="16" t="str">
        <f t="shared" si="85"/>
        <v/>
      </c>
      <c r="AL283" s="16" t="str">
        <f t="shared" si="86"/>
        <v/>
      </c>
      <c r="AM283" s="41" t="str">
        <f t="shared" si="87"/>
        <v/>
      </c>
      <c r="AN283" s="41" t="str">
        <f t="shared" si="88"/>
        <v/>
      </c>
      <c r="AO283" s="17" t="str">
        <f>IF(A283="","",(AD283&lt;Settings!$B$4)+(AE283&gt;Settings!$B$5)+(AH283&gt;Settings!$B$6)+(AI283&gt;Settings!$B$7)+(N283&lt;Settings!$B$8)+(AJ283&gt;Settings!$B$9)+(O283&gt;Settings!$B$10)+(IFERROR(R283/S283,0)&gt;Settings!$B$11)+(AK283&lt;Settings!$B$12)+(AL283&lt;Settings!$B$13)+(X283&lt;Settings!$B$14)+(Y283&gt;Settings!$B$15))</f>
        <v/>
      </c>
      <c r="AP283" s="11" t="str">
        <f t="shared" si="89"/>
        <v/>
      </c>
      <c r="BB283" s="3"/>
      <c r="BC283" s="3"/>
      <c r="BD283" s="3"/>
      <c r="BE283" s="3"/>
      <c r="BG283" s="37"/>
      <c r="BH283" s="37"/>
      <c r="BI283" s="38" t="str">
        <f t="shared" si="90"/>
        <v/>
      </c>
    </row>
    <row r="284" spans="1:61" ht="15">
      <c r="A284" s="8"/>
      <c r="B284" s="6"/>
      <c r="C284" s="6"/>
      <c r="D284" s="6"/>
      <c r="E284" s="6"/>
      <c r="F284" s="12"/>
      <c r="G284" s="12"/>
      <c r="H284" s="12"/>
      <c r="I284" s="12"/>
      <c r="J284" s="12"/>
      <c r="K284" s="12"/>
      <c r="L284" s="13"/>
      <c r="M284" s="13"/>
      <c r="N284" s="14"/>
      <c r="O284" s="12"/>
      <c r="P284" s="12"/>
      <c r="Q284" s="12"/>
      <c r="R284" s="12"/>
      <c r="S284" s="30"/>
      <c r="T284" s="12"/>
      <c r="U284" s="12"/>
      <c r="V284" s="12"/>
      <c r="W284" s="12"/>
      <c r="X284" s="14"/>
      <c r="Y284" s="12"/>
      <c r="Z284" s="12"/>
      <c r="AA284" s="12"/>
      <c r="AB284" s="6"/>
      <c r="AC284" s="15" t="str">
        <f t="shared" si="77"/>
        <v/>
      </c>
      <c r="AD284" s="16" t="str">
        <f t="shared" si="78"/>
        <v/>
      </c>
      <c r="AE284" s="15" t="str">
        <f t="shared" si="79"/>
        <v/>
      </c>
      <c r="AF284" s="15" t="str">
        <f t="shared" si="80"/>
        <v/>
      </c>
      <c r="AG284" s="15" t="str">
        <f t="shared" si="81"/>
        <v/>
      </c>
      <c r="AH284" s="16" t="str">
        <f t="shared" si="82"/>
        <v/>
      </c>
      <c r="AI284" s="16" t="str">
        <f t="shared" si="83"/>
        <v/>
      </c>
      <c r="AJ284" s="16" t="str">
        <f t="shared" si="84"/>
        <v/>
      </c>
      <c r="AK284" s="16" t="str">
        <f t="shared" si="85"/>
        <v/>
      </c>
      <c r="AL284" s="16" t="str">
        <f t="shared" si="86"/>
        <v/>
      </c>
      <c r="AM284" s="41" t="str">
        <f t="shared" si="87"/>
        <v/>
      </c>
      <c r="AN284" s="41" t="str">
        <f t="shared" si="88"/>
        <v/>
      </c>
      <c r="AO284" s="17" t="str">
        <f>IF(A284="","",(AD284&lt;Settings!$B$4)+(AE284&gt;Settings!$B$5)+(AH284&gt;Settings!$B$6)+(AI284&gt;Settings!$B$7)+(N284&lt;Settings!$B$8)+(AJ284&gt;Settings!$B$9)+(O284&gt;Settings!$B$10)+(IFERROR(R284/S284,0)&gt;Settings!$B$11)+(AK284&lt;Settings!$B$12)+(AL284&lt;Settings!$B$13)+(X284&lt;Settings!$B$14)+(Y284&gt;Settings!$B$15))</f>
        <v/>
      </c>
      <c r="AP284" s="11" t="str">
        <f t="shared" si="89"/>
        <v/>
      </c>
      <c r="BB284" s="3"/>
      <c r="BC284" s="3"/>
      <c r="BD284" s="3"/>
      <c r="BE284" s="3"/>
      <c r="BG284" s="37"/>
      <c r="BH284" s="37"/>
      <c r="BI284" s="38" t="str">
        <f t="shared" si="90"/>
        <v/>
      </c>
    </row>
    <row r="285" spans="1:61" ht="15">
      <c r="A285" s="8"/>
      <c r="B285" s="6"/>
      <c r="C285" s="6"/>
      <c r="D285" s="6"/>
      <c r="E285" s="6"/>
      <c r="F285" s="12"/>
      <c r="G285" s="12"/>
      <c r="H285" s="12"/>
      <c r="I285" s="12"/>
      <c r="J285" s="12"/>
      <c r="K285" s="12"/>
      <c r="L285" s="13"/>
      <c r="M285" s="13"/>
      <c r="N285" s="14"/>
      <c r="O285" s="12"/>
      <c r="P285" s="12"/>
      <c r="Q285" s="12"/>
      <c r="R285" s="12"/>
      <c r="S285" s="30"/>
      <c r="T285" s="12"/>
      <c r="U285" s="12"/>
      <c r="V285" s="12"/>
      <c r="W285" s="12"/>
      <c r="X285" s="14"/>
      <c r="Y285" s="12"/>
      <c r="Z285" s="12"/>
      <c r="AA285" s="12"/>
      <c r="AB285" s="6"/>
      <c r="AC285" s="15" t="str">
        <f t="shared" si="77"/>
        <v/>
      </c>
      <c r="AD285" s="16" t="str">
        <f t="shared" si="78"/>
        <v/>
      </c>
      <c r="AE285" s="15" t="str">
        <f t="shared" si="79"/>
        <v/>
      </c>
      <c r="AF285" s="15" t="str">
        <f t="shared" si="80"/>
        <v/>
      </c>
      <c r="AG285" s="15" t="str">
        <f t="shared" si="81"/>
        <v/>
      </c>
      <c r="AH285" s="16" t="str">
        <f t="shared" si="82"/>
        <v/>
      </c>
      <c r="AI285" s="16" t="str">
        <f t="shared" si="83"/>
        <v/>
      </c>
      <c r="AJ285" s="16" t="str">
        <f t="shared" si="84"/>
        <v/>
      </c>
      <c r="AK285" s="16" t="str">
        <f t="shared" si="85"/>
        <v/>
      </c>
      <c r="AL285" s="16" t="str">
        <f t="shared" si="86"/>
        <v/>
      </c>
      <c r="AM285" s="41" t="str">
        <f t="shared" si="87"/>
        <v/>
      </c>
      <c r="AN285" s="41" t="str">
        <f t="shared" si="88"/>
        <v/>
      </c>
      <c r="AO285" s="17" t="str">
        <f>IF(A285="","",(AD285&lt;Settings!$B$4)+(AE285&gt;Settings!$B$5)+(AH285&gt;Settings!$B$6)+(AI285&gt;Settings!$B$7)+(N285&lt;Settings!$B$8)+(AJ285&gt;Settings!$B$9)+(O285&gt;Settings!$B$10)+(IFERROR(R285/S285,0)&gt;Settings!$B$11)+(AK285&lt;Settings!$B$12)+(AL285&lt;Settings!$B$13)+(X285&lt;Settings!$B$14)+(Y285&gt;Settings!$B$15))</f>
        <v/>
      </c>
      <c r="AP285" s="11" t="str">
        <f t="shared" si="89"/>
        <v/>
      </c>
      <c r="BB285" s="3"/>
      <c r="BC285" s="3"/>
      <c r="BD285" s="3"/>
      <c r="BE285" s="3"/>
      <c r="BG285" s="37"/>
      <c r="BH285" s="37"/>
      <c r="BI285" s="38" t="str">
        <f t="shared" si="90"/>
        <v/>
      </c>
    </row>
    <row r="286" spans="1:61" ht="15">
      <c r="A286" s="8"/>
      <c r="B286" s="6"/>
      <c r="C286" s="6"/>
      <c r="D286" s="6"/>
      <c r="E286" s="6"/>
      <c r="F286" s="12"/>
      <c r="G286" s="12"/>
      <c r="H286" s="12"/>
      <c r="I286" s="12"/>
      <c r="J286" s="12"/>
      <c r="K286" s="12"/>
      <c r="L286" s="13"/>
      <c r="M286" s="13"/>
      <c r="N286" s="14"/>
      <c r="O286" s="12"/>
      <c r="P286" s="12"/>
      <c r="Q286" s="12"/>
      <c r="R286" s="12"/>
      <c r="S286" s="30"/>
      <c r="T286" s="12"/>
      <c r="U286" s="12"/>
      <c r="V286" s="12"/>
      <c r="W286" s="12"/>
      <c r="X286" s="14"/>
      <c r="Y286" s="12"/>
      <c r="Z286" s="12"/>
      <c r="AA286" s="12"/>
      <c r="AB286" s="6"/>
      <c r="AC286" s="15" t="str">
        <f t="shared" si="77"/>
        <v/>
      </c>
      <c r="AD286" s="16" t="str">
        <f t="shared" si="78"/>
        <v/>
      </c>
      <c r="AE286" s="15" t="str">
        <f t="shared" si="79"/>
        <v/>
      </c>
      <c r="AF286" s="15" t="str">
        <f t="shared" si="80"/>
        <v/>
      </c>
      <c r="AG286" s="15" t="str">
        <f t="shared" si="81"/>
        <v/>
      </c>
      <c r="AH286" s="16" t="str">
        <f t="shared" si="82"/>
        <v/>
      </c>
      <c r="AI286" s="16" t="str">
        <f t="shared" si="83"/>
        <v/>
      </c>
      <c r="AJ286" s="16" t="str">
        <f t="shared" si="84"/>
        <v/>
      </c>
      <c r="AK286" s="16" t="str">
        <f t="shared" si="85"/>
        <v/>
      </c>
      <c r="AL286" s="16" t="str">
        <f t="shared" si="86"/>
        <v/>
      </c>
      <c r="AM286" s="41" t="str">
        <f t="shared" si="87"/>
        <v/>
      </c>
      <c r="AN286" s="41" t="str">
        <f t="shared" si="88"/>
        <v/>
      </c>
      <c r="AO286" s="17" t="str">
        <f>IF(A286="","",(AD286&lt;Settings!$B$4)+(AE286&gt;Settings!$B$5)+(AH286&gt;Settings!$B$6)+(AI286&gt;Settings!$B$7)+(N286&lt;Settings!$B$8)+(AJ286&gt;Settings!$B$9)+(O286&gt;Settings!$B$10)+(IFERROR(R286/S286,0)&gt;Settings!$B$11)+(AK286&lt;Settings!$B$12)+(AL286&lt;Settings!$B$13)+(X286&lt;Settings!$B$14)+(Y286&gt;Settings!$B$15))</f>
        <v/>
      </c>
      <c r="AP286" s="11" t="str">
        <f t="shared" si="89"/>
        <v/>
      </c>
      <c r="BB286" s="3"/>
      <c r="BC286" s="3"/>
      <c r="BD286" s="3"/>
      <c r="BE286" s="3"/>
      <c r="BG286" s="37"/>
      <c r="BH286" s="37"/>
      <c r="BI286" s="38" t="str">
        <f t="shared" si="90"/>
        <v/>
      </c>
    </row>
    <row r="287" spans="1:61" ht="15">
      <c r="A287" s="8"/>
      <c r="B287" s="6"/>
      <c r="C287" s="6"/>
      <c r="D287" s="6"/>
      <c r="E287" s="6"/>
      <c r="F287" s="12"/>
      <c r="G287" s="12"/>
      <c r="H287" s="12"/>
      <c r="I287" s="12"/>
      <c r="J287" s="12"/>
      <c r="K287" s="12"/>
      <c r="L287" s="13"/>
      <c r="M287" s="13"/>
      <c r="N287" s="14"/>
      <c r="O287" s="12"/>
      <c r="P287" s="12"/>
      <c r="Q287" s="12"/>
      <c r="R287" s="12"/>
      <c r="S287" s="30"/>
      <c r="T287" s="12"/>
      <c r="U287" s="12"/>
      <c r="V287" s="12"/>
      <c r="W287" s="12"/>
      <c r="X287" s="14"/>
      <c r="Y287" s="12"/>
      <c r="Z287" s="12"/>
      <c r="AA287" s="12"/>
      <c r="AB287" s="6"/>
      <c r="AC287" s="15" t="str">
        <f t="shared" si="77"/>
        <v/>
      </c>
      <c r="AD287" s="16" t="str">
        <f t="shared" si="78"/>
        <v/>
      </c>
      <c r="AE287" s="15" t="str">
        <f t="shared" si="79"/>
        <v/>
      </c>
      <c r="AF287" s="15" t="str">
        <f t="shared" si="80"/>
        <v/>
      </c>
      <c r="AG287" s="15" t="str">
        <f t="shared" si="81"/>
        <v/>
      </c>
      <c r="AH287" s="16" t="str">
        <f t="shared" si="82"/>
        <v/>
      </c>
      <c r="AI287" s="16" t="str">
        <f t="shared" si="83"/>
        <v/>
      </c>
      <c r="AJ287" s="16" t="str">
        <f t="shared" si="84"/>
        <v/>
      </c>
      <c r="AK287" s="16" t="str">
        <f t="shared" si="85"/>
        <v/>
      </c>
      <c r="AL287" s="16" t="str">
        <f t="shared" si="86"/>
        <v/>
      </c>
      <c r="AM287" s="41" t="str">
        <f t="shared" si="87"/>
        <v/>
      </c>
      <c r="AN287" s="41" t="str">
        <f t="shared" si="88"/>
        <v/>
      </c>
      <c r="AO287" s="17" t="str">
        <f>IF(A287="","",(AD287&lt;Settings!$B$4)+(AE287&gt;Settings!$B$5)+(AH287&gt;Settings!$B$6)+(AI287&gt;Settings!$B$7)+(N287&lt;Settings!$B$8)+(AJ287&gt;Settings!$B$9)+(O287&gt;Settings!$B$10)+(IFERROR(R287/S287,0)&gt;Settings!$B$11)+(AK287&lt;Settings!$B$12)+(AL287&lt;Settings!$B$13)+(X287&lt;Settings!$B$14)+(Y287&gt;Settings!$B$15))</f>
        <v/>
      </c>
      <c r="AP287" s="11" t="str">
        <f t="shared" si="89"/>
        <v/>
      </c>
      <c r="BB287" s="3"/>
      <c r="BC287" s="3"/>
      <c r="BD287" s="3"/>
      <c r="BE287" s="3"/>
      <c r="BG287" s="37"/>
      <c r="BH287" s="37"/>
      <c r="BI287" s="38" t="str">
        <f t="shared" si="90"/>
        <v/>
      </c>
    </row>
    <row r="288" spans="1:61" ht="15">
      <c r="A288" s="8"/>
      <c r="B288" s="6"/>
      <c r="C288" s="6"/>
      <c r="D288" s="6"/>
      <c r="E288" s="6"/>
      <c r="F288" s="12"/>
      <c r="G288" s="12"/>
      <c r="H288" s="12"/>
      <c r="I288" s="12"/>
      <c r="J288" s="12"/>
      <c r="K288" s="12"/>
      <c r="L288" s="13"/>
      <c r="M288" s="13"/>
      <c r="N288" s="14"/>
      <c r="O288" s="12"/>
      <c r="P288" s="12"/>
      <c r="Q288" s="12"/>
      <c r="R288" s="12"/>
      <c r="S288" s="30"/>
      <c r="T288" s="12"/>
      <c r="U288" s="12"/>
      <c r="V288" s="12"/>
      <c r="W288" s="12"/>
      <c r="X288" s="14"/>
      <c r="Y288" s="12"/>
      <c r="Z288" s="12"/>
      <c r="AA288" s="12"/>
      <c r="AB288" s="6"/>
      <c r="AC288" s="15" t="str">
        <f t="shared" si="77"/>
        <v/>
      </c>
      <c r="AD288" s="16" t="str">
        <f t="shared" si="78"/>
        <v/>
      </c>
      <c r="AE288" s="15" t="str">
        <f t="shared" si="79"/>
        <v/>
      </c>
      <c r="AF288" s="15" t="str">
        <f t="shared" si="80"/>
        <v/>
      </c>
      <c r="AG288" s="15" t="str">
        <f t="shared" si="81"/>
        <v/>
      </c>
      <c r="AH288" s="16" t="str">
        <f t="shared" si="82"/>
        <v/>
      </c>
      <c r="AI288" s="16" t="str">
        <f t="shared" si="83"/>
        <v/>
      </c>
      <c r="AJ288" s="16" t="str">
        <f t="shared" si="84"/>
        <v/>
      </c>
      <c r="AK288" s="16" t="str">
        <f t="shared" si="85"/>
        <v/>
      </c>
      <c r="AL288" s="16" t="str">
        <f t="shared" si="86"/>
        <v/>
      </c>
      <c r="AM288" s="41" t="str">
        <f t="shared" si="87"/>
        <v/>
      </c>
      <c r="AN288" s="41" t="str">
        <f t="shared" si="88"/>
        <v/>
      </c>
      <c r="AO288" s="17" t="str">
        <f>IF(A288="","",(AD288&lt;Settings!$B$4)+(AE288&gt;Settings!$B$5)+(AH288&gt;Settings!$B$6)+(AI288&gt;Settings!$B$7)+(N288&lt;Settings!$B$8)+(AJ288&gt;Settings!$B$9)+(O288&gt;Settings!$B$10)+(IFERROR(R288/S288,0)&gt;Settings!$B$11)+(AK288&lt;Settings!$B$12)+(AL288&lt;Settings!$B$13)+(X288&lt;Settings!$B$14)+(Y288&gt;Settings!$B$15))</f>
        <v/>
      </c>
      <c r="AP288" s="11" t="str">
        <f t="shared" si="89"/>
        <v/>
      </c>
      <c r="BB288" s="3"/>
      <c r="BC288" s="3"/>
      <c r="BD288" s="3"/>
      <c r="BE288" s="3"/>
      <c r="BG288" s="37"/>
      <c r="BH288" s="37"/>
      <c r="BI288" s="38" t="str">
        <f t="shared" si="90"/>
        <v/>
      </c>
    </row>
    <row r="289" spans="1:61" ht="15">
      <c r="A289" s="8"/>
      <c r="B289" s="6"/>
      <c r="C289" s="6"/>
      <c r="D289" s="6"/>
      <c r="E289" s="6"/>
      <c r="F289" s="12"/>
      <c r="G289" s="12"/>
      <c r="H289" s="12"/>
      <c r="I289" s="12"/>
      <c r="J289" s="12"/>
      <c r="K289" s="12"/>
      <c r="L289" s="13"/>
      <c r="M289" s="13"/>
      <c r="N289" s="14"/>
      <c r="O289" s="12"/>
      <c r="P289" s="12"/>
      <c r="Q289" s="12"/>
      <c r="R289" s="12"/>
      <c r="S289" s="30"/>
      <c r="T289" s="12"/>
      <c r="U289" s="12"/>
      <c r="V289" s="12"/>
      <c r="W289" s="12"/>
      <c r="X289" s="14"/>
      <c r="Y289" s="12"/>
      <c r="Z289" s="12"/>
      <c r="AA289" s="12"/>
      <c r="AB289" s="6"/>
      <c r="AC289" s="15" t="str">
        <f t="shared" si="77"/>
        <v/>
      </c>
      <c r="AD289" s="16" t="str">
        <f t="shared" si="78"/>
        <v/>
      </c>
      <c r="AE289" s="15" t="str">
        <f t="shared" si="79"/>
        <v/>
      </c>
      <c r="AF289" s="15" t="str">
        <f t="shared" si="80"/>
        <v/>
      </c>
      <c r="AG289" s="15" t="str">
        <f t="shared" si="81"/>
        <v/>
      </c>
      <c r="AH289" s="16" t="str">
        <f t="shared" si="82"/>
        <v/>
      </c>
      <c r="AI289" s="16" t="str">
        <f t="shared" si="83"/>
        <v/>
      </c>
      <c r="AJ289" s="16" t="str">
        <f t="shared" si="84"/>
        <v/>
      </c>
      <c r="AK289" s="16" t="str">
        <f t="shared" si="85"/>
        <v/>
      </c>
      <c r="AL289" s="16" t="str">
        <f t="shared" si="86"/>
        <v/>
      </c>
      <c r="AM289" s="41" t="str">
        <f t="shared" si="87"/>
        <v/>
      </c>
      <c r="AN289" s="41" t="str">
        <f t="shared" si="88"/>
        <v/>
      </c>
      <c r="AO289" s="17" t="str">
        <f>IF(A289="","",(AD289&lt;Settings!$B$4)+(AE289&gt;Settings!$B$5)+(AH289&gt;Settings!$B$6)+(AI289&gt;Settings!$B$7)+(N289&lt;Settings!$B$8)+(AJ289&gt;Settings!$B$9)+(O289&gt;Settings!$B$10)+(IFERROR(R289/S289,0)&gt;Settings!$B$11)+(AK289&lt;Settings!$B$12)+(AL289&lt;Settings!$B$13)+(X289&lt;Settings!$B$14)+(Y289&gt;Settings!$B$15))</f>
        <v/>
      </c>
      <c r="AP289" s="11" t="str">
        <f t="shared" si="89"/>
        <v/>
      </c>
      <c r="BB289" s="3"/>
      <c r="BC289" s="3"/>
      <c r="BD289" s="3"/>
      <c r="BE289" s="3"/>
      <c r="BG289" s="37"/>
      <c r="BH289" s="37"/>
      <c r="BI289" s="38" t="str">
        <f t="shared" si="90"/>
        <v/>
      </c>
    </row>
    <row r="290" spans="1:61" ht="15">
      <c r="A290" s="8"/>
      <c r="B290" s="6"/>
      <c r="C290" s="6"/>
      <c r="D290" s="6"/>
      <c r="E290" s="6"/>
      <c r="F290" s="12"/>
      <c r="G290" s="12"/>
      <c r="H290" s="12"/>
      <c r="I290" s="12"/>
      <c r="J290" s="12"/>
      <c r="K290" s="12"/>
      <c r="L290" s="13"/>
      <c r="M290" s="13"/>
      <c r="N290" s="14"/>
      <c r="O290" s="12"/>
      <c r="P290" s="12"/>
      <c r="Q290" s="12"/>
      <c r="R290" s="12"/>
      <c r="S290" s="30"/>
      <c r="T290" s="12"/>
      <c r="U290" s="12"/>
      <c r="V290" s="12"/>
      <c r="W290" s="12"/>
      <c r="X290" s="14"/>
      <c r="Y290" s="12"/>
      <c r="Z290" s="12"/>
      <c r="AA290" s="12"/>
      <c r="AB290" s="6"/>
      <c r="AC290" s="15" t="str">
        <f t="shared" si="77"/>
        <v/>
      </c>
      <c r="AD290" s="16" t="str">
        <f t="shared" si="78"/>
        <v/>
      </c>
      <c r="AE290" s="15" t="str">
        <f t="shared" si="79"/>
        <v/>
      </c>
      <c r="AF290" s="15" t="str">
        <f t="shared" si="80"/>
        <v/>
      </c>
      <c r="AG290" s="15" t="str">
        <f t="shared" si="81"/>
        <v/>
      </c>
      <c r="AH290" s="16" t="str">
        <f t="shared" si="82"/>
        <v/>
      </c>
      <c r="AI290" s="16" t="str">
        <f t="shared" si="83"/>
        <v/>
      </c>
      <c r="AJ290" s="16" t="str">
        <f t="shared" si="84"/>
        <v/>
      </c>
      <c r="AK290" s="16" t="str">
        <f t="shared" si="85"/>
        <v/>
      </c>
      <c r="AL290" s="16" t="str">
        <f t="shared" si="86"/>
        <v/>
      </c>
      <c r="AM290" s="41" t="str">
        <f t="shared" si="87"/>
        <v/>
      </c>
      <c r="AN290" s="41" t="str">
        <f t="shared" si="88"/>
        <v/>
      </c>
      <c r="AO290" s="17" t="str">
        <f>IF(A290="","",(AD290&lt;Settings!$B$4)+(AE290&gt;Settings!$B$5)+(AH290&gt;Settings!$B$6)+(AI290&gt;Settings!$B$7)+(N290&lt;Settings!$B$8)+(AJ290&gt;Settings!$B$9)+(O290&gt;Settings!$B$10)+(IFERROR(R290/S290,0)&gt;Settings!$B$11)+(AK290&lt;Settings!$B$12)+(AL290&lt;Settings!$B$13)+(X290&lt;Settings!$B$14)+(Y290&gt;Settings!$B$15))</f>
        <v/>
      </c>
      <c r="AP290" s="11" t="str">
        <f t="shared" si="89"/>
        <v/>
      </c>
      <c r="BB290" s="3"/>
      <c r="BC290" s="3"/>
      <c r="BD290" s="3"/>
      <c r="BE290" s="3"/>
      <c r="BG290" s="37"/>
      <c r="BH290" s="37"/>
      <c r="BI290" s="38" t="str">
        <f t="shared" si="90"/>
        <v/>
      </c>
    </row>
    <row r="291" spans="1:61" ht="15">
      <c r="A291" s="8"/>
      <c r="B291" s="6"/>
      <c r="C291" s="6"/>
      <c r="D291" s="6"/>
      <c r="E291" s="6"/>
      <c r="F291" s="12"/>
      <c r="G291" s="12"/>
      <c r="H291" s="12"/>
      <c r="I291" s="12"/>
      <c r="J291" s="12"/>
      <c r="K291" s="12"/>
      <c r="L291" s="13"/>
      <c r="M291" s="13"/>
      <c r="N291" s="14"/>
      <c r="O291" s="12"/>
      <c r="P291" s="12"/>
      <c r="Q291" s="12"/>
      <c r="R291" s="12"/>
      <c r="S291" s="30"/>
      <c r="T291" s="12"/>
      <c r="U291" s="12"/>
      <c r="V291" s="12"/>
      <c r="W291" s="12"/>
      <c r="X291" s="14"/>
      <c r="Y291" s="12"/>
      <c r="Z291" s="12"/>
      <c r="AA291" s="12"/>
      <c r="AB291" s="6"/>
      <c r="AC291" s="15" t="str">
        <f t="shared" si="77"/>
        <v/>
      </c>
      <c r="AD291" s="16" t="str">
        <f t="shared" si="78"/>
        <v/>
      </c>
      <c r="AE291" s="15" t="str">
        <f t="shared" si="79"/>
        <v/>
      </c>
      <c r="AF291" s="15" t="str">
        <f t="shared" si="80"/>
        <v/>
      </c>
      <c r="AG291" s="15" t="str">
        <f t="shared" si="81"/>
        <v/>
      </c>
      <c r="AH291" s="16" t="str">
        <f t="shared" si="82"/>
        <v/>
      </c>
      <c r="AI291" s="16" t="str">
        <f t="shared" si="83"/>
        <v/>
      </c>
      <c r="AJ291" s="16" t="str">
        <f t="shared" si="84"/>
        <v/>
      </c>
      <c r="AK291" s="16" t="str">
        <f t="shared" si="85"/>
        <v/>
      </c>
      <c r="AL291" s="16" t="str">
        <f t="shared" si="86"/>
        <v/>
      </c>
      <c r="AM291" s="41" t="str">
        <f t="shared" si="87"/>
        <v/>
      </c>
      <c r="AN291" s="41" t="str">
        <f t="shared" si="88"/>
        <v/>
      </c>
      <c r="AO291" s="17" t="str">
        <f>IF(A291="","",(AD291&lt;Settings!$B$4)+(AE291&gt;Settings!$B$5)+(AH291&gt;Settings!$B$6)+(AI291&gt;Settings!$B$7)+(N291&lt;Settings!$B$8)+(AJ291&gt;Settings!$B$9)+(O291&gt;Settings!$B$10)+(IFERROR(R291/S291,0)&gt;Settings!$B$11)+(AK291&lt;Settings!$B$12)+(AL291&lt;Settings!$B$13)+(X291&lt;Settings!$B$14)+(Y291&gt;Settings!$B$15))</f>
        <v/>
      </c>
      <c r="AP291" s="11" t="str">
        <f t="shared" si="89"/>
        <v/>
      </c>
      <c r="BB291" s="3"/>
      <c r="BC291" s="3"/>
      <c r="BD291" s="3"/>
      <c r="BE291" s="3"/>
      <c r="BG291" s="37"/>
      <c r="BH291" s="37"/>
      <c r="BI291" s="38" t="str">
        <f t="shared" si="90"/>
        <v/>
      </c>
    </row>
    <row r="292" spans="1:61" ht="15">
      <c r="A292" s="8"/>
      <c r="B292" s="6"/>
      <c r="C292" s="6"/>
      <c r="D292" s="6"/>
      <c r="E292" s="6"/>
      <c r="F292" s="12"/>
      <c r="G292" s="12"/>
      <c r="H292" s="12"/>
      <c r="I292" s="12"/>
      <c r="J292" s="12"/>
      <c r="K292" s="12"/>
      <c r="L292" s="13"/>
      <c r="M292" s="13"/>
      <c r="N292" s="14"/>
      <c r="O292" s="12"/>
      <c r="P292" s="12"/>
      <c r="Q292" s="12"/>
      <c r="R292" s="12"/>
      <c r="S292" s="30"/>
      <c r="T292" s="12"/>
      <c r="U292" s="12"/>
      <c r="V292" s="12"/>
      <c r="W292" s="12"/>
      <c r="X292" s="14"/>
      <c r="Y292" s="12"/>
      <c r="Z292" s="12"/>
      <c r="AA292" s="12"/>
      <c r="AB292" s="6"/>
      <c r="AC292" s="15" t="str">
        <f t="shared" si="77"/>
        <v/>
      </c>
      <c r="AD292" s="16" t="str">
        <f t="shared" si="78"/>
        <v/>
      </c>
      <c r="AE292" s="15" t="str">
        <f t="shared" si="79"/>
        <v/>
      </c>
      <c r="AF292" s="15" t="str">
        <f t="shared" si="80"/>
        <v/>
      </c>
      <c r="AG292" s="15" t="str">
        <f t="shared" si="81"/>
        <v/>
      </c>
      <c r="AH292" s="16" t="str">
        <f t="shared" si="82"/>
        <v/>
      </c>
      <c r="AI292" s="16" t="str">
        <f t="shared" si="83"/>
        <v/>
      </c>
      <c r="AJ292" s="16" t="str">
        <f t="shared" si="84"/>
        <v/>
      </c>
      <c r="AK292" s="16" t="str">
        <f t="shared" si="85"/>
        <v/>
      </c>
      <c r="AL292" s="16" t="str">
        <f t="shared" si="86"/>
        <v/>
      </c>
      <c r="AM292" s="41" t="str">
        <f t="shared" si="87"/>
        <v/>
      </c>
      <c r="AN292" s="41" t="str">
        <f t="shared" si="88"/>
        <v/>
      </c>
      <c r="AO292" s="17" t="str">
        <f>IF(A292="","",(AD292&lt;Settings!$B$4)+(AE292&gt;Settings!$B$5)+(AH292&gt;Settings!$B$6)+(AI292&gt;Settings!$B$7)+(N292&lt;Settings!$B$8)+(AJ292&gt;Settings!$B$9)+(O292&gt;Settings!$B$10)+(IFERROR(R292/S292,0)&gt;Settings!$B$11)+(AK292&lt;Settings!$B$12)+(AL292&lt;Settings!$B$13)+(X292&lt;Settings!$B$14)+(Y292&gt;Settings!$B$15))</f>
        <v/>
      </c>
      <c r="AP292" s="11" t="str">
        <f t="shared" si="89"/>
        <v/>
      </c>
      <c r="BB292" s="3"/>
      <c r="BC292" s="3"/>
      <c r="BD292" s="3"/>
      <c r="BE292" s="3"/>
      <c r="BG292" s="37"/>
      <c r="BH292" s="37"/>
      <c r="BI292" s="38" t="str">
        <f t="shared" si="90"/>
        <v/>
      </c>
    </row>
    <row r="293" spans="1:61" ht="15">
      <c r="A293" s="8"/>
      <c r="B293" s="6"/>
      <c r="C293" s="6"/>
      <c r="D293" s="6"/>
      <c r="E293" s="6"/>
      <c r="F293" s="12"/>
      <c r="G293" s="12"/>
      <c r="H293" s="12"/>
      <c r="I293" s="12"/>
      <c r="J293" s="12"/>
      <c r="K293" s="12"/>
      <c r="L293" s="13"/>
      <c r="M293" s="13"/>
      <c r="N293" s="14"/>
      <c r="O293" s="12"/>
      <c r="P293" s="12"/>
      <c r="Q293" s="12"/>
      <c r="R293" s="12"/>
      <c r="S293" s="30"/>
      <c r="T293" s="12"/>
      <c r="U293" s="12"/>
      <c r="V293" s="12"/>
      <c r="W293" s="12"/>
      <c r="X293" s="14"/>
      <c r="Y293" s="12"/>
      <c r="Z293" s="12"/>
      <c r="AA293" s="12"/>
      <c r="AB293" s="6"/>
      <c r="AC293" s="15" t="str">
        <f t="shared" si="77"/>
        <v/>
      </c>
      <c r="AD293" s="16" t="str">
        <f t="shared" si="78"/>
        <v/>
      </c>
      <c r="AE293" s="15" t="str">
        <f t="shared" si="79"/>
        <v/>
      </c>
      <c r="AF293" s="15" t="str">
        <f t="shared" si="80"/>
        <v/>
      </c>
      <c r="AG293" s="15" t="str">
        <f t="shared" si="81"/>
        <v/>
      </c>
      <c r="AH293" s="16" t="str">
        <f t="shared" si="82"/>
        <v/>
      </c>
      <c r="AI293" s="16" t="str">
        <f t="shared" si="83"/>
        <v/>
      </c>
      <c r="AJ293" s="16" t="str">
        <f t="shared" si="84"/>
        <v/>
      </c>
      <c r="AK293" s="16" t="str">
        <f t="shared" si="85"/>
        <v/>
      </c>
      <c r="AL293" s="16" t="str">
        <f t="shared" si="86"/>
        <v/>
      </c>
      <c r="AM293" s="41" t="str">
        <f t="shared" si="87"/>
        <v/>
      </c>
      <c r="AN293" s="41" t="str">
        <f t="shared" si="88"/>
        <v/>
      </c>
      <c r="AO293" s="17" t="str">
        <f>IF(A293="","",(AD293&lt;Settings!$B$4)+(AE293&gt;Settings!$B$5)+(AH293&gt;Settings!$B$6)+(AI293&gt;Settings!$B$7)+(N293&lt;Settings!$B$8)+(AJ293&gt;Settings!$B$9)+(O293&gt;Settings!$B$10)+(IFERROR(R293/S293,0)&gt;Settings!$B$11)+(AK293&lt;Settings!$B$12)+(AL293&lt;Settings!$B$13)+(X293&lt;Settings!$B$14)+(Y293&gt;Settings!$B$15))</f>
        <v/>
      </c>
      <c r="AP293" s="11" t="str">
        <f t="shared" si="89"/>
        <v/>
      </c>
      <c r="BB293" s="3"/>
      <c r="BC293" s="3"/>
      <c r="BD293" s="3"/>
      <c r="BE293" s="3"/>
      <c r="BG293" s="37"/>
      <c r="BH293" s="37"/>
      <c r="BI293" s="38" t="str">
        <f t="shared" si="90"/>
        <v/>
      </c>
    </row>
    <row r="294" spans="1:61" ht="15">
      <c r="A294" s="8"/>
      <c r="B294" s="6"/>
      <c r="C294" s="6"/>
      <c r="D294" s="6"/>
      <c r="E294" s="6"/>
      <c r="F294" s="12"/>
      <c r="G294" s="12"/>
      <c r="H294" s="12"/>
      <c r="I294" s="12"/>
      <c r="J294" s="12"/>
      <c r="K294" s="12"/>
      <c r="L294" s="13"/>
      <c r="M294" s="13"/>
      <c r="N294" s="14"/>
      <c r="O294" s="12"/>
      <c r="P294" s="12"/>
      <c r="Q294" s="12"/>
      <c r="R294" s="12"/>
      <c r="S294" s="30"/>
      <c r="T294" s="12"/>
      <c r="U294" s="12"/>
      <c r="V294" s="12"/>
      <c r="W294" s="12"/>
      <c r="X294" s="14"/>
      <c r="Y294" s="12"/>
      <c r="Z294" s="12"/>
      <c r="AA294" s="12"/>
      <c r="AB294" s="6"/>
      <c r="AC294" s="15" t="str">
        <f t="shared" si="77"/>
        <v/>
      </c>
      <c r="AD294" s="16" t="str">
        <f t="shared" si="78"/>
        <v/>
      </c>
      <c r="AE294" s="15" t="str">
        <f t="shared" si="79"/>
        <v/>
      </c>
      <c r="AF294" s="15" t="str">
        <f t="shared" si="80"/>
        <v/>
      </c>
      <c r="AG294" s="15" t="str">
        <f t="shared" si="81"/>
        <v/>
      </c>
      <c r="AH294" s="16" t="str">
        <f t="shared" si="82"/>
        <v/>
      </c>
      <c r="AI294" s="16" t="str">
        <f t="shared" si="83"/>
        <v/>
      </c>
      <c r="AJ294" s="16" t="str">
        <f t="shared" si="84"/>
        <v/>
      </c>
      <c r="AK294" s="16" t="str">
        <f t="shared" si="85"/>
        <v/>
      </c>
      <c r="AL294" s="16" t="str">
        <f t="shared" si="86"/>
        <v/>
      </c>
      <c r="AM294" s="41" t="str">
        <f t="shared" si="87"/>
        <v/>
      </c>
      <c r="AN294" s="41" t="str">
        <f t="shared" si="88"/>
        <v/>
      </c>
      <c r="AO294" s="17" t="str">
        <f>IF(A294="","",(AD294&lt;Settings!$B$4)+(AE294&gt;Settings!$B$5)+(AH294&gt;Settings!$B$6)+(AI294&gt;Settings!$B$7)+(N294&lt;Settings!$B$8)+(AJ294&gt;Settings!$B$9)+(O294&gt;Settings!$B$10)+(IFERROR(R294/S294,0)&gt;Settings!$B$11)+(AK294&lt;Settings!$B$12)+(AL294&lt;Settings!$B$13)+(X294&lt;Settings!$B$14)+(Y294&gt;Settings!$B$15))</f>
        <v/>
      </c>
      <c r="AP294" s="11" t="str">
        <f t="shared" si="89"/>
        <v/>
      </c>
      <c r="BB294" s="3"/>
      <c r="BC294" s="3"/>
      <c r="BD294" s="3"/>
      <c r="BE294" s="3"/>
      <c r="BG294" s="37"/>
      <c r="BH294" s="37"/>
      <c r="BI294" s="38" t="str">
        <f t="shared" si="90"/>
        <v/>
      </c>
    </row>
    <row r="295" spans="1:61" ht="15">
      <c r="A295" s="8"/>
      <c r="B295" s="6"/>
      <c r="C295" s="6"/>
      <c r="D295" s="6"/>
      <c r="E295" s="6"/>
      <c r="F295" s="12"/>
      <c r="G295" s="12"/>
      <c r="H295" s="12"/>
      <c r="I295" s="12"/>
      <c r="J295" s="12"/>
      <c r="K295" s="12"/>
      <c r="L295" s="13"/>
      <c r="M295" s="13"/>
      <c r="N295" s="14"/>
      <c r="O295" s="12"/>
      <c r="P295" s="12"/>
      <c r="Q295" s="12"/>
      <c r="R295" s="12"/>
      <c r="S295" s="30"/>
      <c r="T295" s="12"/>
      <c r="U295" s="12"/>
      <c r="V295" s="12"/>
      <c r="W295" s="12"/>
      <c r="X295" s="14"/>
      <c r="Y295" s="12"/>
      <c r="Z295" s="12"/>
      <c r="AA295" s="12"/>
      <c r="AB295" s="6"/>
      <c r="AC295" s="15" t="str">
        <f t="shared" si="77"/>
        <v/>
      </c>
      <c r="AD295" s="16" t="str">
        <f t="shared" si="78"/>
        <v/>
      </c>
      <c r="AE295" s="15" t="str">
        <f t="shared" si="79"/>
        <v/>
      </c>
      <c r="AF295" s="15" t="str">
        <f t="shared" si="80"/>
        <v/>
      </c>
      <c r="AG295" s="15" t="str">
        <f t="shared" si="81"/>
        <v/>
      </c>
      <c r="AH295" s="16" t="str">
        <f t="shared" si="82"/>
        <v/>
      </c>
      <c r="AI295" s="16" t="str">
        <f t="shared" si="83"/>
        <v/>
      </c>
      <c r="AJ295" s="16" t="str">
        <f t="shared" si="84"/>
        <v/>
      </c>
      <c r="AK295" s="16" t="str">
        <f t="shared" si="85"/>
        <v/>
      </c>
      <c r="AL295" s="16" t="str">
        <f t="shared" si="86"/>
        <v/>
      </c>
      <c r="AM295" s="41" t="str">
        <f t="shared" si="87"/>
        <v/>
      </c>
      <c r="AN295" s="41" t="str">
        <f t="shared" si="88"/>
        <v/>
      </c>
      <c r="AO295" s="17" t="str">
        <f>IF(A295="","",(AD295&lt;Settings!$B$4)+(AE295&gt;Settings!$B$5)+(AH295&gt;Settings!$B$6)+(AI295&gt;Settings!$B$7)+(N295&lt;Settings!$B$8)+(AJ295&gt;Settings!$B$9)+(O295&gt;Settings!$B$10)+(IFERROR(R295/S295,0)&gt;Settings!$B$11)+(AK295&lt;Settings!$B$12)+(AL295&lt;Settings!$B$13)+(X295&lt;Settings!$B$14)+(Y295&gt;Settings!$B$15))</f>
        <v/>
      </c>
      <c r="AP295" s="11" t="str">
        <f t="shared" si="89"/>
        <v/>
      </c>
      <c r="BB295" s="3"/>
      <c r="BC295" s="3"/>
      <c r="BD295" s="3"/>
      <c r="BE295" s="3"/>
      <c r="BG295" s="37"/>
      <c r="BH295" s="37"/>
      <c r="BI295" s="38" t="str">
        <f t="shared" si="90"/>
        <v/>
      </c>
    </row>
    <row r="296" spans="1:61" ht="15">
      <c r="A296" s="8"/>
      <c r="B296" s="6"/>
      <c r="C296" s="6"/>
      <c r="D296" s="6"/>
      <c r="E296" s="6"/>
      <c r="F296" s="12"/>
      <c r="G296" s="12"/>
      <c r="H296" s="12"/>
      <c r="I296" s="12"/>
      <c r="J296" s="12"/>
      <c r="K296" s="12"/>
      <c r="L296" s="13"/>
      <c r="M296" s="13"/>
      <c r="N296" s="14"/>
      <c r="O296" s="12"/>
      <c r="P296" s="12"/>
      <c r="Q296" s="12"/>
      <c r="R296" s="12"/>
      <c r="S296" s="30"/>
      <c r="T296" s="12"/>
      <c r="U296" s="12"/>
      <c r="V296" s="12"/>
      <c r="W296" s="12"/>
      <c r="X296" s="14"/>
      <c r="Y296" s="12"/>
      <c r="Z296" s="12"/>
      <c r="AA296" s="12"/>
      <c r="AB296" s="6"/>
      <c r="AC296" s="15" t="str">
        <f t="shared" si="77"/>
        <v/>
      </c>
      <c r="AD296" s="16" t="str">
        <f t="shared" si="78"/>
        <v/>
      </c>
      <c r="AE296" s="15" t="str">
        <f t="shared" si="79"/>
        <v/>
      </c>
      <c r="AF296" s="15" t="str">
        <f t="shared" si="80"/>
        <v/>
      </c>
      <c r="AG296" s="15" t="str">
        <f t="shared" si="81"/>
        <v/>
      </c>
      <c r="AH296" s="16" t="str">
        <f t="shared" si="82"/>
        <v/>
      </c>
      <c r="AI296" s="16" t="str">
        <f t="shared" si="83"/>
        <v/>
      </c>
      <c r="AJ296" s="16" t="str">
        <f t="shared" si="84"/>
        <v/>
      </c>
      <c r="AK296" s="16" t="str">
        <f t="shared" si="85"/>
        <v/>
      </c>
      <c r="AL296" s="16" t="str">
        <f t="shared" si="86"/>
        <v/>
      </c>
      <c r="AM296" s="41" t="str">
        <f t="shared" si="87"/>
        <v/>
      </c>
      <c r="AN296" s="41" t="str">
        <f t="shared" si="88"/>
        <v/>
      </c>
      <c r="AO296" s="17" t="str">
        <f>IF(A296="","",(AD296&lt;Settings!$B$4)+(AE296&gt;Settings!$B$5)+(AH296&gt;Settings!$B$6)+(AI296&gt;Settings!$B$7)+(N296&lt;Settings!$B$8)+(AJ296&gt;Settings!$B$9)+(O296&gt;Settings!$B$10)+(IFERROR(R296/S296,0)&gt;Settings!$B$11)+(AK296&lt;Settings!$B$12)+(AL296&lt;Settings!$B$13)+(X296&lt;Settings!$B$14)+(Y296&gt;Settings!$B$15))</f>
        <v/>
      </c>
      <c r="AP296" s="11" t="str">
        <f t="shared" si="89"/>
        <v/>
      </c>
      <c r="BB296" s="3"/>
      <c r="BC296" s="3"/>
      <c r="BD296" s="3"/>
      <c r="BE296" s="3"/>
      <c r="BG296" s="37"/>
      <c r="BH296" s="37"/>
      <c r="BI296" s="38" t="str">
        <f t="shared" si="90"/>
        <v/>
      </c>
    </row>
    <row r="297" spans="1:61" ht="15">
      <c r="A297" s="8"/>
      <c r="B297" s="6"/>
      <c r="C297" s="6"/>
      <c r="D297" s="6"/>
      <c r="E297" s="6"/>
      <c r="F297" s="12"/>
      <c r="G297" s="12"/>
      <c r="H297" s="12"/>
      <c r="I297" s="12"/>
      <c r="J297" s="12"/>
      <c r="K297" s="12"/>
      <c r="L297" s="13"/>
      <c r="M297" s="13"/>
      <c r="N297" s="14"/>
      <c r="O297" s="12"/>
      <c r="P297" s="12"/>
      <c r="Q297" s="12"/>
      <c r="R297" s="12"/>
      <c r="S297" s="30"/>
      <c r="T297" s="12"/>
      <c r="U297" s="12"/>
      <c r="V297" s="12"/>
      <c r="W297" s="12"/>
      <c r="X297" s="14"/>
      <c r="Y297" s="12"/>
      <c r="Z297" s="12"/>
      <c r="AA297" s="12"/>
      <c r="AB297" s="6"/>
      <c r="AC297" s="15" t="str">
        <f t="shared" si="77"/>
        <v/>
      </c>
      <c r="AD297" s="16" t="str">
        <f t="shared" si="78"/>
        <v/>
      </c>
      <c r="AE297" s="15" t="str">
        <f t="shared" si="79"/>
        <v/>
      </c>
      <c r="AF297" s="15" t="str">
        <f t="shared" si="80"/>
        <v/>
      </c>
      <c r="AG297" s="15" t="str">
        <f t="shared" si="81"/>
        <v/>
      </c>
      <c r="AH297" s="16" t="str">
        <f t="shared" si="82"/>
        <v/>
      </c>
      <c r="AI297" s="16" t="str">
        <f t="shared" si="83"/>
        <v/>
      </c>
      <c r="AJ297" s="16" t="str">
        <f t="shared" si="84"/>
        <v/>
      </c>
      <c r="AK297" s="16" t="str">
        <f t="shared" si="85"/>
        <v/>
      </c>
      <c r="AL297" s="16" t="str">
        <f t="shared" si="86"/>
        <v/>
      </c>
      <c r="AM297" s="41" t="str">
        <f t="shared" si="87"/>
        <v/>
      </c>
      <c r="AN297" s="41" t="str">
        <f t="shared" si="88"/>
        <v/>
      </c>
      <c r="AO297" s="17" t="str">
        <f>IF(A297="","",(AD297&lt;Settings!$B$4)+(AE297&gt;Settings!$B$5)+(AH297&gt;Settings!$B$6)+(AI297&gt;Settings!$B$7)+(N297&lt;Settings!$B$8)+(AJ297&gt;Settings!$B$9)+(O297&gt;Settings!$B$10)+(IFERROR(R297/S297,0)&gt;Settings!$B$11)+(AK297&lt;Settings!$B$12)+(AL297&lt;Settings!$B$13)+(X297&lt;Settings!$B$14)+(Y297&gt;Settings!$B$15))</f>
        <v/>
      </c>
      <c r="AP297" s="11" t="str">
        <f t="shared" si="89"/>
        <v/>
      </c>
      <c r="BB297" s="3"/>
      <c r="BC297" s="3"/>
      <c r="BD297" s="3"/>
      <c r="BE297" s="3"/>
      <c r="BG297" s="37"/>
      <c r="BH297" s="37"/>
      <c r="BI297" s="38" t="str">
        <f t="shared" si="90"/>
        <v/>
      </c>
    </row>
    <row r="298" spans="1:61" ht="15">
      <c r="A298" s="8"/>
      <c r="B298" s="6"/>
      <c r="C298" s="6"/>
      <c r="D298" s="6"/>
      <c r="E298" s="6"/>
      <c r="F298" s="12"/>
      <c r="G298" s="12"/>
      <c r="H298" s="12"/>
      <c r="I298" s="12"/>
      <c r="J298" s="12"/>
      <c r="K298" s="12"/>
      <c r="L298" s="13"/>
      <c r="M298" s="13"/>
      <c r="N298" s="14"/>
      <c r="O298" s="12"/>
      <c r="P298" s="12"/>
      <c r="Q298" s="12"/>
      <c r="R298" s="12"/>
      <c r="S298" s="30"/>
      <c r="T298" s="12"/>
      <c r="U298" s="12"/>
      <c r="V298" s="12"/>
      <c r="W298" s="12"/>
      <c r="X298" s="14"/>
      <c r="Y298" s="12"/>
      <c r="Z298" s="12"/>
      <c r="AA298" s="12"/>
      <c r="AB298" s="6"/>
      <c r="AC298" s="15" t="str">
        <f t="shared" si="77"/>
        <v/>
      </c>
      <c r="AD298" s="16" t="str">
        <f t="shared" si="78"/>
        <v/>
      </c>
      <c r="AE298" s="15" t="str">
        <f t="shared" si="79"/>
        <v/>
      </c>
      <c r="AF298" s="15" t="str">
        <f t="shared" si="80"/>
        <v/>
      </c>
      <c r="AG298" s="15" t="str">
        <f t="shared" si="81"/>
        <v/>
      </c>
      <c r="AH298" s="16" t="str">
        <f t="shared" si="82"/>
        <v/>
      </c>
      <c r="AI298" s="16" t="str">
        <f t="shared" si="83"/>
        <v/>
      </c>
      <c r="AJ298" s="16" t="str">
        <f t="shared" si="84"/>
        <v/>
      </c>
      <c r="AK298" s="16" t="str">
        <f t="shared" si="85"/>
        <v/>
      </c>
      <c r="AL298" s="16" t="str">
        <f t="shared" si="86"/>
        <v/>
      </c>
      <c r="AM298" s="41" t="str">
        <f t="shared" si="87"/>
        <v/>
      </c>
      <c r="AN298" s="41" t="str">
        <f t="shared" si="88"/>
        <v/>
      </c>
      <c r="AO298" s="17" t="str">
        <f>IF(A298="","",(AD298&lt;Settings!$B$4)+(AE298&gt;Settings!$B$5)+(AH298&gt;Settings!$B$6)+(AI298&gt;Settings!$B$7)+(N298&lt;Settings!$B$8)+(AJ298&gt;Settings!$B$9)+(O298&gt;Settings!$B$10)+(IFERROR(R298/S298,0)&gt;Settings!$B$11)+(AK298&lt;Settings!$B$12)+(AL298&lt;Settings!$B$13)+(X298&lt;Settings!$B$14)+(Y298&gt;Settings!$B$15))</f>
        <v/>
      </c>
      <c r="AP298" s="11" t="str">
        <f t="shared" si="89"/>
        <v/>
      </c>
      <c r="BB298" s="3"/>
      <c r="BC298" s="3"/>
      <c r="BD298" s="3"/>
      <c r="BE298" s="3"/>
      <c r="BG298" s="37"/>
      <c r="BH298" s="37"/>
      <c r="BI298" s="38" t="str">
        <f t="shared" si="90"/>
        <v/>
      </c>
    </row>
    <row r="299" spans="1:61" ht="15">
      <c r="A299" s="8"/>
      <c r="B299" s="6"/>
      <c r="C299" s="6"/>
      <c r="D299" s="6"/>
      <c r="E299" s="6"/>
      <c r="F299" s="12"/>
      <c r="G299" s="12"/>
      <c r="H299" s="12"/>
      <c r="I299" s="12"/>
      <c r="J299" s="12"/>
      <c r="K299" s="12"/>
      <c r="L299" s="13"/>
      <c r="M299" s="13"/>
      <c r="N299" s="14"/>
      <c r="O299" s="12"/>
      <c r="P299" s="12"/>
      <c r="Q299" s="12"/>
      <c r="R299" s="12"/>
      <c r="S299" s="30"/>
      <c r="T299" s="12"/>
      <c r="U299" s="12"/>
      <c r="V299" s="12"/>
      <c r="W299" s="12"/>
      <c r="X299" s="14"/>
      <c r="Y299" s="12"/>
      <c r="Z299" s="12"/>
      <c r="AA299" s="12"/>
      <c r="AB299" s="6"/>
      <c r="AC299" s="15" t="str">
        <f t="shared" si="77"/>
        <v/>
      </c>
      <c r="AD299" s="16" t="str">
        <f t="shared" si="78"/>
        <v/>
      </c>
      <c r="AE299" s="15" t="str">
        <f t="shared" si="79"/>
        <v/>
      </c>
      <c r="AF299" s="15" t="str">
        <f t="shared" si="80"/>
        <v/>
      </c>
      <c r="AG299" s="15" t="str">
        <f t="shared" si="81"/>
        <v/>
      </c>
      <c r="AH299" s="16" t="str">
        <f t="shared" si="82"/>
        <v/>
      </c>
      <c r="AI299" s="16" t="str">
        <f t="shared" si="83"/>
        <v/>
      </c>
      <c r="AJ299" s="16" t="str">
        <f t="shared" si="84"/>
        <v/>
      </c>
      <c r="AK299" s="16" t="str">
        <f t="shared" si="85"/>
        <v/>
      </c>
      <c r="AL299" s="16" t="str">
        <f t="shared" si="86"/>
        <v/>
      </c>
      <c r="AM299" s="41" t="str">
        <f t="shared" si="87"/>
        <v/>
      </c>
      <c r="AN299" s="41" t="str">
        <f t="shared" si="88"/>
        <v/>
      </c>
      <c r="AO299" s="17" t="str">
        <f>IF(A299="","",(AD299&lt;Settings!$B$4)+(AE299&gt;Settings!$B$5)+(AH299&gt;Settings!$B$6)+(AI299&gt;Settings!$B$7)+(N299&lt;Settings!$B$8)+(AJ299&gt;Settings!$B$9)+(O299&gt;Settings!$B$10)+(IFERROR(R299/S299,0)&gt;Settings!$B$11)+(AK299&lt;Settings!$B$12)+(AL299&lt;Settings!$B$13)+(X299&lt;Settings!$B$14)+(Y299&gt;Settings!$B$15))</f>
        <v/>
      </c>
      <c r="AP299" s="11" t="str">
        <f t="shared" si="89"/>
        <v/>
      </c>
      <c r="BB299" s="3"/>
      <c r="BC299" s="3"/>
      <c r="BD299" s="3"/>
      <c r="BE299" s="3"/>
      <c r="BG299" s="37"/>
      <c r="BH299" s="37"/>
      <c r="BI299" s="38" t="str">
        <f t="shared" si="90"/>
        <v/>
      </c>
    </row>
    <row r="300" spans="1:61" ht="15">
      <c r="A300" s="8"/>
      <c r="B300" s="6"/>
      <c r="C300" s="6"/>
      <c r="D300" s="6"/>
      <c r="E300" s="6"/>
      <c r="F300" s="12"/>
      <c r="G300" s="12"/>
      <c r="H300" s="12"/>
      <c r="I300" s="12"/>
      <c r="J300" s="12"/>
      <c r="K300" s="12"/>
      <c r="L300" s="13"/>
      <c r="M300" s="13"/>
      <c r="N300" s="14"/>
      <c r="O300" s="12"/>
      <c r="P300" s="12"/>
      <c r="Q300" s="12"/>
      <c r="R300" s="12"/>
      <c r="S300" s="30"/>
      <c r="T300" s="12"/>
      <c r="U300" s="12"/>
      <c r="V300" s="12"/>
      <c r="W300" s="12"/>
      <c r="X300" s="14"/>
      <c r="Y300" s="12"/>
      <c r="Z300" s="12"/>
      <c r="AA300" s="12"/>
      <c r="AB300" s="6"/>
      <c r="AC300" s="15" t="str">
        <f t="shared" si="77"/>
        <v/>
      </c>
      <c r="AD300" s="16" t="str">
        <f t="shared" si="78"/>
        <v/>
      </c>
      <c r="AE300" s="15" t="str">
        <f t="shared" si="79"/>
        <v/>
      </c>
      <c r="AF300" s="15" t="str">
        <f t="shared" si="80"/>
        <v/>
      </c>
      <c r="AG300" s="15" t="str">
        <f t="shared" si="81"/>
        <v/>
      </c>
      <c r="AH300" s="16" t="str">
        <f t="shared" si="82"/>
        <v/>
      </c>
      <c r="AI300" s="16" t="str">
        <f t="shared" si="83"/>
        <v/>
      </c>
      <c r="AJ300" s="16" t="str">
        <f t="shared" si="84"/>
        <v/>
      </c>
      <c r="AK300" s="16" t="str">
        <f t="shared" si="85"/>
        <v/>
      </c>
      <c r="AL300" s="16" t="str">
        <f t="shared" si="86"/>
        <v/>
      </c>
      <c r="AM300" s="41" t="str">
        <f t="shared" si="87"/>
        <v/>
      </c>
      <c r="AN300" s="41" t="str">
        <f t="shared" si="88"/>
        <v/>
      </c>
      <c r="AO300" s="17" t="str">
        <f>IF(A300="","",(AD300&lt;Settings!$B$4)+(AE300&gt;Settings!$B$5)+(AH300&gt;Settings!$B$6)+(AI300&gt;Settings!$B$7)+(N300&lt;Settings!$B$8)+(AJ300&gt;Settings!$B$9)+(O300&gt;Settings!$B$10)+(IFERROR(R300/S300,0)&gt;Settings!$B$11)+(AK300&lt;Settings!$B$12)+(AL300&lt;Settings!$B$13)+(X300&lt;Settings!$B$14)+(Y300&gt;Settings!$B$15))</f>
        <v/>
      </c>
      <c r="AP300" s="11" t="str">
        <f t="shared" si="89"/>
        <v/>
      </c>
      <c r="BB300" s="3"/>
      <c r="BC300" s="3"/>
      <c r="BD300" s="3"/>
      <c r="BE300" s="3"/>
      <c r="BG300" s="37"/>
      <c r="BH300" s="37"/>
      <c r="BI300" s="38" t="str">
        <f t="shared" si="90"/>
        <v/>
      </c>
    </row>
    <row r="301" spans="1:61" ht="15">
      <c r="A301" s="8"/>
      <c r="B301" s="6"/>
      <c r="C301" s="6"/>
      <c r="D301" s="6"/>
      <c r="E301" s="6"/>
      <c r="F301" s="12"/>
      <c r="G301" s="12"/>
      <c r="H301" s="12"/>
      <c r="I301" s="12"/>
      <c r="J301" s="12"/>
      <c r="K301" s="12"/>
      <c r="L301" s="13"/>
      <c r="M301" s="13"/>
      <c r="N301" s="14"/>
      <c r="O301" s="12"/>
      <c r="P301" s="12"/>
      <c r="Q301" s="12"/>
      <c r="R301" s="12"/>
      <c r="S301" s="30"/>
      <c r="T301" s="12"/>
      <c r="U301" s="12"/>
      <c r="V301" s="12"/>
      <c r="W301" s="12"/>
      <c r="X301" s="14"/>
      <c r="Y301" s="12"/>
      <c r="Z301" s="12"/>
      <c r="AA301" s="12"/>
      <c r="AB301" s="6"/>
      <c r="AC301" s="15" t="str">
        <f t="shared" si="77"/>
        <v/>
      </c>
      <c r="AD301" s="16" t="str">
        <f t="shared" si="78"/>
        <v/>
      </c>
      <c r="AE301" s="15" t="str">
        <f t="shared" si="79"/>
        <v/>
      </c>
      <c r="AF301" s="15" t="str">
        <f t="shared" si="80"/>
        <v/>
      </c>
      <c r="AG301" s="15" t="str">
        <f t="shared" si="81"/>
        <v/>
      </c>
      <c r="AH301" s="16" t="str">
        <f t="shared" si="82"/>
        <v/>
      </c>
      <c r="AI301" s="16" t="str">
        <f t="shared" si="83"/>
        <v/>
      </c>
      <c r="AJ301" s="16" t="str">
        <f t="shared" si="84"/>
        <v/>
      </c>
      <c r="AK301" s="16" t="str">
        <f t="shared" si="85"/>
        <v/>
      </c>
      <c r="AL301" s="16" t="str">
        <f t="shared" si="86"/>
        <v/>
      </c>
      <c r="AM301" s="41" t="str">
        <f t="shared" si="87"/>
        <v/>
      </c>
      <c r="AN301" s="41" t="str">
        <f t="shared" si="88"/>
        <v/>
      </c>
      <c r="AO301" s="17" t="str">
        <f>IF(A301="","",(AD301&lt;Settings!$B$4)+(AE301&gt;Settings!$B$5)+(AH301&gt;Settings!$B$6)+(AI301&gt;Settings!$B$7)+(N301&lt;Settings!$B$8)+(AJ301&gt;Settings!$B$9)+(O301&gt;Settings!$B$10)+(IFERROR(R301/S301,0)&gt;Settings!$B$11)+(AK301&lt;Settings!$B$12)+(AL301&lt;Settings!$B$13)+(X301&lt;Settings!$B$14)+(Y301&gt;Settings!$B$15))</f>
        <v/>
      </c>
      <c r="AP301" s="11" t="str">
        <f t="shared" si="89"/>
        <v/>
      </c>
      <c r="BB301" s="3"/>
      <c r="BC301" s="3"/>
      <c r="BD301" s="3"/>
      <c r="BE301" s="3"/>
      <c r="BG301" s="37"/>
      <c r="BH301" s="37"/>
      <c r="BI301" s="38" t="str">
        <f t="shared" si="90"/>
        <v/>
      </c>
    </row>
    <row r="302" spans="1:61" ht="15">
      <c r="A302" s="8"/>
      <c r="B302" s="6"/>
      <c r="C302" s="6"/>
      <c r="D302" s="6"/>
      <c r="E302" s="6"/>
      <c r="F302" s="12"/>
      <c r="G302" s="12"/>
      <c r="H302" s="12"/>
      <c r="I302" s="12"/>
      <c r="J302" s="12"/>
      <c r="K302" s="12"/>
      <c r="L302" s="13"/>
      <c r="M302" s="13"/>
      <c r="N302" s="14"/>
      <c r="O302" s="12"/>
      <c r="P302" s="12"/>
      <c r="Q302" s="12"/>
      <c r="R302" s="12"/>
      <c r="S302" s="30"/>
      <c r="T302" s="12"/>
      <c r="U302" s="12"/>
      <c r="V302" s="12"/>
      <c r="W302" s="12"/>
      <c r="X302" s="14"/>
      <c r="Y302" s="12"/>
      <c r="Z302" s="12"/>
      <c r="AA302" s="12"/>
      <c r="AB302" s="6"/>
      <c r="AC302" s="15" t="str">
        <f t="shared" si="77"/>
        <v/>
      </c>
      <c r="AD302" s="16" t="str">
        <f t="shared" si="78"/>
        <v/>
      </c>
      <c r="AE302" s="15" t="str">
        <f t="shared" si="79"/>
        <v/>
      </c>
      <c r="AF302" s="15" t="str">
        <f t="shared" si="80"/>
        <v/>
      </c>
      <c r="AG302" s="15" t="str">
        <f t="shared" si="81"/>
        <v/>
      </c>
      <c r="AH302" s="16" t="str">
        <f t="shared" si="82"/>
        <v/>
      </c>
      <c r="AI302" s="16" t="str">
        <f t="shared" si="83"/>
        <v/>
      </c>
      <c r="AJ302" s="16" t="str">
        <f t="shared" si="84"/>
        <v/>
      </c>
      <c r="AK302" s="16" t="str">
        <f t="shared" si="85"/>
        <v/>
      </c>
      <c r="AL302" s="16" t="str">
        <f t="shared" si="86"/>
        <v/>
      </c>
      <c r="AM302" s="41" t="str">
        <f t="shared" si="87"/>
        <v/>
      </c>
      <c r="AN302" s="41" t="str">
        <f t="shared" si="88"/>
        <v/>
      </c>
      <c r="AO302" s="17" t="str">
        <f>IF(A302="","",(AD302&lt;Settings!$B$4)+(AE302&gt;Settings!$B$5)+(AH302&gt;Settings!$B$6)+(AI302&gt;Settings!$B$7)+(N302&lt;Settings!$B$8)+(AJ302&gt;Settings!$B$9)+(O302&gt;Settings!$B$10)+(IFERROR(R302/S302,0)&gt;Settings!$B$11)+(AK302&lt;Settings!$B$12)+(AL302&lt;Settings!$B$13)+(X302&lt;Settings!$B$14)+(Y302&gt;Settings!$B$15))</f>
        <v/>
      </c>
      <c r="AP302" s="11" t="str">
        <f t="shared" si="89"/>
        <v/>
      </c>
      <c r="BB302" s="3"/>
      <c r="BC302" s="3"/>
      <c r="BD302" s="3"/>
      <c r="BE302" s="3"/>
      <c r="BG302" s="37"/>
      <c r="BH302" s="37"/>
      <c r="BI302" s="38" t="str">
        <f t="shared" si="90"/>
        <v/>
      </c>
    </row>
    <row r="303" spans="1:61" ht="15">
      <c r="A303" s="8"/>
      <c r="B303" s="6"/>
      <c r="C303" s="6"/>
      <c r="D303" s="6"/>
      <c r="E303" s="6"/>
      <c r="F303" s="12"/>
      <c r="G303" s="12"/>
      <c r="H303" s="12"/>
      <c r="I303" s="12"/>
      <c r="J303" s="12"/>
      <c r="K303" s="12"/>
      <c r="L303" s="13"/>
      <c r="M303" s="13"/>
      <c r="N303" s="14"/>
      <c r="O303" s="12"/>
      <c r="P303" s="12"/>
      <c r="Q303" s="12"/>
      <c r="R303" s="12"/>
      <c r="S303" s="30"/>
      <c r="T303" s="12"/>
      <c r="U303" s="12"/>
      <c r="V303" s="12"/>
      <c r="W303" s="12"/>
      <c r="X303" s="14"/>
      <c r="Y303" s="12"/>
      <c r="Z303" s="12"/>
      <c r="AA303" s="12"/>
      <c r="AB303" s="6"/>
      <c r="AC303" s="15" t="str">
        <f t="shared" si="77"/>
        <v/>
      </c>
      <c r="AD303" s="16" t="str">
        <f t="shared" si="78"/>
        <v/>
      </c>
      <c r="AE303" s="15" t="str">
        <f t="shared" si="79"/>
        <v/>
      </c>
      <c r="AF303" s="15" t="str">
        <f t="shared" si="80"/>
        <v/>
      </c>
      <c r="AG303" s="15" t="str">
        <f t="shared" si="81"/>
        <v/>
      </c>
      <c r="AH303" s="16" t="str">
        <f t="shared" si="82"/>
        <v/>
      </c>
      <c r="AI303" s="16" t="str">
        <f t="shared" si="83"/>
        <v/>
      </c>
      <c r="AJ303" s="16" t="str">
        <f t="shared" si="84"/>
        <v/>
      </c>
      <c r="AK303" s="16" t="str">
        <f t="shared" si="85"/>
        <v/>
      </c>
      <c r="AL303" s="16" t="str">
        <f t="shared" si="86"/>
        <v/>
      </c>
      <c r="AM303" s="41" t="str">
        <f t="shared" si="87"/>
        <v/>
      </c>
      <c r="AN303" s="41" t="str">
        <f t="shared" si="88"/>
        <v/>
      </c>
      <c r="AO303" s="17" t="str">
        <f>IF(A303="","",(AD303&lt;Settings!$B$4)+(AE303&gt;Settings!$B$5)+(AH303&gt;Settings!$B$6)+(AI303&gt;Settings!$B$7)+(N303&lt;Settings!$B$8)+(AJ303&gt;Settings!$B$9)+(O303&gt;Settings!$B$10)+(IFERROR(R303/S303,0)&gt;Settings!$B$11)+(AK303&lt;Settings!$B$12)+(AL303&lt;Settings!$B$13)+(X303&lt;Settings!$B$14)+(Y303&gt;Settings!$B$15))</f>
        <v/>
      </c>
      <c r="AP303" s="11" t="str">
        <f t="shared" si="89"/>
        <v/>
      </c>
      <c r="BB303" s="3"/>
      <c r="BC303" s="3"/>
      <c r="BD303" s="3"/>
      <c r="BE303" s="3"/>
      <c r="BG303" s="37"/>
      <c r="BH303" s="37"/>
      <c r="BI303" s="38" t="str">
        <f t="shared" si="90"/>
        <v/>
      </c>
    </row>
    <row r="304" spans="1:61" ht="15">
      <c r="A304" s="8"/>
      <c r="B304" s="6"/>
      <c r="C304" s="6"/>
      <c r="D304" s="6"/>
      <c r="E304" s="6"/>
      <c r="F304" s="12"/>
      <c r="G304" s="12"/>
      <c r="H304" s="12"/>
      <c r="I304" s="12"/>
      <c r="J304" s="12"/>
      <c r="K304" s="12"/>
      <c r="L304" s="13"/>
      <c r="M304" s="13"/>
      <c r="N304" s="14"/>
      <c r="O304" s="12"/>
      <c r="P304" s="12"/>
      <c r="Q304" s="12"/>
      <c r="R304" s="12"/>
      <c r="S304" s="30"/>
      <c r="T304" s="12"/>
      <c r="U304" s="12"/>
      <c r="V304" s="12"/>
      <c r="W304" s="12"/>
      <c r="X304" s="14"/>
      <c r="Y304" s="12"/>
      <c r="Z304" s="12"/>
      <c r="AA304" s="12"/>
      <c r="AB304" s="6"/>
      <c r="AC304" s="15" t="str">
        <f t="shared" si="77"/>
        <v/>
      </c>
      <c r="AD304" s="16" t="str">
        <f t="shared" si="78"/>
        <v/>
      </c>
      <c r="AE304" s="15" t="str">
        <f t="shared" si="79"/>
        <v/>
      </c>
      <c r="AF304" s="15" t="str">
        <f t="shared" si="80"/>
        <v/>
      </c>
      <c r="AG304" s="15" t="str">
        <f t="shared" si="81"/>
        <v/>
      </c>
      <c r="AH304" s="16" t="str">
        <f t="shared" si="82"/>
        <v/>
      </c>
      <c r="AI304" s="16" t="str">
        <f t="shared" si="83"/>
        <v/>
      </c>
      <c r="AJ304" s="16" t="str">
        <f t="shared" si="84"/>
        <v/>
      </c>
      <c r="AK304" s="16" t="str">
        <f t="shared" si="85"/>
        <v/>
      </c>
      <c r="AL304" s="16" t="str">
        <f t="shared" si="86"/>
        <v/>
      </c>
      <c r="AM304" s="41" t="str">
        <f t="shared" si="87"/>
        <v/>
      </c>
      <c r="AN304" s="41" t="str">
        <f t="shared" si="88"/>
        <v/>
      </c>
      <c r="AO304" s="17" t="str">
        <f>IF(A304="","",(AD304&lt;Settings!$B$4)+(AE304&gt;Settings!$B$5)+(AH304&gt;Settings!$B$6)+(AI304&gt;Settings!$B$7)+(N304&lt;Settings!$B$8)+(AJ304&gt;Settings!$B$9)+(O304&gt;Settings!$B$10)+(IFERROR(R304/S304,0)&gt;Settings!$B$11)+(AK304&lt;Settings!$B$12)+(AL304&lt;Settings!$B$13)+(X304&lt;Settings!$B$14)+(Y304&gt;Settings!$B$15))</f>
        <v/>
      </c>
      <c r="AP304" s="11" t="str">
        <f t="shared" si="89"/>
        <v/>
      </c>
      <c r="BB304" s="3"/>
      <c r="BC304" s="3"/>
      <c r="BD304" s="3"/>
      <c r="BE304" s="3"/>
      <c r="BG304" s="37"/>
      <c r="BH304" s="37"/>
      <c r="BI304" s="38" t="str">
        <f t="shared" si="90"/>
        <v/>
      </c>
    </row>
    <row r="305" spans="1:61" ht="15">
      <c r="A305" s="8"/>
      <c r="B305" s="6"/>
      <c r="C305" s="6"/>
      <c r="D305" s="6"/>
      <c r="E305" s="6"/>
      <c r="F305" s="12"/>
      <c r="G305" s="12"/>
      <c r="H305" s="12"/>
      <c r="I305" s="12"/>
      <c r="J305" s="12"/>
      <c r="K305" s="12"/>
      <c r="L305" s="13"/>
      <c r="M305" s="13"/>
      <c r="N305" s="14"/>
      <c r="O305" s="12"/>
      <c r="P305" s="12"/>
      <c r="Q305" s="12"/>
      <c r="R305" s="12"/>
      <c r="S305" s="30"/>
      <c r="T305" s="12"/>
      <c r="U305" s="12"/>
      <c r="V305" s="12"/>
      <c r="W305" s="12"/>
      <c r="X305" s="14"/>
      <c r="Y305" s="12"/>
      <c r="Z305" s="12"/>
      <c r="AA305" s="12"/>
      <c r="AB305" s="6"/>
      <c r="AC305" s="15" t="str">
        <f t="shared" si="77"/>
        <v/>
      </c>
      <c r="AD305" s="16" t="str">
        <f t="shared" si="78"/>
        <v/>
      </c>
      <c r="AE305" s="15" t="str">
        <f t="shared" si="79"/>
        <v/>
      </c>
      <c r="AF305" s="15" t="str">
        <f t="shared" si="80"/>
        <v/>
      </c>
      <c r="AG305" s="15" t="str">
        <f t="shared" si="81"/>
        <v/>
      </c>
      <c r="AH305" s="16" t="str">
        <f t="shared" si="82"/>
        <v/>
      </c>
      <c r="AI305" s="16" t="str">
        <f t="shared" si="83"/>
        <v/>
      </c>
      <c r="AJ305" s="16" t="str">
        <f t="shared" si="84"/>
        <v/>
      </c>
      <c r="AK305" s="16" t="str">
        <f t="shared" si="85"/>
        <v/>
      </c>
      <c r="AL305" s="16" t="str">
        <f t="shared" si="86"/>
        <v/>
      </c>
      <c r="AM305" s="41" t="str">
        <f t="shared" si="87"/>
        <v/>
      </c>
      <c r="AN305" s="41" t="str">
        <f t="shared" si="88"/>
        <v/>
      </c>
      <c r="AO305" s="17" t="str">
        <f>IF(A305="","",(AD305&lt;Settings!$B$4)+(AE305&gt;Settings!$B$5)+(AH305&gt;Settings!$B$6)+(AI305&gt;Settings!$B$7)+(N305&lt;Settings!$B$8)+(AJ305&gt;Settings!$B$9)+(O305&gt;Settings!$B$10)+(IFERROR(R305/S305,0)&gt;Settings!$B$11)+(AK305&lt;Settings!$B$12)+(AL305&lt;Settings!$B$13)+(X305&lt;Settings!$B$14)+(Y305&gt;Settings!$B$15))</f>
        <v/>
      </c>
      <c r="AP305" s="11" t="str">
        <f t="shared" si="89"/>
        <v/>
      </c>
      <c r="BB305" s="3"/>
      <c r="BC305" s="3"/>
      <c r="BD305" s="3"/>
      <c r="BE305" s="3"/>
      <c r="BG305" s="37"/>
      <c r="BH305" s="37"/>
      <c r="BI305" s="38" t="str">
        <f t="shared" si="90"/>
        <v/>
      </c>
    </row>
    <row r="306" spans="1:61" ht="15">
      <c r="A306" s="8"/>
      <c r="B306" s="6"/>
      <c r="C306" s="6"/>
      <c r="D306" s="6"/>
      <c r="E306" s="6"/>
      <c r="F306" s="12"/>
      <c r="G306" s="12"/>
      <c r="H306" s="12"/>
      <c r="I306" s="12"/>
      <c r="J306" s="12"/>
      <c r="K306" s="12"/>
      <c r="L306" s="13"/>
      <c r="M306" s="13"/>
      <c r="N306" s="14"/>
      <c r="O306" s="12"/>
      <c r="P306" s="12"/>
      <c r="Q306" s="12"/>
      <c r="R306" s="12"/>
      <c r="S306" s="30"/>
      <c r="T306" s="12"/>
      <c r="U306" s="12"/>
      <c r="V306" s="12"/>
      <c r="W306" s="12"/>
      <c r="X306" s="14"/>
      <c r="Y306" s="12"/>
      <c r="Z306" s="12"/>
      <c r="AA306" s="12"/>
      <c r="AB306" s="6"/>
      <c r="AC306" s="15" t="str">
        <f t="shared" si="77"/>
        <v/>
      </c>
      <c r="AD306" s="16" t="str">
        <f t="shared" si="78"/>
        <v/>
      </c>
      <c r="AE306" s="15" t="str">
        <f t="shared" si="79"/>
        <v/>
      </c>
      <c r="AF306" s="15" t="str">
        <f t="shared" si="80"/>
        <v/>
      </c>
      <c r="AG306" s="15" t="str">
        <f t="shared" si="81"/>
        <v/>
      </c>
      <c r="AH306" s="16" t="str">
        <f t="shared" si="82"/>
        <v/>
      </c>
      <c r="AI306" s="16" t="str">
        <f t="shared" si="83"/>
        <v/>
      </c>
      <c r="AJ306" s="16" t="str">
        <f t="shared" si="84"/>
        <v/>
      </c>
      <c r="AK306" s="16" t="str">
        <f t="shared" si="85"/>
        <v/>
      </c>
      <c r="AL306" s="16" t="str">
        <f t="shared" si="86"/>
        <v/>
      </c>
      <c r="AM306" s="41" t="str">
        <f t="shared" si="87"/>
        <v/>
      </c>
      <c r="AN306" s="41" t="str">
        <f t="shared" si="88"/>
        <v/>
      </c>
      <c r="AO306" s="17" t="str">
        <f>IF(A306="","",(AD306&lt;Settings!$B$4)+(AE306&gt;Settings!$B$5)+(AH306&gt;Settings!$B$6)+(AI306&gt;Settings!$B$7)+(N306&lt;Settings!$B$8)+(AJ306&gt;Settings!$B$9)+(O306&gt;Settings!$B$10)+(IFERROR(R306/S306,0)&gt;Settings!$B$11)+(AK306&lt;Settings!$B$12)+(AL306&lt;Settings!$B$13)+(X306&lt;Settings!$B$14)+(Y306&gt;Settings!$B$15))</f>
        <v/>
      </c>
      <c r="AP306" s="11" t="str">
        <f t="shared" si="89"/>
        <v/>
      </c>
      <c r="BB306" s="3"/>
      <c r="BC306" s="3"/>
      <c r="BD306" s="3"/>
      <c r="BE306" s="3"/>
      <c r="BG306" s="37"/>
      <c r="BH306" s="37"/>
      <c r="BI306" s="38" t="str">
        <f t="shared" si="90"/>
        <v/>
      </c>
    </row>
    <row r="307" spans="1:61" ht="15">
      <c r="A307" s="8"/>
      <c r="B307" s="6"/>
      <c r="C307" s="6"/>
      <c r="D307" s="6"/>
      <c r="E307" s="6"/>
      <c r="F307" s="12"/>
      <c r="G307" s="12"/>
      <c r="H307" s="12"/>
      <c r="I307" s="12"/>
      <c r="J307" s="12"/>
      <c r="K307" s="12"/>
      <c r="L307" s="13"/>
      <c r="M307" s="13"/>
      <c r="N307" s="14"/>
      <c r="O307" s="12"/>
      <c r="P307" s="12"/>
      <c r="Q307" s="12"/>
      <c r="R307" s="12"/>
      <c r="S307" s="30"/>
      <c r="T307" s="12"/>
      <c r="U307" s="12"/>
      <c r="V307" s="12"/>
      <c r="W307" s="12"/>
      <c r="X307" s="14"/>
      <c r="Y307" s="12"/>
      <c r="Z307" s="12"/>
      <c r="AA307" s="12"/>
      <c r="AB307" s="6"/>
      <c r="AC307" s="15" t="str">
        <f t="shared" si="77"/>
        <v/>
      </c>
      <c r="AD307" s="16" t="str">
        <f t="shared" si="78"/>
        <v/>
      </c>
      <c r="AE307" s="15" t="str">
        <f t="shared" si="79"/>
        <v/>
      </c>
      <c r="AF307" s="15" t="str">
        <f t="shared" si="80"/>
        <v/>
      </c>
      <c r="AG307" s="15" t="str">
        <f t="shared" si="81"/>
        <v/>
      </c>
      <c r="AH307" s="16" t="str">
        <f t="shared" si="82"/>
        <v/>
      </c>
      <c r="AI307" s="16" t="str">
        <f t="shared" si="83"/>
        <v/>
      </c>
      <c r="AJ307" s="16" t="str">
        <f t="shared" si="84"/>
        <v/>
      </c>
      <c r="AK307" s="16" t="str">
        <f t="shared" si="85"/>
        <v/>
      </c>
      <c r="AL307" s="16" t="str">
        <f t="shared" si="86"/>
        <v/>
      </c>
      <c r="AM307" s="41" t="str">
        <f t="shared" si="87"/>
        <v/>
      </c>
      <c r="AN307" s="41" t="str">
        <f t="shared" si="88"/>
        <v/>
      </c>
      <c r="AO307" s="17" t="str">
        <f>IF(A307="","",(AD307&lt;Settings!$B$4)+(AE307&gt;Settings!$B$5)+(AH307&gt;Settings!$B$6)+(AI307&gt;Settings!$B$7)+(N307&lt;Settings!$B$8)+(AJ307&gt;Settings!$B$9)+(O307&gt;Settings!$B$10)+(IFERROR(R307/S307,0)&gt;Settings!$B$11)+(AK307&lt;Settings!$B$12)+(AL307&lt;Settings!$B$13)+(X307&lt;Settings!$B$14)+(Y307&gt;Settings!$B$15))</f>
        <v/>
      </c>
      <c r="AP307" s="11" t="str">
        <f t="shared" si="89"/>
        <v/>
      </c>
      <c r="BB307" s="3"/>
      <c r="BC307" s="3"/>
      <c r="BD307" s="3"/>
      <c r="BE307" s="3"/>
      <c r="BG307" s="37"/>
      <c r="BH307" s="37"/>
      <c r="BI307" s="38" t="str">
        <f t="shared" si="90"/>
        <v/>
      </c>
    </row>
    <row r="308" spans="1:61" ht="15">
      <c r="A308" s="8"/>
      <c r="B308" s="6"/>
      <c r="C308" s="6"/>
      <c r="D308" s="6"/>
      <c r="E308" s="6"/>
      <c r="F308" s="12"/>
      <c r="G308" s="12"/>
      <c r="H308" s="12"/>
      <c r="I308" s="12"/>
      <c r="J308" s="12"/>
      <c r="K308" s="12"/>
      <c r="L308" s="13"/>
      <c r="M308" s="13"/>
      <c r="N308" s="14"/>
      <c r="O308" s="12"/>
      <c r="P308" s="12"/>
      <c r="Q308" s="12"/>
      <c r="R308" s="12"/>
      <c r="S308" s="30"/>
      <c r="T308" s="12"/>
      <c r="U308" s="12"/>
      <c r="V308" s="12"/>
      <c r="W308" s="12"/>
      <c r="X308" s="14"/>
      <c r="Y308" s="12"/>
      <c r="Z308" s="12"/>
      <c r="AA308" s="12"/>
      <c r="AB308" s="6"/>
      <c r="AC308" s="15" t="str">
        <f t="shared" si="77"/>
        <v/>
      </c>
      <c r="AD308" s="16" t="str">
        <f t="shared" si="78"/>
        <v/>
      </c>
      <c r="AE308" s="15" t="str">
        <f t="shared" si="79"/>
        <v/>
      </c>
      <c r="AF308" s="15" t="str">
        <f t="shared" si="80"/>
        <v/>
      </c>
      <c r="AG308" s="15" t="str">
        <f t="shared" si="81"/>
        <v/>
      </c>
      <c r="AH308" s="16" t="str">
        <f t="shared" si="82"/>
        <v/>
      </c>
      <c r="AI308" s="16" t="str">
        <f t="shared" si="83"/>
        <v/>
      </c>
      <c r="AJ308" s="16" t="str">
        <f t="shared" si="84"/>
        <v/>
      </c>
      <c r="AK308" s="16" t="str">
        <f t="shared" si="85"/>
        <v/>
      </c>
      <c r="AL308" s="16" t="str">
        <f t="shared" si="86"/>
        <v/>
      </c>
      <c r="AM308" s="41" t="str">
        <f t="shared" si="87"/>
        <v/>
      </c>
      <c r="AN308" s="41" t="str">
        <f t="shared" si="88"/>
        <v/>
      </c>
      <c r="AO308" s="17" t="str">
        <f>IF(A308="","",(AD308&lt;Settings!$B$4)+(AE308&gt;Settings!$B$5)+(AH308&gt;Settings!$B$6)+(AI308&gt;Settings!$B$7)+(N308&lt;Settings!$B$8)+(AJ308&gt;Settings!$B$9)+(O308&gt;Settings!$B$10)+(IFERROR(R308/S308,0)&gt;Settings!$B$11)+(AK308&lt;Settings!$B$12)+(AL308&lt;Settings!$B$13)+(X308&lt;Settings!$B$14)+(Y308&gt;Settings!$B$15))</f>
        <v/>
      </c>
      <c r="AP308" s="11" t="str">
        <f t="shared" si="89"/>
        <v/>
      </c>
      <c r="BB308" s="3"/>
      <c r="BC308" s="3"/>
      <c r="BD308" s="3"/>
      <c r="BE308" s="3"/>
      <c r="BG308" s="37"/>
      <c r="BH308" s="37"/>
      <c r="BI308" s="38" t="str">
        <f t="shared" si="90"/>
        <v/>
      </c>
    </row>
    <row r="309" spans="1:61" ht="15">
      <c r="A309" s="8"/>
      <c r="B309" s="6"/>
      <c r="C309" s="6"/>
      <c r="D309" s="6"/>
      <c r="E309" s="6"/>
      <c r="F309" s="12"/>
      <c r="G309" s="12"/>
      <c r="H309" s="12"/>
      <c r="I309" s="12"/>
      <c r="J309" s="12"/>
      <c r="K309" s="12"/>
      <c r="L309" s="13"/>
      <c r="M309" s="13"/>
      <c r="N309" s="14"/>
      <c r="O309" s="12"/>
      <c r="P309" s="12"/>
      <c r="Q309" s="12"/>
      <c r="R309" s="12"/>
      <c r="S309" s="30"/>
      <c r="T309" s="12"/>
      <c r="U309" s="12"/>
      <c r="V309" s="12"/>
      <c r="W309" s="12"/>
      <c r="X309" s="14"/>
      <c r="Y309" s="12"/>
      <c r="Z309" s="12"/>
      <c r="AA309" s="12"/>
      <c r="AB309" s="6"/>
      <c r="AC309" s="15" t="str">
        <f t="shared" si="77"/>
        <v/>
      </c>
      <c r="AD309" s="16" t="str">
        <f t="shared" si="78"/>
        <v/>
      </c>
      <c r="AE309" s="15" t="str">
        <f t="shared" si="79"/>
        <v/>
      </c>
      <c r="AF309" s="15" t="str">
        <f t="shared" si="80"/>
        <v/>
      </c>
      <c r="AG309" s="15" t="str">
        <f t="shared" si="81"/>
        <v/>
      </c>
      <c r="AH309" s="16" t="str">
        <f t="shared" si="82"/>
        <v/>
      </c>
      <c r="AI309" s="16" t="str">
        <f t="shared" si="83"/>
        <v/>
      </c>
      <c r="AJ309" s="16" t="str">
        <f t="shared" si="84"/>
        <v/>
      </c>
      <c r="AK309" s="16" t="str">
        <f t="shared" si="85"/>
        <v/>
      </c>
      <c r="AL309" s="16" t="str">
        <f t="shared" si="86"/>
        <v/>
      </c>
      <c r="AM309" s="41" t="str">
        <f t="shared" si="87"/>
        <v/>
      </c>
      <c r="AN309" s="41" t="str">
        <f t="shared" si="88"/>
        <v/>
      </c>
      <c r="AO309" s="17" t="str">
        <f>IF(A309="","",(AD309&lt;Settings!$B$4)+(AE309&gt;Settings!$B$5)+(AH309&gt;Settings!$B$6)+(AI309&gt;Settings!$B$7)+(N309&lt;Settings!$B$8)+(AJ309&gt;Settings!$B$9)+(O309&gt;Settings!$B$10)+(IFERROR(R309/S309,0)&gt;Settings!$B$11)+(AK309&lt;Settings!$B$12)+(AL309&lt;Settings!$B$13)+(X309&lt;Settings!$B$14)+(Y309&gt;Settings!$B$15))</f>
        <v/>
      </c>
      <c r="AP309" s="11" t="str">
        <f t="shared" si="89"/>
        <v/>
      </c>
      <c r="BB309" s="3"/>
      <c r="BC309" s="3"/>
      <c r="BD309" s="3"/>
      <c r="BE309" s="3"/>
      <c r="BG309" s="37"/>
      <c r="BH309" s="37"/>
      <c r="BI309" s="38" t="str">
        <f t="shared" si="90"/>
        <v/>
      </c>
    </row>
    <row r="310" spans="1:61" ht="15">
      <c r="A310" s="8"/>
      <c r="B310" s="6"/>
      <c r="C310" s="6"/>
      <c r="D310" s="6"/>
      <c r="E310" s="6"/>
      <c r="F310" s="12"/>
      <c r="G310" s="12"/>
      <c r="H310" s="12"/>
      <c r="I310" s="12"/>
      <c r="J310" s="12"/>
      <c r="K310" s="12"/>
      <c r="L310" s="13"/>
      <c r="M310" s="13"/>
      <c r="N310" s="14"/>
      <c r="O310" s="12"/>
      <c r="P310" s="12"/>
      <c r="Q310" s="12"/>
      <c r="R310" s="12"/>
      <c r="S310" s="30"/>
      <c r="T310" s="12"/>
      <c r="U310" s="12"/>
      <c r="V310" s="12"/>
      <c r="W310" s="12"/>
      <c r="X310" s="14"/>
      <c r="Y310" s="12"/>
      <c r="Z310" s="12"/>
      <c r="AA310" s="12"/>
      <c r="AB310" s="6"/>
      <c r="AC310" s="15" t="str">
        <f t="shared" si="77"/>
        <v/>
      </c>
      <c r="AD310" s="16" t="str">
        <f t="shared" si="78"/>
        <v/>
      </c>
      <c r="AE310" s="15" t="str">
        <f t="shared" si="79"/>
        <v/>
      </c>
      <c r="AF310" s="15" t="str">
        <f t="shared" si="80"/>
        <v/>
      </c>
      <c r="AG310" s="15" t="str">
        <f t="shared" si="81"/>
        <v/>
      </c>
      <c r="AH310" s="16" t="str">
        <f t="shared" si="82"/>
        <v/>
      </c>
      <c r="AI310" s="16" t="str">
        <f t="shared" si="83"/>
        <v/>
      </c>
      <c r="AJ310" s="16" t="str">
        <f t="shared" si="84"/>
        <v/>
      </c>
      <c r="AK310" s="16" t="str">
        <f t="shared" si="85"/>
        <v/>
      </c>
      <c r="AL310" s="16" t="str">
        <f t="shared" si="86"/>
        <v/>
      </c>
      <c r="AM310" s="41" t="str">
        <f t="shared" si="87"/>
        <v/>
      </c>
      <c r="AN310" s="41" t="str">
        <f t="shared" si="88"/>
        <v/>
      </c>
      <c r="AO310" s="17" t="str">
        <f>IF(A310="","",(AD310&lt;Settings!$B$4)+(AE310&gt;Settings!$B$5)+(AH310&gt;Settings!$B$6)+(AI310&gt;Settings!$B$7)+(N310&lt;Settings!$B$8)+(AJ310&gt;Settings!$B$9)+(O310&gt;Settings!$B$10)+(IFERROR(R310/S310,0)&gt;Settings!$B$11)+(AK310&lt;Settings!$B$12)+(AL310&lt;Settings!$B$13)+(X310&lt;Settings!$B$14)+(Y310&gt;Settings!$B$15))</f>
        <v/>
      </c>
      <c r="AP310" s="11" t="str">
        <f t="shared" si="89"/>
        <v/>
      </c>
      <c r="BB310" s="3"/>
      <c r="BC310" s="3"/>
      <c r="BD310" s="3"/>
      <c r="BE310" s="3"/>
      <c r="BG310" s="37"/>
      <c r="BH310" s="37"/>
      <c r="BI310" s="38" t="str">
        <f t="shared" si="90"/>
        <v/>
      </c>
    </row>
    <row r="311" spans="1:61" ht="15">
      <c r="A311" s="8"/>
      <c r="B311" s="6"/>
      <c r="C311" s="6"/>
      <c r="D311" s="6"/>
      <c r="E311" s="6"/>
      <c r="F311" s="12"/>
      <c r="G311" s="12"/>
      <c r="H311" s="12"/>
      <c r="I311" s="12"/>
      <c r="J311" s="12"/>
      <c r="K311" s="12"/>
      <c r="L311" s="13"/>
      <c r="M311" s="13"/>
      <c r="N311" s="14"/>
      <c r="O311" s="12"/>
      <c r="P311" s="12"/>
      <c r="Q311" s="12"/>
      <c r="R311" s="12"/>
      <c r="S311" s="30"/>
      <c r="T311" s="12"/>
      <c r="U311" s="12"/>
      <c r="V311" s="12"/>
      <c r="W311" s="12"/>
      <c r="X311" s="14"/>
      <c r="Y311" s="12"/>
      <c r="Z311" s="12"/>
      <c r="AA311" s="12"/>
      <c r="AB311" s="6"/>
      <c r="AC311" s="15" t="str">
        <f t="shared" si="77"/>
        <v/>
      </c>
      <c r="AD311" s="16" t="str">
        <f t="shared" si="78"/>
        <v/>
      </c>
      <c r="AE311" s="15" t="str">
        <f t="shared" si="79"/>
        <v/>
      </c>
      <c r="AF311" s="15" t="str">
        <f t="shared" si="80"/>
        <v/>
      </c>
      <c r="AG311" s="15" t="str">
        <f t="shared" si="81"/>
        <v/>
      </c>
      <c r="AH311" s="16" t="str">
        <f t="shared" si="82"/>
        <v/>
      </c>
      <c r="AI311" s="16" t="str">
        <f t="shared" si="83"/>
        <v/>
      </c>
      <c r="AJ311" s="16" t="str">
        <f t="shared" si="84"/>
        <v/>
      </c>
      <c r="AK311" s="16" t="str">
        <f t="shared" si="85"/>
        <v/>
      </c>
      <c r="AL311" s="16" t="str">
        <f t="shared" si="86"/>
        <v/>
      </c>
      <c r="AM311" s="41" t="str">
        <f t="shared" si="87"/>
        <v/>
      </c>
      <c r="AN311" s="41" t="str">
        <f t="shared" si="88"/>
        <v/>
      </c>
      <c r="AO311" s="17" t="str">
        <f>IF(A311="","",(AD311&lt;Settings!$B$4)+(AE311&gt;Settings!$B$5)+(AH311&gt;Settings!$B$6)+(AI311&gt;Settings!$B$7)+(N311&lt;Settings!$B$8)+(AJ311&gt;Settings!$B$9)+(O311&gt;Settings!$B$10)+(IFERROR(R311/S311,0)&gt;Settings!$B$11)+(AK311&lt;Settings!$B$12)+(AL311&lt;Settings!$B$13)+(X311&lt;Settings!$B$14)+(Y311&gt;Settings!$B$15))</f>
        <v/>
      </c>
      <c r="AP311" s="11" t="str">
        <f t="shared" si="89"/>
        <v/>
      </c>
      <c r="BB311" s="3"/>
      <c r="BC311" s="3"/>
      <c r="BD311" s="3"/>
      <c r="BE311" s="3"/>
      <c r="BG311" s="37"/>
      <c r="BH311" s="37"/>
      <c r="BI311" s="38" t="str">
        <f t="shared" si="90"/>
        <v/>
      </c>
    </row>
    <row r="312" spans="1:61" ht="15">
      <c r="A312" s="8"/>
      <c r="B312" s="6"/>
      <c r="C312" s="6"/>
      <c r="D312" s="6"/>
      <c r="E312" s="6"/>
      <c r="F312" s="12"/>
      <c r="G312" s="12"/>
      <c r="H312" s="12"/>
      <c r="I312" s="12"/>
      <c r="J312" s="12"/>
      <c r="K312" s="12"/>
      <c r="L312" s="13"/>
      <c r="M312" s="13"/>
      <c r="N312" s="14"/>
      <c r="O312" s="12"/>
      <c r="P312" s="12"/>
      <c r="Q312" s="12"/>
      <c r="R312" s="12"/>
      <c r="S312" s="30"/>
      <c r="T312" s="12"/>
      <c r="U312" s="12"/>
      <c r="V312" s="12"/>
      <c r="W312" s="12"/>
      <c r="X312" s="14"/>
      <c r="Y312" s="12"/>
      <c r="Z312" s="12"/>
      <c r="AA312" s="12"/>
      <c r="AB312" s="6"/>
      <c r="AC312" s="15" t="str">
        <f t="shared" si="77"/>
        <v/>
      </c>
      <c r="AD312" s="16" t="str">
        <f t="shared" si="78"/>
        <v/>
      </c>
      <c r="AE312" s="15" t="str">
        <f t="shared" si="79"/>
        <v/>
      </c>
      <c r="AF312" s="15" t="str">
        <f t="shared" si="80"/>
        <v/>
      </c>
      <c r="AG312" s="15" t="str">
        <f t="shared" si="81"/>
        <v/>
      </c>
      <c r="AH312" s="16" t="str">
        <f t="shared" si="82"/>
        <v/>
      </c>
      <c r="AI312" s="16" t="str">
        <f t="shared" si="83"/>
        <v/>
      </c>
      <c r="AJ312" s="16" t="str">
        <f t="shared" si="84"/>
        <v/>
      </c>
      <c r="AK312" s="16" t="str">
        <f t="shared" si="85"/>
        <v/>
      </c>
      <c r="AL312" s="16" t="str">
        <f t="shared" si="86"/>
        <v/>
      </c>
      <c r="AM312" s="41" t="str">
        <f t="shared" si="87"/>
        <v/>
      </c>
      <c r="AN312" s="41" t="str">
        <f t="shared" si="88"/>
        <v/>
      </c>
      <c r="AO312" s="17" t="str">
        <f>IF(A312="","",(AD312&lt;Settings!$B$4)+(AE312&gt;Settings!$B$5)+(AH312&gt;Settings!$B$6)+(AI312&gt;Settings!$B$7)+(N312&lt;Settings!$B$8)+(AJ312&gt;Settings!$B$9)+(O312&gt;Settings!$B$10)+(IFERROR(R312/S312,0)&gt;Settings!$B$11)+(AK312&lt;Settings!$B$12)+(AL312&lt;Settings!$B$13)+(X312&lt;Settings!$B$14)+(Y312&gt;Settings!$B$15))</f>
        <v/>
      </c>
      <c r="AP312" s="11" t="str">
        <f t="shared" si="89"/>
        <v/>
      </c>
      <c r="BB312" s="3"/>
      <c r="BC312" s="3"/>
      <c r="BD312" s="3"/>
      <c r="BE312" s="3"/>
      <c r="BG312" s="37"/>
      <c r="BH312" s="37"/>
      <c r="BI312" s="38" t="str">
        <f t="shared" si="90"/>
        <v/>
      </c>
    </row>
    <row r="313" spans="1:61" ht="15">
      <c r="A313" s="8"/>
      <c r="B313" s="6"/>
      <c r="C313" s="6"/>
      <c r="D313" s="6"/>
      <c r="E313" s="6"/>
      <c r="F313" s="12"/>
      <c r="G313" s="12"/>
      <c r="H313" s="12"/>
      <c r="I313" s="12"/>
      <c r="J313" s="12"/>
      <c r="K313" s="12"/>
      <c r="L313" s="13"/>
      <c r="M313" s="13"/>
      <c r="N313" s="14"/>
      <c r="O313" s="12"/>
      <c r="P313" s="12"/>
      <c r="Q313" s="12"/>
      <c r="R313" s="12"/>
      <c r="S313" s="30"/>
      <c r="T313" s="12"/>
      <c r="U313" s="12"/>
      <c r="V313" s="12"/>
      <c r="W313" s="12"/>
      <c r="X313" s="14"/>
      <c r="Y313" s="12"/>
      <c r="Z313" s="12"/>
      <c r="AA313" s="12"/>
      <c r="AB313" s="6"/>
      <c r="AC313" s="15" t="str">
        <f t="shared" si="77"/>
        <v/>
      </c>
      <c r="AD313" s="16" t="str">
        <f t="shared" si="78"/>
        <v/>
      </c>
      <c r="AE313" s="15" t="str">
        <f t="shared" si="79"/>
        <v/>
      </c>
      <c r="AF313" s="15" t="str">
        <f t="shared" si="80"/>
        <v/>
      </c>
      <c r="AG313" s="15" t="str">
        <f t="shared" si="81"/>
        <v/>
      </c>
      <c r="AH313" s="16" t="str">
        <f t="shared" si="82"/>
        <v/>
      </c>
      <c r="AI313" s="16" t="str">
        <f t="shared" si="83"/>
        <v/>
      </c>
      <c r="AJ313" s="16" t="str">
        <f t="shared" si="84"/>
        <v/>
      </c>
      <c r="AK313" s="16" t="str">
        <f t="shared" si="85"/>
        <v/>
      </c>
      <c r="AL313" s="16" t="str">
        <f t="shared" si="86"/>
        <v/>
      </c>
      <c r="AM313" s="41" t="str">
        <f t="shared" si="87"/>
        <v/>
      </c>
      <c r="AN313" s="41" t="str">
        <f t="shared" si="88"/>
        <v/>
      </c>
      <c r="AO313" s="17" t="str">
        <f>IF(A313="","",(AD313&lt;Settings!$B$4)+(AE313&gt;Settings!$B$5)+(AH313&gt;Settings!$B$6)+(AI313&gt;Settings!$B$7)+(N313&lt;Settings!$B$8)+(AJ313&gt;Settings!$B$9)+(O313&gt;Settings!$B$10)+(IFERROR(R313/S313,0)&gt;Settings!$B$11)+(AK313&lt;Settings!$B$12)+(AL313&lt;Settings!$B$13)+(X313&lt;Settings!$B$14)+(Y313&gt;Settings!$B$15))</f>
        <v/>
      </c>
      <c r="AP313" s="11" t="str">
        <f t="shared" si="89"/>
        <v/>
      </c>
      <c r="BB313" s="3"/>
      <c r="BC313" s="3"/>
      <c r="BD313" s="3"/>
      <c r="BE313" s="3"/>
      <c r="BG313" s="37"/>
      <c r="BH313" s="37"/>
      <c r="BI313" s="38" t="str">
        <f t="shared" si="90"/>
        <v/>
      </c>
    </row>
    <row r="314" spans="1:61" ht="15">
      <c r="A314" s="8"/>
      <c r="B314" s="6"/>
      <c r="C314" s="6"/>
      <c r="D314" s="6"/>
      <c r="E314" s="6"/>
      <c r="F314" s="12"/>
      <c r="G314" s="12"/>
      <c r="H314" s="12"/>
      <c r="I314" s="12"/>
      <c r="J314" s="12"/>
      <c r="K314" s="12"/>
      <c r="L314" s="13"/>
      <c r="M314" s="13"/>
      <c r="N314" s="14"/>
      <c r="O314" s="12"/>
      <c r="P314" s="12"/>
      <c r="Q314" s="12"/>
      <c r="R314" s="12"/>
      <c r="S314" s="30"/>
      <c r="T314" s="12"/>
      <c r="U314" s="12"/>
      <c r="V314" s="12"/>
      <c r="W314" s="12"/>
      <c r="X314" s="14"/>
      <c r="Y314" s="12"/>
      <c r="Z314" s="12"/>
      <c r="AA314" s="12"/>
      <c r="AB314" s="6"/>
      <c r="AC314" s="15" t="str">
        <f t="shared" si="77"/>
        <v/>
      </c>
      <c r="AD314" s="16" t="str">
        <f t="shared" si="78"/>
        <v/>
      </c>
      <c r="AE314" s="15" t="str">
        <f t="shared" si="79"/>
        <v/>
      </c>
      <c r="AF314" s="15" t="str">
        <f t="shared" si="80"/>
        <v/>
      </c>
      <c r="AG314" s="15" t="str">
        <f t="shared" si="81"/>
        <v/>
      </c>
      <c r="AH314" s="16" t="str">
        <f t="shared" si="82"/>
        <v/>
      </c>
      <c r="AI314" s="16" t="str">
        <f t="shared" si="83"/>
        <v/>
      </c>
      <c r="AJ314" s="16" t="str">
        <f t="shared" si="84"/>
        <v/>
      </c>
      <c r="AK314" s="16" t="str">
        <f t="shared" si="85"/>
        <v/>
      </c>
      <c r="AL314" s="16" t="str">
        <f t="shared" si="86"/>
        <v/>
      </c>
      <c r="AM314" s="41" t="str">
        <f t="shared" si="87"/>
        <v/>
      </c>
      <c r="AN314" s="41" t="str">
        <f t="shared" si="88"/>
        <v/>
      </c>
      <c r="AO314" s="17" t="str">
        <f>IF(A314="","",(AD314&lt;Settings!$B$4)+(AE314&gt;Settings!$B$5)+(AH314&gt;Settings!$B$6)+(AI314&gt;Settings!$B$7)+(N314&lt;Settings!$B$8)+(AJ314&gt;Settings!$B$9)+(O314&gt;Settings!$B$10)+(IFERROR(R314/S314,0)&gt;Settings!$B$11)+(AK314&lt;Settings!$B$12)+(AL314&lt;Settings!$B$13)+(X314&lt;Settings!$B$14)+(Y314&gt;Settings!$B$15))</f>
        <v/>
      </c>
      <c r="AP314" s="11" t="str">
        <f t="shared" si="89"/>
        <v/>
      </c>
      <c r="BB314" s="3"/>
      <c r="BC314" s="3"/>
      <c r="BD314" s="3"/>
      <c r="BE314" s="3"/>
      <c r="BG314" s="37"/>
      <c r="BH314" s="37"/>
      <c r="BI314" s="38" t="str">
        <f t="shared" si="90"/>
        <v/>
      </c>
    </row>
    <row r="315" spans="1:61" ht="15">
      <c r="A315" s="8"/>
      <c r="B315" s="6"/>
      <c r="C315" s="6"/>
      <c r="D315" s="6"/>
      <c r="E315" s="6"/>
      <c r="F315" s="12"/>
      <c r="G315" s="12"/>
      <c r="H315" s="12"/>
      <c r="I315" s="12"/>
      <c r="J315" s="12"/>
      <c r="K315" s="12"/>
      <c r="L315" s="13"/>
      <c r="M315" s="13"/>
      <c r="N315" s="14"/>
      <c r="O315" s="12"/>
      <c r="P315" s="12"/>
      <c r="Q315" s="12"/>
      <c r="R315" s="12"/>
      <c r="S315" s="30"/>
      <c r="T315" s="12"/>
      <c r="U315" s="12"/>
      <c r="V315" s="12"/>
      <c r="W315" s="12"/>
      <c r="X315" s="14"/>
      <c r="Y315" s="12"/>
      <c r="Z315" s="12"/>
      <c r="AA315" s="12"/>
      <c r="AB315" s="6"/>
      <c r="AC315" s="15" t="str">
        <f t="shared" si="77"/>
        <v/>
      </c>
      <c r="AD315" s="16" t="str">
        <f t="shared" si="78"/>
        <v/>
      </c>
      <c r="AE315" s="15" t="str">
        <f t="shared" si="79"/>
        <v/>
      </c>
      <c r="AF315" s="15" t="str">
        <f t="shared" si="80"/>
        <v/>
      </c>
      <c r="AG315" s="15" t="str">
        <f t="shared" si="81"/>
        <v/>
      </c>
      <c r="AH315" s="16" t="str">
        <f t="shared" si="82"/>
        <v/>
      </c>
      <c r="AI315" s="16" t="str">
        <f t="shared" si="83"/>
        <v/>
      </c>
      <c r="AJ315" s="16" t="str">
        <f t="shared" si="84"/>
        <v/>
      </c>
      <c r="AK315" s="16" t="str">
        <f t="shared" si="85"/>
        <v/>
      </c>
      <c r="AL315" s="16" t="str">
        <f t="shared" si="86"/>
        <v/>
      </c>
      <c r="AM315" s="41" t="str">
        <f t="shared" si="87"/>
        <v/>
      </c>
      <c r="AN315" s="41" t="str">
        <f t="shared" si="88"/>
        <v/>
      </c>
      <c r="AO315" s="17" t="str">
        <f>IF(A315="","",(AD315&lt;Settings!$B$4)+(AE315&gt;Settings!$B$5)+(AH315&gt;Settings!$B$6)+(AI315&gt;Settings!$B$7)+(N315&lt;Settings!$B$8)+(AJ315&gt;Settings!$B$9)+(O315&gt;Settings!$B$10)+(IFERROR(R315/S315,0)&gt;Settings!$B$11)+(AK315&lt;Settings!$B$12)+(AL315&lt;Settings!$B$13)+(X315&lt;Settings!$B$14)+(Y315&gt;Settings!$B$15))</f>
        <v/>
      </c>
      <c r="AP315" s="11" t="str">
        <f t="shared" si="89"/>
        <v/>
      </c>
      <c r="BB315" s="3"/>
      <c r="BC315" s="3"/>
      <c r="BD315" s="3"/>
      <c r="BE315" s="3"/>
      <c r="BG315" s="37"/>
      <c r="BH315" s="37"/>
      <c r="BI315" s="38" t="str">
        <f t="shared" si="90"/>
        <v/>
      </c>
    </row>
    <row r="316" spans="1:61" ht="15">
      <c r="A316" s="8"/>
      <c r="B316" s="6"/>
      <c r="C316" s="6"/>
      <c r="D316" s="6"/>
      <c r="E316" s="6"/>
      <c r="F316" s="12"/>
      <c r="G316" s="12"/>
      <c r="H316" s="12"/>
      <c r="I316" s="12"/>
      <c r="J316" s="12"/>
      <c r="K316" s="12"/>
      <c r="L316" s="13"/>
      <c r="M316" s="13"/>
      <c r="N316" s="14"/>
      <c r="O316" s="12"/>
      <c r="P316" s="12"/>
      <c r="Q316" s="12"/>
      <c r="R316" s="12"/>
      <c r="S316" s="30"/>
      <c r="T316" s="12"/>
      <c r="U316" s="12"/>
      <c r="V316" s="12"/>
      <c r="W316" s="12"/>
      <c r="X316" s="14"/>
      <c r="Y316" s="12"/>
      <c r="Z316" s="12"/>
      <c r="AA316" s="12"/>
      <c r="AB316" s="6"/>
      <c r="AC316" s="15" t="str">
        <f t="shared" si="77"/>
        <v/>
      </c>
      <c r="AD316" s="16" t="str">
        <f t="shared" si="78"/>
        <v/>
      </c>
      <c r="AE316" s="15" t="str">
        <f t="shared" si="79"/>
        <v/>
      </c>
      <c r="AF316" s="15" t="str">
        <f t="shared" si="80"/>
        <v/>
      </c>
      <c r="AG316" s="15" t="str">
        <f t="shared" si="81"/>
        <v/>
      </c>
      <c r="AH316" s="16" t="str">
        <f t="shared" si="82"/>
        <v/>
      </c>
      <c r="AI316" s="16" t="str">
        <f t="shared" si="83"/>
        <v/>
      </c>
      <c r="AJ316" s="16" t="str">
        <f t="shared" si="84"/>
        <v/>
      </c>
      <c r="AK316" s="16" t="str">
        <f t="shared" si="85"/>
        <v/>
      </c>
      <c r="AL316" s="16" t="str">
        <f t="shared" si="86"/>
        <v/>
      </c>
      <c r="AM316" s="41" t="str">
        <f t="shared" si="87"/>
        <v/>
      </c>
      <c r="AN316" s="41" t="str">
        <f t="shared" si="88"/>
        <v/>
      </c>
      <c r="AO316" s="17" t="str">
        <f>IF(A316="","",(AD316&lt;Settings!$B$4)+(AE316&gt;Settings!$B$5)+(AH316&gt;Settings!$B$6)+(AI316&gt;Settings!$B$7)+(N316&lt;Settings!$B$8)+(AJ316&gt;Settings!$B$9)+(O316&gt;Settings!$B$10)+(IFERROR(R316/S316,0)&gt;Settings!$B$11)+(AK316&lt;Settings!$B$12)+(AL316&lt;Settings!$B$13)+(X316&lt;Settings!$B$14)+(Y316&gt;Settings!$B$15))</f>
        <v/>
      </c>
      <c r="AP316" s="11" t="str">
        <f t="shared" si="89"/>
        <v/>
      </c>
      <c r="BB316" s="3"/>
      <c r="BC316" s="3"/>
      <c r="BD316" s="3"/>
      <c r="BE316" s="3"/>
      <c r="BG316" s="37"/>
      <c r="BH316" s="37"/>
      <c r="BI316" s="38" t="str">
        <f t="shared" si="90"/>
        <v/>
      </c>
    </row>
    <row r="317" spans="1:61" ht="15">
      <c r="A317" s="8"/>
      <c r="B317" s="6"/>
      <c r="C317" s="6"/>
      <c r="D317" s="6"/>
      <c r="E317" s="6"/>
      <c r="F317" s="12"/>
      <c r="G317" s="12"/>
      <c r="H317" s="12"/>
      <c r="I317" s="12"/>
      <c r="J317" s="12"/>
      <c r="K317" s="12"/>
      <c r="L317" s="13"/>
      <c r="M317" s="13"/>
      <c r="N317" s="14"/>
      <c r="O317" s="12"/>
      <c r="P317" s="12"/>
      <c r="Q317" s="12"/>
      <c r="R317" s="12"/>
      <c r="S317" s="30"/>
      <c r="T317" s="12"/>
      <c r="U317" s="12"/>
      <c r="V317" s="12"/>
      <c r="W317" s="12"/>
      <c r="X317" s="14"/>
      <c r="Y317" s="12"/>
      <c r="Z317" s="12"/>
      <c r="AA317" s="12"/>
      <c r="AB317" s="6"/>
      <c r="AC317" s="15" t="str">
        <f t="shared" si="77"/>
        <v/>
      </c>
      <c r="AD317" s="16" t="str">
        <f t="shared" si="78"/>
        <v/>
      </c>
      <c r="AE317" s="15" t="str">
        <f t="shared" si="79"/>
        <v/>
      </c>
      <c r="AF317" s="15" t="str">
        <f t="shared" si="80"/>
        <v/>
      </c>
      <c r="AG317" s="15" t="str">
        <f t="shared" si="81"/>
        <v/>
      </c>
      <c r="AH317" s="16" t="str">
        <f t="shared" si="82"/>
        <v/>
      </c>
      <c r="AI317" s="16" t="str">
        <f t="shared" si="83"/>
        <v/>
      </c>
      <c r="AJ317" s="16" t="str">
        <f t="shared" si="84"/>
        <v/>
      </c>
      <c r="AK317" s="16" t="str">
        <f t="shared" si="85"/>
        <v/>
      </c>
      <c r="AL317" s="16" t="str">
        <f t="shared" si="86"/>
        <v/>
      </c>
      <c r="AM317" s="41" t="str">
        <f t="shared" si="87"/>
        <v/>
      </c>
      <c r="AN317" s="41" t="str">
        <f t="shared" si="88"/>
        <v/>
      </c>
      <c r="AO317" s="17" t="str">
        <f>IF(A317="","",(AD317&lt;Settings!$B$4)+(AE317&gt;Settings!$B$5)+(AH317&gt;Settings!$B$6)+(AI317&gt;Settings!$B$7)+(N317&lt;Settings!$B$8)+(AJ317&gt;Settings!$B$9)+(O317&gt;Settings!$B$10)+(IFERROR(R317/S317,0)&gt;Settings!$B$11)+(AK317&lt;Settings!$B$12)+(AL317&lt;Settings!$B$13)+(X317&lt;Settings!$B$14)+(Y317&gt;Settings!$B$15))</f>
        <v/>
      </c>
      <c r="AP317" s="11" t="str">
        <f t="shared" si="89"/>
        <v/>
      </c>
      <c r="BB317" s="3"/>
      <c r="BC317" s="3"/>
      <c r="BD317" s="3"/>
      <c r="BE317" s="3"/>
      <c r="BG317" s="37"/>
      <c r="BH317" s="37"/>
      <c r="BI317" s="38" t="str">
        <f t="shared" si="90"/>
        <v/>
      </c>
    </row>
    <row r="318" spans="1:61" ht="15">
      <c r="A318" s="8"/>
      <c r="B318" s="6"/>
      <c r="C318" s="6"/>
      <c r="D318" s="6"/>
      <c r="E318" s="6"/>
      <c r="F318" s="12"/>
      <c r="G318" s="12"/>
      <c r="H318" s="12"/>
      <c r="I318" s="12"/>
      <c r="J318" s="12"/>
      <c r="K318" s="12"/>
      <c r="L318" s="13"/>
      <c r="M318" s="13"/>
      <c r="N318" s="14"/>
      <c r="O318" s="12"/>
      <c r="P318" s="12"/>
      <c r="Q318" s="12"/>
      <c r="R318" s="12"/>
      <c r="S318" s="30"/>
      <c r="T318" s="12"/>
      <c r="U318" s="12"/>
      <c r="V318" s="12"/>
      <c r="W318" s="12"/>
      <c r="X318" s="14"/>
      <c r="Y318" s="12"/>
      <c r="Z318" s="12"/>
      <c r="AA318" s="12"/>
      <c r="AB318" s="6"/>
      <c r="AC318" s="15" t="str">
        <f t="shared" si="77"/>
        <v/>
      </c>
      <c r="AD318" s="16" t="str">
        <f t="shared" si="78"/>
        <v/>
      </c>
      <c r="AE318" s="15" t="str">
        <f t="shared" si="79"/>
        <v/>
      </c>
      <c r="AF318" s="15" t="str">
        <f t="shared" si="80"/>
        <v/>
      </c>
      <c r="AG318" s="15" t="str">
        <f t="shared" si="81"/>
        <v/>
      </c>
      <c r="AH318" s="16" t="str">
        <f t="shared" si="82"/>
        <v/>
      </c>
      <c r="AI318" s="16" t="str">
        <f t="shared" si="83"/>
        <v/>
      </c>
      <c r="AJ318" s="16" t="str">
        <f t="shared" si="84"/>
        <v/>
      </c>
      <c r="AK318" s="16" t="str">
        <f t="shared" si="85"/>
        <v/>
      </c>
      <c r="AL318" s="16" t="str">
        <f t="shared" si="86"/>
        <v/>
      </c>
      <c r="AM318" s="41" t="str">
        <f t="shared" si="87"/>
        <v/>
      </c>
      <c r="AN318" s="41" t="str">
        <f t="shared" si="88"/>
        <v/>
      </c>
      <c r="AO318" s="17" t="str">
        <f>IF(A318="","",(AD318&lt;Settings!$B$4)+(AE318&gt;Settings!$B$5)+(AH318&gt;Settings!$B$6)+(AI318&gt;Settings!$B$7)+(N318&lt;Settings!$B$8)+(AJ318&gt;Settings!$B$9)+(O318&gt;Settings!$B$10)+(IFERROR(R318/S318,0)&gt;Settings!$B$11)+(AK318&lt;Settings!$B$12)+(AL318&lt;Settings!$B$13)+(X318&lt;Settings!$B$14)+(Y318&gt;Settings!$B$15))</f>
        <v/>
      </c>
      <c r="AP318" s="11" t="str">
        <f t="shared" si="89"/>
        <v/>
      </c>
      <c r="BB318" s="3"/>
      <c r="BC318" s="3"/>
      <c r="BD318" s="3"/>
      <c r="BE318" s="3"/>
      <c r="BG318" s="37"/>
      <c r="BH318" s="37"/>
      <c r="BI318" s="38" t="str">
        <f t="shared" si="90"/>
        <v/>
      </c>
    </row>
    <row r="319" spans="1:61" ht="15">
      <c r="A319" s="8"/>
      <c r="B319" s="6"/>
      <c r="C319" s="6"/>
      <c r="D319" s="6"/>
      <c r="E319" s="6"/>
      <c r="F319" s="12"/>
      <c r="G319" s="12"/>
      <c r="H319" s="12"/>
      <c r="I319" s="12"/>
      <c r="J319" s="12"/>
      <c r="K319" s="12"/>
      <c r="L319" s="13"/>
      <c r="M319" s="13"/>
      <c r="N319" s="14"/>
      <c r="O319" s="12"/>
      <c r="P319" s="12"/>
      <c r="Q319" s="12"/>
      <c r="R319" s="12"/>
      <c r="S319" s="30"/>
      <c r="T319" s="12"/>
      <c r="U319" s="12"/>
      <c r="V319" s="12"/>
      <c r="W319" s="12"/>
      <c r="X319" s="14"/>
      <c r="Y319" s="12"/>
      <c r="Z319" s="12"/>
      <c r="AA319" s="12"/>
      <c r="AB319" s="6"/>
      <c r="AC319" s="15" t="str">
        <f t="shared" si="77"/>
        <v/>
      </c>
      <c r="AD319" s="16" t="str">
        <f t="shared" si="78"/>
        <v/>
      </c>
      <c r="AE319" s="15" t="str">
        <f t="shared" si="79"/>
        <v/>
      </c>
      <c r="AF319" s="15" t="str">
        <f t="shared" si="80"/>
        <v/>
      </c>
      <c r="AG319" s="15" t="str">
        <f t="shared" si="81"/>
        <v/>
      </c>
      <c r="AH319" s="16" t="str">
        <f t="shared" si="82"/>
        <v/>
      </c>
      <c r="AI319" s="16" t="str">
        <f t="shared" si="83"/>
        <v/>
      </c>
      <c r="AJ319" s="16" t="str">
        <f t="shared" si="84"/>
        <v/>
      </c>
      <c r="AK319" s="16" t="str">
        <f t="shared" si="85"/>
        <v/>
      </c>
      <c r="AL319" s="16" t="str">
        <f t="shared" si="86"/>
        <v/>
      </c>
      <c r="AM319" s="41" t="str">
        <f t="shared" si="87"/>
        <v/>
      </c>
      <c r="AN319" s="41" t="str">
        <f t="shared" si="88"/>
        <v/>
      </c>
      <c r="AO319" s="17" t="str">
        <f>IF(A319="","",(AD319&lt;Settings!$B$4)+(AE319&gt;Settings!$B$5)+(AH319&gt;Settings!$B$6)+(AI319&gt;Settings!$B$7)+(N319&lt;Settings!$B$8)+(AJ319&gt;Settings!$B$9)+(O319&gt;Settings!$B$10)+(IFERROR(R319/S319,0)&gt;Settings!$B$11)+(AK319&lt;Settings!$B$12)+(AL319&lt;Settings!$B$13)+(X319&lt;Settings!$B$14)+(Y319&gt;Settings!$B$15))</f>
        <v/>
      </c>
      <c r="AP319" s="11" t="str">
        <f t="shared" si="89"/>
        <v/>
      </c>
      <c r="BB319" s="3"/>
      <c r="BC319" s="3"/>
      <c r="BD319" s="3"/>
      <c r="BE319" s="3"/>
      <c r="BG319" s="37"/>
      <c r="BH319" s="37"/>
      <c r="BI319" s="38" t="str">
        <f t="shared" si="90"/>
        <v/>
      </c>
    </row>
    <row r="320" spans="1:61" ht="15">
      <c r="A320" s="8"/>
      <c r="B320" s="6"/>
      <c r="C320" s="6"/>
      <c r="D320" s="6"/>
      <c r="E320" s="6"/>
      <c r="F320" s="12"/>
      <c r="G320" s="12"/>
      <c r="H320" s="12"/>
      <c r="I320" s="12"/>
      <c r="J320" s="12"/>
      <c r="K320" s="12"/>
      <c r="L320" s="13"/>
      <c r="M320" s="13"/>
      <c r="N320" s="14"/>
      <c r="O320" s="12"/>
      <c r="P320" s="12"/>
      <c r="Q320" s="12"/>
      <c r="R320" s="12"/>
      <c r="S320" s="30"/>
      <c r="T320" s="12"/>
      <c r="U320" s="12"/>
      <c r="V320" s="12"/>
      <c r="W320" s="12"/>
      <c r="X320" s="14"/>
      <c r="Y320" s="12"/>
      <c r="Z320" s="12"/>
      <c r="AA320" s="12"/>
      <c r="AB320" s="6"/>
      <c r="AC320" s="15" t="str">
        <f t="shared" si="77"/>
        <v/>
      </c>
      <c r="AD320" s="16" t="str">
        <f t="shared" si="78"/>
        <v/>
      </c>
      <c r="AE320" s="15" t="str">
        <f t="shared" si="79"/>
        <v/>
      </c>
      <c r="AF320" s="15" t="str">
        <f t="shared" si="80"/>
        <v/>
      </c>
      <c r="AG320" s="15" t="str">
        <f t="shared" si="81"/>
        <v/>
      </c>
      <c r="AH320" s="16" t="str">
        <f t="shared" si="82"/>
        <v/>
      </c>
      <c r="AI320" s="16" t="str">
        <f t="shared" si="83"/>
        <v/>
      </c>
      <c r="AJ320" s="16" t="str">
        <f t="shared" si="84"/>
        <v/>
      </c>
      <c r="AK320" s="16" t="str">
        <f t="shared" si="85"/>
        <v/>
      </c>
      <c r="AL320" s="16" t="str">
        <f t="shared" si="86"/>
        <v/>
      </c>
      <c r="AM320" s="41" t="str">
        <f t="shared" si="87"/>
        <v/>
      </c>
      <c r="AN320" s="41" t="str">
        <f t="shared" si="88"/>
        <v/>
      </c>
      <c r="AO320" s="17" t="str">
        <f>IF(A320="","",(AD320&lt;Settings!$B$4)+(AE320&gt;Settings!$B$5)+(AH320&gt;Settings!$B$6)+(AI320&gt;Settings!$B$7)+(N320&lt;Settings!$B$8)+(AJ320&gt;Settings!$B$9)+(O320&gt;Settings!$B$10)+(IFERROR(R320/S320,0)&gt;Settings!$B$11)+(AK320&lt;Settings!$B$12)+(AL320&lt;Settings!$B$13)+(X320&lt;Settings!$B$14)+(Y320&gt;Settings!$B$15))</f>
        <v/>
      </c>
      <c r="AP320" s="11" t="str">
        <f t="shared" si="89"/>
        <v/>
      </c>
      <c r="BB320" s="3"/>
      <c r="BC320" s="3"/>
      <c r="BD320" s="3"/>
      <c r="BE320" s="3"/>
      <c r="BG320" s="37"/>
      <c r="BH320" s="37"/>
      <c r="BI320" s="38" t="str">
        <f t="shared" si="90"/>
        <v/>
      </c>
    </row>
    <row r="321" spans="1:61" ht="15">
      <c r="A321" s="8"/>
      <c r="B321" s="6"/>
      <c r="C321" s="6"/>
      <c r="D321" s="6"/>
      <c r="E321" s="6"/>
      <c r="F321" s="12"/>
      <c r="G321" s="12"/>
      <c r="H321" s="12"/>
      <c r="I321" s="12"/>
      <c r="J321" s="12"/>
      <c r="K321" s="12"/>
      <c r="L321" s="13"/>
      <c r="M321" s="13"/>
      <c r="N321" s="14"/>
      <c r="O321" s="12"/>
      <c r="P321" s="12"/>
      <c r="Q321" s="12"/>
      <c r="R321" s="12"/>
      <c r="S321" s="30"/>
      <c r="T321" s="12"/>
      <c r="U321" s="12"/>
      <c r="V321" s="12"/>
      <c r="W321" s="12"/>
      <c r="X321" s="14"/>
      <c r="Y321" s="12"/>
      <c r="Z321" s="12"/>
      <c r="AA321" s="12"/>
      <c r="AB321" s="6"/>
      <c r="AC321" s="15" t="str">
        <f t="shared" si="77"/>
        <v/>
      </c>
      <c r="AD321" s="16" t="str">
        <f t="shared" si="78"/>
        <v/>
      </c>
      <c r="AE321" s="15" t="str">
        <f t="shared" si="79"/>
        <v/>
      </c>
      <c r="AF321" s="15" t="str">
        <f t="shared" si="80"/>
        <v/>
      </c>
      <c r="AG321" s="15" t="str">
        <f t="shared" si="81"/>
        <v/>
      </c>
      <c r="AH321" s="16" t="str">
        <f t="shared" si="82"/>
        <v/>
      </c>
      <c r="AI321" s="16" t="str">
        <f t="shared" si="83"/>
        <v/>
      </c>
      <c r="AJ321" s="16" t="str">
        <f t="shared" si="84"/>
        <v/>
      </c>
      <c r="AK321" s="16" t="str">
        <f t="shared" si="85"/>
        <v/>
      </c>
      <c r="AL321" s="16" t="str">
        <f t="shared" si="86"/>
        <v/>
      </c>
      <c r="AM321" s="41" t="str">
        <f t="shared" si="87"/>
        <v/>
      </c>
      <c r="AN321" s="41" t="str">
        <f t="shared" si="88"/>
        <v/>
      </c>
      <c r="AO321" s="17" t="str">
        <f>IF(A321="","",(AD321&lt;Settings!$B$4)+(AE321&gt;Settings!$B$5)+(AH321&gt;Settings!$B$6)+(AI321&gt;Settings!$B$7)+(N321&lt;Settings!$B$8)+(AJ321&gt;Settings!$B$9)+(O321&gt;Settings!$B$10)+(IFERROR(R321/S321,0)&gt;Settings!$B$11)+(AK321&lt;Settings!$B$12)+(AL321&lt;Settings!$B$13)+(X321&lt;Settings!$B$14)+(Y321&gt;Settings!$B$15))</f>
        <v/>
      </c>
      <c r="AP321" s="11" t="str">
        <f t="shared" si="89"/>
        <v/>
      </c>
      <c r="BB321" s="3"/>
      <c r="BC321" s="3"/>
      <c r="BD321" s="3"/>
      <c r="BE321" s="3"/>
      <c r="BG321" s="37"/>
      <c r="BH321" s="37"/>
      <c r="BI321" s="38" t="str">
        <f t="shared" si="90"/>
        <v/>
      </c>
    </row>
    <row r="322" spans="1:61" ht="15">
      <c r="A322" s="8"/>
      <c r="B322" s="6"/>
      <c r="C322" s="6"/>
      <c r="D322" s="6"/>
      <c r="E322" s="6"/>
      <c r="F322" s="12"/>
      <c r="G322" s="12"/>
      <c r="H322" s="12"/>
      <c r="I322" s="12"/>
      <c r="J322" s="12"/>
      <c r="K322" s="12"/>
      <c r="L322" s="13"/>
      <c r="M322" s="13"/>
      <c r="N322" s="14"/>
      <c r="O322" s="12"/>
      <c r="P322" s="12"/>
      <c r="Q322" s="12"/>
      <c r="R322" s="12"/>
      <c r="S322" s="30"/>
      <c r="T322" s="12"/>
      <c r="U322" s="12"/>
      <c r="V322" s="12"/>
      <c r="W322" s="12"/>
      <c r="X322" s="14"/>
      <c r="Y322" s="12"/>
      <c r="Z322" s="12"/>
      <c r="AA322" s="12"/>
      <c r="AB322" s="6"/>
      <c r="AC322" s="15" t="str">
        <f t="shared" si="77"/>
        <v/>
      </c>
      <c r="AD322" s="16" t="str">
        <f t="shared" si="78"/>
        <v/>
      </c>
      <c r="AE322" s="15" t="str">
        <f t="shared" si="79"/>
        <v/>
      </c>
      <c r="AF322" s="15" t="str">
        <f t="shared" si="80"/>
        <v/>
      </c>
      <c r="AG322" s="15" t="str">
        <f t="shared" si="81"/>
        <v/>
      </c>
      <c r="AH322" s="16" t="str">
        <f t="shared" si="82"/>
        <v/>
      </c>
      <c r="AI322" s="16" t="str">
        <f t="shared" si="83"/>
        <v/>
      </c>
      <c r="AJ322" s="16" t="str">
        <f t="shared" si="84"/>
        <v/>
      </c>
      <c r="AK322" s="16" t="str">
        <f t="shared" si="85"/>
        <v/>
      </c>
      <c r="AL322" s="16" t="str">
        <f t="shared" si="86"/>
        <v/>
      </c>
      <c r="AM322" s="41" t="str">
        <f t="shared" si="87"/>
        <v/>
      </c>
      <c r="AN322" s="41" t="str">
        <f t="shared" si="88"/>
        <v/>
      </c>
      <c r="AO322" s="17" t="str">
        <f>IF(A322="","",(AD322&lt;Settings!$B$4)+(AE322&gt;Settings!$B$5)+(AH322&gt;Settings!$B$6)+(AI322&gt;Settings!$B$7)+(N322&lt;Settings!$B$8)+(AJ322&gt;Settings!$B$9)+(O322&gt;Settings!$B$10)+(IFERROR(R322/S322,0)&gt;Settings!$B$11)+(AK322&lt;Settings!$B$12)+(AL322&lt;Settings!$B$13)+(X322&lt;Settings!$B$14)+(Y322&gt;Settings!$B$15))</f>
        <v/>
      </c>
      <c r="AP322" s="11" t="str">
        <f t="shared" si="89"/>
        <v/>
      </c>
      <c r="BB322" s="3"/>
      <c r="BC322" s="3"/>
      <c r="BD322" s="3"/>
      <c r="BE322" s="3"/>
      <c r="BG322" s="37"/>
      <c r="BH322" s="37"/>
      <c r="BI322" s="38" t="str">
        <f t="shared" si="90"/>
        <v/>
      </c>
    </row>
    <row r="323" spans="1:61" ht="15">
      <c r="A323" s="8"/>
      <c r="B323" s="6"/>
      <c r="C323" s="6"/>
      <c r="D323" s="6"/>
      <c r="E323" s="6"/>
      <c r="F323" s="12"/>
      <c r="G323" s="12"/>
      <c r="H323" s="12"/>
      <c r="I323" s="12"/>
      <c r="J323" s="12"/>
      <c r="K323" s="12"/>
      <c r="L323" s="13"/>
      <c r="M323" s="13"/>
      <c r="N323" s="14"/>
      <c r="O323" s="12"/>
      <c r="P323" s="12"/>
      <c r="Q323" s="12"/>
      <c r="R323" s="12"/>
      <c r="S323" s="30"/>
      <c r="T323" s="12"/>
      <c r="U323" s="12"/>
      <c r="V323" s="12"/>
      <c r="W323" s="12"/>
      <c r="X323" s="14"/>
      <c r="Y323" s="12"/>
      <c r="Z323" s="12"/>
      <c r="AA323" s="12"/>
      <c r="AB323" s="6"/>
      <c r="AC323" s="15" t="str">
        <f t="shared" si="77"/>
        <v/>
      </c>
      <c r="AD323" s="16" t="str">
        <f t="shared" si="78"/>
        <v/>
      </c>
      <c r="AE323" s="15" t="str">
        <f t="shared" si="79"/>
        <v/>
      </c>
      <c r="AF323" s="15" t="str">
        <f t="shared" si="80"/>
        <v/>
      </c>
      <c r="AG323" s="15" t="str">
        <f t="shared" si="81"/>
        <v/>
      </c>
      <c r="AH323" s="16" t="str">
        <f t="shared" si="82"/>
        <v/>
      </c>
      <c r="AI323" s="16" t="str">
        <f t="shared" si="83"/>
        <v/>
      </c>
      <c r="AJ323" s="16" t="str">
        <f t="shared" si="84"/>
        <v/>
      </c>
      <c r="AK323" s="16" t="str">
        <f t="shared" si="85"/>
        <v/>
      </c>
      <c r="AL323" s="16" t="str">
        <f t="shared" si="86"/>
        <v/>
      </c>
      <c r="AM323" s="41" t="str">
        <f t="shared" si="87"/>
        <v/>
      </c>
      <c r="AN323" s="41" t="str">
        <f t="shared" si="88"/>
        <v/>
      </c>
      <c r="AO323" s="17" t="str">
        <f>IF(A323="","",(AD323&lt;Settings!$B$4)+(AE323&gt;Settings!$B$5)+(AH323&gt;Settings!$B$6)+(AI323&gt;Settings!$B$7)+(N323&lt;Settings!$B$8)+(AJ323&gt;Settings!$B$9)+(O323&gt;Settings!$B$10)+(IFERROR(R323/S323,0)&gt;Settings!$B$11)+(AK323&lt;Settings!$B$12)+(AL323&lt;Settings!$B$13)+(X323&lt;Settings!$B$14)+(Y323&gt;Settings!$B$15))</f>
        <v/>
      </c>
      <c r="AP323" s="11" t="str">
        <f t="shared" si="89"/>
        <v/>
      </c>
      <c r="BB323" s="3"/>
      <c r="BC323" s="3"/>
      <c r="BD323" s="3"/>
      <c r="BE323" s="3"/>
      <c r="BG323" s="37"/>
      <c r="BH323" s="37"/>
      <c r="BI323" s="38" t="str">
        <f t="shared" si="90"/>
        <v/>
      </c>
    </row>
    <row r="324" spans="1:61" ht="15">
      <c r="A324" s="8"/>
      <c r="B324" s="6"/>
      <c r="C324" s="6"/>
      <c r="D324" s="6"/>
      <c r="E324" s="6"/>
      <c r="F324" s="12"/>
      <c r="G324" s="12"/>
      <c r="H324" s="12"/>
      <c r="I324" s="12"/>
      <c r="J324" s="12"/>
      <c r="K324" s="12"/>
      <c r="L324" s="13"/>
      <c r="M324" s="13"/>
      <c r="N324" s="14"/>
      <c r="O324" s="12"/>
      <c r="P324" s="12"/>
      <c r="Q324" s="12"/>
      <c r="R324" s="12"/>
      <c r="S324" s="30"/>
      <c r="T324" s="12"/>
      <c r="U324" s="12"/>
      <c r="V324" s="12"/>
      <c r="W324" s="12"/>
      <c r="X324" s="14"/>
      <c r="Y324" s="12"/>
      <c r="Z324" s="12"/>
      <c r="AA324" s="12"/>
      <c r="AB324" s="6"/>
      <c r="AC324" s="15" t="str">
        <f t="shared" si="77"/>
        <v/>
      </c>
      <c r="AD324" s="16" t="str">
        <f t="shared" si="78"/>
        <v/>
      </c>
      <c r="AE324" s="15" t="str">
        <f t="shared" si="79"/>
        <v/>
      </c>
      <c r="AF324" s="15" t="str">
        <f t="shared" si="80"/>
        <v/>
      </c>
      <c r="AG324" s="15" t="str">
        <f t="shared" si="81"/>
        <v/>
      </c>
      <c r="AH324" s="16" t="str">
        <f t="shared" si="82"/>
        <v/>
      </c>
      <c r="AI324" s="16" t="str">
        <f t="shared" si="83"/>
        <v/>
      </c>
      <c r="AJ324" s="16" t="str">
        <f t="shared" si="84"/>
        <v/>
      </c>
      <c r="AK324" s="16" t="str">
        <f t="shared" si="85"/>
        <v/>
      </c>
      <c r="AL324" s="16" t="str">
        <f t="shared" si="86"/>
        <v/>
      </c>
      <c r="AM324" s="41" t="str">
        <f t="shared" si="87"/>
        <v/>
      </c>
      <c r="AN324" s="41" t="str">
        <f t="shared" si="88"/>
        <v/>
      </c>
      <c r="AO324" s="17" t="str">
        <f>IF(A324="","",(AD324&lt;Settings!$B$4)+(AE324&gt;Settings!$B$5)+(AH324&gt;Settings!$B$6)+(AI324&gt;Settings!$B$7)+(N324&lt;Settings!$B$8)+(AJ324&gt;Settings!$B$9)+(O324&gt;Settings!$B$10)+(IFERROR(R324/S324,0)&gt;Settings!$B$11)+(AK324&lt;Settings!$B$12)+(AL324&lt;Settings!$B$13)+(X324&lt;Settings!$B$14)+(Y324&gt;Settings!$B$15))</f>
        <v/>
      </c>
      <c r="AP324" s="11" t="str">
        <f t="shared" si="89"/>
        <v/>
      </c>
      <c r="BB324" s="3"/>
      <c r="BC324" s="3"/>
      <c r="BD324" s="3"/>
      <c r="BE324" s="3"/>
      <c r="BG324" s="37"/>
      <c r="BH324" s="37"/>
      <c r="BI324" s="38" t="str">
        <f t="shared" si="90"/>
        <v/>
      </c>
    </row>
    <row r="325" spans="1:61" ht="15">
      <c r="A325" s="8"/>
      <c r="B325" s="6"/>
      <c r="C325" s="6"/>
      <c r="D325" s="6"/>
      <c r="E325" s="6"/>
      <c r="F325" s="12"/>
      <c r="G325" s="12"/>
      <c r="H325" s="12"/>
      <c r="I325" s="12"/>
      <c r="J325" s="12"/>
      <c r="K325" s="12"/>
      <c r="L325" s="13"/>
      <c r="M325" s="13"/>
      <c r="N325" s="14"/>
      <c r="O325" s="12"/>
      <c r="P325" s="12"/>
      <c r="Q325" s="12"/>
      <c r="R325" s="12"/>
      <c r="S325" s="30"/>
      <c r="T325" s="12"/>
      <c r="U325" s="12"/>
      <c r="V325" s="12"/>
      <c r="W325" s="12"/>
      <c r="X325" s="14"/>
      <c r="Y325" s="12"/>
      <c r="Z325" s="12"/>
      <c r="AA325" s="12"/>
      <c r="AB325" s="6"/>
      <c r="AC325" s="15" t="str">
        <f t="shared" ref="AC325:AC388" si="91">IF(A325="","",G325+H325)</f>
        <v/>
      </c>
      <c r="AD325" s="16" t="str">
        <f t="shared" ref="AD325:AD388" si="92">IF(A325="","",IFERROR(MIN(K325/F325,1),0))</f>
        <v/>
      </c>
      <c r="AE325" s="15" t="str">
        <f t="shared" ref="AE325:AE388" si="93">IF(A325="","",MAX(F325-K325,0))</f>
        <v/>
      </c>
      <c r="AF325" s="15" t="str">
        <f t="shared" ref="AF325:AF388" si="94">IF(A325="","",MAX(K325-F325,0))</f>
        <v/>
      </c>
      <c r="AG325" s="15" t="str">
        <f t="shared" ref="AG325:AG388" si="95">IF(A325="","",MAX(H325-I325,0))</f>
        <v/>
      </c>
      <c r="AH325" s="16" t="str">
        <f t="shared" ref="AH325:AH388" si="96">IF(A325="","",IFERROR(H325/AC325,0))</f>
        <v/>
      </c>
      <c r="AI325" s="16" t="str">
        <f t="shared" ref="AI325:AI388" si="97">IF(A325="","",IFERROR(AG325/AC325,0))</f>
        <v/>
      </c>
      <c r="AJ325" s="16" t="str">
        <f t="shared" ref="AJ325:AJ388" si="98">IF(A325="","",IFERROR(L325/M325,0))</f>
        <v/>
      </c>
      <c r="AK325" s="16" t="str">
        <f t="shared" ref="AK325:AK388" si="99">IF(A325="","",IFERROR(U325/T325,0))</f>
        <v/>
      </c>
      <c r="AL325" s="16" t="str">
        <f t="shared" ref="AL325:AL388" si="100">IF(A325="","",IFERROR(W325/V325,0))</f>
        <v/>
      </c>
      <c r="AM325" s="41" t="str">
        <f t="shared" ref="AM325:AM388" si="101">IF(A325="","",N325*AC325)</f>
        <v/>
      </c>
      <c r="AN325" s="41" t="str">
        <f t="shared" ref="AN325:AN388" si="102">IF(A325="","",X325*W325)</f>
        <v/>
      </c>
      <c r="AO325" s="17" t="str">
        <f>IF(A325="","",(AD325&lt;Settings!$B$4)+(AE325&gt;Settings!$B$5)+(AH325&gt;Settings!$B$6)+(AI325&gt;Settings!$B$7)+(N325&lt;Settings!$B$8)+(AJ325&gt;Settings!$B$9)+(O325&gt;Settings!$B$10)+(IFERROR(R325/S325,0)&gt;Settings!$B$11)+(AK325&lt;Settings!$B$12)+(AL325&lt;Settings!$B$13)+(X325&lt;Settings!$B$14)+(Y325&gt;Settings!$B$15))</f>
        <v/>
      </c>
      <c r="AP325" s="11" t="str">
        <f t="shared" ref="AP325:AP388" si="103">IF(A325="","",IF(AO325&gt;=3,"Red",IF(AO325&gt;=1,"Yellow","Green")))</f>
        <v/>
      </c>
      <c r="BB325" s="3"/>
      <c r="BC325" s="3"/>
      <c r="BD325" s="3"/>
      <c r="BE325" s="3"/>
      <c r="BG325" s="37"/>
      <c r="BH325" s="37"/>
      <c r="BI325" s="38" t="str">
        <f t="shared" ref="BI325:BI388" si="104">IF(BG325&gt;0,BH325/BG325,"")</f>
        <v/>
      </c>
    </row>
    <row r="326" spans="1:61" ht="15">
      <c r="A326" s="8"/>
      <c r="B326" s="6"/>
      <c r="C326" s="6"/>
      <c r="D326" s="6"/>
      <c r="E326" s="6"/>
      <c r="F326" s="12"/>
      <c r="G326" s="12"/>
      <c r="H326" s="12"/>
      <c r="I326" s="12"/>
      <c r="J326" s="12"/>
      <c r="K326" s="12"/>
      <c r="L326" s="13"/>
      <c r="M326" s="13"/>
      <c r="N326" s="14"/>
      <c r="O326" s="12"/>
      <c r="P326" s="12"/>
      <c r="Q326" s="12"/>
      <c r="R326" s="12"/>
      <c r="S326" s="30"/>
      <c r="T326" s="12"/>
      <c r="U326" s="12"/>
      <c r="V326" s="12"/>
      <c r="W326" s="12"/>
      <c r="X326" s="14"/>
      <c r="Y326" s="12"/>
      <c r="Z326" s="12"/>
      <c r="AA326" s="12"/>
      <c r="AB326" s="6"/>
      <c r="AC326" s="15" t="str">
        <f t="shared" si="91"/>
        <v/>
      </c>
      <c r="AD326" s="16" t="str">
        <f t="shared" si="92"/>
        <v/>
      </c>
      <c r="AE326" s="15" t="str">
        <f t="shared" si="93"/>
        <v/>
      </c>
      <c r="AF326" s="15" t="str">
        <f t="shared" si="94"/>
        <v/>
      </c>
      <c r="AG326" s="15" t="str">
        <f t="shared" si="95"/>
        <v/>
      </c>
      <c r="AH326" s="16" t="str">
        <f t="shared" si="96"/>
        <v/>
      </c>
      <c r="AI326" s="16" t="str">
        <f t="shared" si="97"/>
        <v/>
      </c>
      <c r="AJ326" s="16" t="str">
        <f t="shared" si="98"/>
        <v/>
      </c>
      <c r="AK326" s="16" t="str">
        <f t="shared" si="99"/>
        <v/>
      </c>
      <c r="AL326" s="16" t="str">
        <f t="shared" si="100"/>
        <v/>
      </c>
      <c r="AM326" s="41" t="str">
        <f t="shared" si="101"/>
        <v/>
      </c>
      <c r="AN326" s="41" t="str">
        <f t="shared" si="102"/>
        <v/>
      </c>
      <c r="AO326" s="17" t="str">
        <f>IF(A326="","",(AD326&lt;Settings!$B$4)+(AE326&gt;Settings!$B$5)+(AH326&gt;Settings!$B$6)+(AI326&gt;Settings!$B$7)+(N326&lt;Settings!$B$8)+(AJ326&gt;Settings!$B$9)+(O326&gt;Settings!$B$10)+(IFERROR(R326/S326,0)&gt;Settings!$B$11)+(AK326&lt;Settings!$B$12)+(AL326&lt;Settings!$B$13)+(X326&lt;Settings!$B$14)+(Y326&gt;Settings!$B$15))</f>
        <v/>
      </c>
      <c r="AP326" s="11" t="str">
        <f t="shared" si="103"/>
        <v/>
      </c>
      <c r="BB326" s="3"/>
      <c r="BC326" s="3"/>
      <c r="BD326" s="3"/>
      <c r="BE326" s="3"/>
      <c r="BG326" s="37"/>
      <c r="BH326" s="37"/>
      <c r="BI326" s="38" t="str">
        <f t="shared" si="104"/>
        <v/>
      </c>
    </row>
    <row r="327" spans="1:61" ht="15">
      <c r="A327" s="8"/>
      <c r="B327" s="6"/>
      <c r="C327" s="6"/>
      <c r="D327" s="6"/>
      <c r="E327" s="6"/>
      <c r="F327" s="12"/>
      <c r="G327" s="12"/>
      <c r="H327" s="12"/>
      <c r="I327" s="12"/>
      <c r="J327" s="12"/>
      <c r="K327" s="12"/>
      <c r="L327" s="13"/>
      <c r="M327" s="13"/>
      <c r="N327" s="14"/>
      <c r="O327" s="12"/>
      <c r="P327" s="12"/>
      <c r="Q327" s="12"/>
      <c r="R327" s="12"/>
      <c r="S327" s="30"/>
      <c r="T327" s="12"/>
      <c r="U327" s="12"/>
      <c r="V327" s="12"/>
      <c r="W327" s="12"/>
      <c r="X327" s="14"/>
      <c r="Y327" s="12"/>
      <c r="Z327" s="12"/>
      <c r="AA327" s="12"/>
      <c r="AB327" s="6"/>
      <c r="AC327" s="15" t="str">
        <f t="shared" si="91"/>
        <v/>
      </c>
      <c r="AD327" s="16" t="str">
        <f t="shared" si="92"/>
        <v/>
      </c>
      <c r="AE327" s="15" t="str">
        <f t="shared" si="93"/>
        <v/>
      </c>
      <c r="AF327" s="15" t="str">
        <f t="shared" si="94"/>
        <v/>
      </c>
      <c r="AG327" s="15" t="str">
        <f t="shared" si="95"/>
        <v/>
      </c>
      <c r="AH327" s="16" t="str">
        <f t="shared" si="96"/>
        <v/>
      </c>
      <c r="AI327" s="16" t="str">
        <f t="shared" si="97"/>
        <v/>
      </c>
      <c r="AJ327" s="16" t="str">
        <f t="shared" si="98"/>
        <v/>
      </c>
      <c r="AK327" s="16" t="str">
        <f t="shared" si="99"/>
        <v/>
      </c>
      <c r="AL327" s="16" t="str">
        <f t="shared" si="100"/>
        <v/>
      </c>
      <c r="AM327" s="41" t="str">
        <f t="shared" si="101"/>
        <v/>
      </c>
      <c r="AN327" s="41" t="str">
        <f t="shared" si="102"/>
        <v/>
      </c>
      <c r="AO327" s="17" t="str">
        <f>IF(A327="","",(AD327&lt;Settings!$B$4)+(AE327&gt;Settings!$B$5)+(AH327&gt;Settings!$B$6)+(AI327&gt;Settings!$B$7)+(N327&lt;Settings!$B$8)+(AJ327&gt;Settings!$B$9)+(O327&gt;Settings!$B$10)+(IFERROR(R327/S327,0)&gt;Settings!$B$11)+(AK327&lt;Settings!$B$12)+(AL327&lt;Settings!$B$13)+(X327&lt;Settings!$B$14)+(Y327&gt;Settings!$B$15))</f>
        <v/>
      </c>
      <c r="AP327" s="11" t="str">
        <f t="shared" si="103"/>
        <v/>
      </c>
      <c r="BB327" s="3"/>
      <c r="BC327" s="3"/>
      <c r="BD327" s="3"/>
      <c r="BE327" s="3"/>
      <c r="BG327" s="37"/>
      <c r="BH327" s="37"/>
      <c r="BI327" s="38" t="str">
        <f t="shared" si="104"/>
        <v/>
      </c>
    </row>
    <row r="328" spans="1:61" ht="15">
      <c r="A328" s="8"/>
      <c r="B328" s="6"/>
      <c r="C328" s="6"/>
      <c r="D328" s="6"/>
      <c r="E328" s="6"/>
      <c r="F328" s="12"/>
      <c r="G328" s="12"/>
      <c r="H328" s="12"/>
      <c r="I328" s="12"/>
      <c r="J328" s="12"/>
      <c r="K328" s="12"/>
      <c r="L328" s="13"/>
      <c r="M328" s="13"/>
      <c r="N328" s="14"/>
      <c r="O328" s="12"/>
      <c r="P328" s="12"/>
      <c r="Q328" s="12"/>
      <c r="R328" s="12"/>
      <c r="S328" s="30"/>
      <c r="T328" s="12"/>
      <c r="U328" s="12"/>
      <c r="V328" s="12"/>
      <c r="W328" s="12"/>
      <c r="X328" s="14"/>
      <c r="Y328" s="12"/>
      <c r="Z328" s="12"/>
      <c r="AA328" s="12"/>
      <c r="AB328" s="6"/>
      <c r="AC328" s="15" t="str">
        <f t="shared" si="91"/>
        <v/>
      </c>
      <c r="AD328" s="16" t="str">
        <f t="shared" si="92"/>
        <v/>
      </c>
      <c r="AE328" s="15" t="str">
        <f t="shared" si="93"/>
        <v/>
      </c>
      <c r="AF328" s="15" t="str">
        <f t="shared" si="94"/>
        <v/>
      </c>
      <c r="AG328" s="15" t="str">
        <f t="shared" si="95"/>
        <v/>
      </c>
      <c r="AH328" s="16" t="str">
        <f t="shared" si="96"/>
        <v/>
      </c>
      <c r="AI328" s="16" t="str">
        <f t="shared" si="97"/>
        <v/>
      </c>
      <c r="AJ328" s="16" t="str">
        <f t="shared" si="98"/>
        <v/>
      </c>
      <c r="AK328" s="16" t="str">
        <f t="shared" si="99"/>
        <v/>
      </c>
      <c r="AL328" s="16" t="str">
        <f t="shared" si="100"/>
        <v/>
      </c>
      <c r="AM328" s="41" t="str">
        <f t="shared" si="101"/>
        <v/>
      </c>
      <c r="AN328" s="41" t="str">
        <f t="shared" si="102"/>
        <v/>
      </c>
      <c r="AO328" s="17" t="str">
        <f>IF(A328="","",(AD328&lt;Settings!$B$4)+(AE328&gt;Settings!$B$5)+(AH328&gt;Settings!$B$6)+(AI328&gt;Settings!$B$7)+(N328&lt;Settings!$B$8)+(AJ328&gt;Settings!$B$9)+(O328&gt;Settings!$B$10)+(IFERROR(R328/S328,0)&gt;Settings!$B$11)+(AK328&lt;Settings!$B$12)+(AL328&lt;Settings!$B$13)+(X328&lt;Settings!$B$14)+(Y328&gt;Settings!$B$15))</f>
        <v/>
      </c>
      <c r="AP328" s="11" t="str">
        <f t="shared" si="103"/>
        <v/>
      </c>
      <c r="BB328" s="3"/>
      <c r="BC328" s="3"/>
      <c r="BD328" s="3"/>
      <c r="BE328" s="3"/>
      <c r="BG328" s="37"/>
      <c r="BH328" s="37"/>
      <c r="BI328" s="38" t="str">
        <f t="shared" si="104"/>
        <v/>
      </c>
    </row>
    <row r="329" spans="1:61" ht="15">
      <c r="A329" s="8"/>
      <c r="B329" s="6"/>
      <c r="C329" s="6"/>
      <c r="D329" s="6"/>
      <c r="E329" s="6"/>
      <c r="F329" s="12"/>
      <c r="G329" s="12"/>
      <c r="H329" s="12"/>
      <c r="I329" s="12"/>
      <c r="J329" s="12"/>
      <c r="K329" s="12"/>
      <c r="L329" s="13"/>
      <c r="M329" s="13"/>
      <c r="N329" s="14"/>
      <c r="O329" s="12"/>
      <c r="P329" s="12"/>
      <c r="Q329" s="12"/>
      <c r="R329" s="12"/>
      <c r="S329" s="30"/>
      <c r="T329" s="12"/>
      <c r="U329" s="12"/>
      <c r="V329" s="12"/>
      <c r="W329" s="12"/>
      <c r="X329" s="14"/>
      <c r="Y329" s="12"/>
      <c r="Z329" s="12"/>
      <c r="AA329" s="12"/>
      <c r="AB329" s="6"/>
      <c r="AC329" s="15" t="str">
        <f t="shared" si="91"/>
        <v/>
      </c>
      <c r="AD329" s="16" t="str">
        <f t="shared" si="92"/>
        <v/>
      </c>
      <c r="AE329" s="15" t="str">
        <f t="shared" si="93"/>
        <v/>
      </c>
      <c r="AF329" s="15" t="str">
        <f t="shared" si="94"/>
        <v/>
      </c>
      <c r="AG329" s="15" t="str">
        <f t="shared" si="95"/>
        <v/>
      </c>
      <c r="AH329" s="16" t="str">
        <f t="shared" si="96"/>
        <v/>
      </c>
      <c r="AI329" s="16" t="str">
        <f t="shared" si="97"/>
        <v/>
      </c>
      <c r="AJ329" s="16" t="str">
        <f t="shared" si="98"/>
        <v/>
      </c>
      <c r="AK329" s="16" t="str">
        <f t="shared" si="99"/>
        <v/>
      </c>
      <c r="AL329" s="16" t="str">
        <f t="shared" si="100"/>
        <v/>
      </c>
      <c r="AM329" s="41" t="str">
        <f t="shared" si="101"/>
        <v/>
      </c>
      <c r="AN329" s="41" t="str">
        <f t="shared" si="102"/>
        <v/>
      </c>
      <c r="AO329" s="17" t="str">
        <f>IF(A329="","",(AD329&lt;Settings!$B$4)+(AE329&gt;Settings!$B$5)+(AH329&gt;Settings!$B$6)+(AI329&gt;Settings!$B$7)+(N329&lt;Settings!$B$8)+(AJ329&gt;Settings!$B$9)+(O329&gt;Settings!$B$10)+(IFERROR(R329/S329,0)&gt;Settings!$B$11)+(AK329&lt;Settings!$B$12)+(AL329&lt;Settings!$B$13)+(X329&lt;Settings!$B$14)+(Y329&gt;Settings!$B$15))</f>
        <v/>
      </c>
      <c r="AP329" s="11" t="str">
        <f t="shared" si="103"/>
        <v/>
      </c>
      <c r="BB329" s="3"/>
      <c r="BC329" s="3"/>
      <c r="BD329" s="3"/>
      <c r="BE329" s="3"/>
      <c r="BG329" s="37"/>
      <c r="BH329" s="37"/>
      <c r="BI329" s="38" t="str">
        <f t="shared" si="104"/>
        <v/>
      </c>
    </row>
    <row r="330" spans="1:61" ht="15">
      <c r="A330" s="8"/>
      <c r="B330" s="6"/>
      <c r="C330" s="6"/>
      <c r="D330" s="6"/>
      <c r="E330" s="6"/>
      <c r="F330" s="12"/>
      <c r="G330" s="12"/>
      <c r="H330" s="12"/>
      <c r="I330" s="12"/>
      <c r="J330" s="12"/>
      <c r="K330" s="12"/>
      <c r="L330" s="13"/>
      <c r="M330" s="13"/>
      <c r="N330" s="14"/>
      <c r="O330" s="12"/>
      <c r="P330" s="12"/>
      <c r="Q330" s="12"/>
      <c r="R330" s="12"/>
      <c r="S330" s="30"/>
      <c r="T330" s="12"/>
      <c r="U330" s="12"/>
      <c r="V330" s="12"/>
      <c r="W330" s="12"/>
      <c r="X330" s="14"/>
      <c r="Y330" s="12"/>
      <c r="Z330" s="12"/>
      <c r="AA330" s="12"/>
      <c r="AB330" s="6"/>
      <c r="AC330" s="15" t="str">
        <f t="shared" si="91"/>
        <v/>
      </c>
      <c r="AD330" s="16" t="str">
        <f t="shared" si="92"/>
        <v/>
      </c>
      <c r="AE330" s="15" t="str">
        <f t="shared" si="93"/>
        <v/>
      </c>
      <c r="AF330" s="15" t="str">
        <f t="shared" si="94"/>
        <v/>
      </c>
      <c r="AG330" s="15" t="str">
        <f t="shared" si="95"/>
        <v/>
      </c>
      <c r="AH330" s="16" t="str">
        <f t="shared" si="96"/>
        <v/>
      </c>
      <c r="AI330" s="16" t="str">
        <f t="shared" si="97"/>
        <v/>
      </c>
      <c r="AJ330" s="16" t="str">
        <f t="shared" si="98"/>
        <v/>
      </c>
      <c r="AK330" s="16" t="str">
        <f t="shared" si="99"/>
        <v/>
      </c>
      <c r="AL330" s="16" t="str">
        <f t="shared" si="100"/>
        <v/>
      </c>
      <c r="AM330" s="41" t="str">
        <f t="shared" si="101"/>
        <v/>
      </c>
      <c r="AN330" s="41" t="str">
        <f t="shared" si="102"/>
        <v/>
      </c>
      <c r="AO330" s="17" t="str">
        <f>IF(A330="","",(AD330&lt;Settings!$B$4)+(AE330&gt;Settings!$B$5)+(AH330&gt;Settings!$B$6)+(AI330&gt;Settings!$B$7)+(N330&lt;Settings!$B$8)+(AJ330&gt;Settings!$B$9)+(O330&gt;Settings!$B$10)+(IFERROR(R330/S330,0)&gt;Settings!$B$11)+(AK330&lt;Settings!$B$12)+(AL330&lt;Settings!$B$13)+(X330&lt;Settings!$B$14)+(Y330&gt;Settings!$B$15))</f>
        <v/>
      </c>
      <c r="AP330" s="11" t="str">
        <f t="shared" si="103"/>
        <v/>
      </c>
      <c r="BB330" s="3"/>
      <c r="BC330" s="3"/>
      <c r="BD330" s="3"/>
      <c r="BE330" s="3"/>
      <c r="BG330" s="37"/>
      <c r="BH330" s="37"/>
      <c r="BI330" s="38" t="str">
        <f t="shared" si="104"/>
        <v/>
      </c>
    </row>
    <row r="331" spans="1:61" ht="15">
      <c r="A331" s="8"/>
      <c r="B331" s="6"/>
      <c r="C331" s="6"/>
      <c r="D331" s="6"/>
      <c r="E331" s="6"/>
      <c r="F331" s="12"/>
      <c r="G331" s="12"/>
      <c r="H331" s="12"/>
      <c r="I331" s="12"/>
      <c r="J331" s="12"/>
      <c r="K331" s="12"/>
      <c r="L331" s="13"/>
      <c r="M331" s="13"/>
      <c r="N331" s="14"/>
      <c r="O331" s="12"/>
      <c r="P331" s="12"/>
      <c r="Q331" s="12"/>
      <c r="R331" s="12"/>
      <c r="S331" s="30"/>
      <c r="T331" s="12"/>
      <c r="U331" s="12"/>
      <c r="V331" s="12"/>
      <c r="W331" s="12"/>
      <c r="X331" s="14"/>
      <c r="Y331" s="12"/>
      <c r="Z331" s="12"/>
      <c r="AA331" s="12"/>
      <c r="AB331" s="6"/>
      <c r="AC331" s="15" t="str">
        <f t="shared" si="91"/>
        <v/>
      </c>
      <c r="AD331" s="16" t="str">
        <f t="shared" si="92"/>
        <v/>
      </c>
      <c r="AE331" s="15" t="str">
        <f t="shared" si="93"/>
        <v/>
      </c>
      <c r="AF331" s="15" t="str">
        <f t="shared" si="94"/>
        <v/>
      </c>
      <c r="AG331" s="15" t="str">
        <f t="shared" si="95"/>
        <v/>
      </c>
      <c r="AH331" s="16" t="str">
        <f t="shared" si="96"/>
        <v/>
      </c>
      <c r="AI331" s="16" t="str">
        <f t="shared" si="97"/>
        <v/>
      </c>
      <c r="AJ331" s="16" t="str">
        <f t="shared" si="98"/>
        <v/>
      </c>
      <c r="AK331" s="16" t="str">
        <f t="shared" si="99"/>
        <v/>
      </c>
      <c r="AL331" s="16" t="str">
        <f t="shared" si="100"/>
        <v/>
      </c>
      <c r="AM331" s="41" t="str">
        <f t="shared" si="101"/>
        <v/>
      </c>
      <c r="AN331" s="41" t="str">
        <f t="shared" si="102"/>
        <v/>
      </c>
      <c r="AO331" s="17" t="str">
        <f>IF(A331="","",(AD331&lt;Settings!$B$4)+(AE331&gt;Settings!$B$5)+(AH331&gt;Settings!$B$6)+(AI331&gt;Settings!$B$7)+(N331&lt;Settings!$B$8)+(AJ331&gt;Settings!$B$9)+(O331&gt;Settings!$B$10)+(IFERROR(R331/S331,0)&gt;Settings!$B$11)+(AK331&lt;Settings!$B$12)+(AL331&lt;Settings!$B$13)+(X331&lt;Settings!$B$14)+(Y331&gt;Settings!$B$15))</f>
        <v/>
      </c>
      <c r="AP331" s="11" t="str">
        <f t="shared" si="103"/>
        <v/>
      </c>
      <c r="BB331" s="3"/>
      <c r="BC331" s="3"/>
      <c r="BD331" s="3"/>
      <c r="BE331" s="3"/>
      <c r="BG331" s="37"/>
      <c r="BH331" s="37"/>
      <c r="BI331" s="38" t="str">
        <f t="shared" si="104"/>
        <v/>
      </c>
    </row>
    <row r="332" spans="1:61" ht="15">
      <c r="A332" s="8"/>
      <c r="B332" s="6"/>
      <c r="C332" s="6"/>
      <c r="D332" s="6"/>
      <c r="E332" s="6"/>
      <c r="F332" s="12"/>
      <c r="G332" s="12"/>
      <c r="H332" s="12"/>
      <c r="I332" s="12"/>
      <c r="J332" s="12"/>
      <c r="K332" s="12"/>
      <c r="L332" s="13"/>
      <c r="M332" s="13"/>
      <c r="N332" s="14"/>
      <c r="O332" s="12"/>
      <c r="P332" s="12"/>
      <c r="Q332" s="12"/>
      <c r="R332" s="12"/>
      <c r="S332" s="30"/>
      <c r="T332" s="12"/>
      <c r="U332" s="12"/>
      <c r="V332" s="12"/>
      <c r="W332" s="12"/>
      <c r="X332" s="14"/>
      <c r="Y332" s="12"/>
      <c r="Z332" s="12"/>
      <c r="AA332" s="12"/>
      <c r="AB332" s="6"/>
      <c r="AC332" s="15" t="str">
        <f t="shared" si="91"/>
        <v/>
      </c>
      <c r="AD332" s="16" t="str">
        <f t="shared" si="92"/>
        <v/>
      </c>
      <c r="AE332" s="15" t="str">
        <f t="shared" si="93"/>
        <v/>
      </c>
      <c r="AF332" s="15" t="str">
        <f t="shared" si="94"/>
        <v/>
      </c>
      <c r="AG332" s="15" t="str">
        <f t="shared" si="95"/>
        <v/>
      </c>
      <c r="AH332" s="16" t="str">
        <f t="shared" si="96"/>
        <v/>
      </c>
      <c r="AI332" s="16" t="str">
        <f t="shared" si="97"/>
        <v/>
      </c>
      <c r="AJ332" s="16" t="str">
        <f t="shared" si="98"/>
        <v/>
      </c>
      <c r="AK332" s="16" t="str">
        <f t="shared" si="99"/>
        <v/>
      </c>
      <c r="AL332" s="16" t="str">
        <f t="shared" si="100"/>
        <v/>
      </c>
      <c r="AM332" s="41" t="str">
        <f t="shared" si="101"/>
        <v/>
      </c>
      <c r="AN332" s="41" t="str">
        <f t="shared" si="102"/>
        <v/>
      </c>
      <c r="AO332" s="17" t="str">
        <f>IF(A332="","",(AD332&lt;Settings!$B$4)+(AE332&gt;Settings!$B$5)+(AH332&gt;Settings!$B$6)+(AI332&gt;Settings!$B$7)+(N332&lt;Settings!$B$8)+(AJ332&gt;Settings!$B$9)+(O332&gt;Settings!$B$10)+(IFERROR(R332/S332,0)&gt;Settings!$B$11)+(AK332&lt;Settings!$B$12)+(AL332&lt;Settings!$B$13)+(X332&lt;Settings!$B$14)+(Y332&gt;Settings!$B$15))</f>
        <v/>
      </c>
      <c r="AP332" s="11" t="str">
        <f t="shared" si="103"/>
        <v/>
      </c>
      <c r="BB332" s="3"/>
      <c r="BC332" s="3"/>
      <c r="BD332" s="3"/>
      <c r="BE332" s="3"/>
      <c r="BG332" s="37"/>
      <c r="BH332" s="37"/>
      <c r="BI332" s="38" t="str">
        <f t="shared" si="104"/>
        <v/>
      </c>
    </row>
    <row r="333" spans="1:61" ht="15">
      <c r="A333" s="8"/>
      <c r="B333" s="6"/>
      <c r="C333" s="6"/>
      <c r="D333" s="6"/>
      <c r="E333" s="6"/>
      <c r="F333" s="12"/>
      <c r="G333" s="12"/>
      <c r="H333" s="12"/>
      <c r="I333" s="12"/>
      <c r="J333" s="12"/>
      <c r="K333" s="12"/>
      <c r="L333" s="13"/>
      <c r="M333" s="13"/>
      <c r="N333" s="14"/>
      <c r="O333" s="12"/>
      <c r="P333" s="12"/>
      <c r="Q333" s="12"/>
      <c r="R333" s="12"/>
      <c r="S333" s="30"/>
      <c r="T333" s="12"/>
      <c r="U333" s="12"/>
      <c r="V333" s="12"/>
      <c r="W333" s="12"/>
      <c r="X333" s="14"/>
      <c r="Y333" s="12"/>
      <c r="Z333" s="12"/>
      <c r="AA333" s="12"/>
      <c r="AB333" s="6"/>
      <c r="AC333" s="15" t="str">
        <f t="shared" si="91"/>
        <v/>
      </c>
      <c r="AD333" s="16" t="str">
        <f t="shared" si="92"/>
        <v/>
      </c>
      <c r="AE333" s="15" t="str">
        <f t="shared" si="93"/>
        <v/>
      </c>
      <c r="AF333" s="15" t="str">
        <f t="shared" si="94"/>
        <v/>
      </c>
      <c r="AG333" s="15" t="str">
        <f t="shared" si="95"/>
        <v/>
      </c>
      <c r="AH333" s="16" t="str">
        <f t="shared" si="96"/>
        <v/>
      </c>
      <c r="AI333" s="16" t="str">
        <f t="shared" si="97"/>
        <v/>
      </c>
      <c r="AJ333" s="16" t="str">
        <f t="shared" si="98"/>
        <v/>
      </c>
      <c r="AK333" s="16" t="str">
        <f t="shared" si="99"/>
        <v/>
      </c>
      <c r="AL333" s="16" t="str">
        <f t="shared" si="100"/>
        <v/>
      </c>
      <c r="AM333" s="41" t="str">
        <f t="shared" si="101"/>
        <v/>
      </c>
      <c r="AN333" s="41" t="str">
        <f t="shared" si="102"/>
        <v/>
      </c>
      <c r="AO333" s="17" t="str">
        <f>IF(A333="","",(AD333&lt;Settings!$B$4)+(AE333&gt;Settings!$B$5)+(AH333&gt;Settings!$B$6)+(AI333&gt;Settings!$B$7)+(N333&lt;Settings!$B$8)+(AJ333&gt;Settings!$B$9)+(O333&gt;Settings!$B$10)+(IFERROR(R333/S333,0)&gt;Settings!$B$11)+(AK333&lt;Settings!$B$12)+(AL333&lt;Settings!$B$13)+(X333&lt;Settings!$B$14)+(Y333&gt;Settings!$B$15))</f>
        <v/>
      </c>
      <c r="AP333" s="11" t="str">
        <f t="shared" si="103"/>
        <v/>
      </c>
      <c r="BB333" s="3"/>
      <c r="BC333" s="3"/>
      <c r="BD333" s="3"/>
      <c r="BE333" s="3"/>
      <c r="BG333" s="37"/>
      <c r="BH333" s="37"/>
      <c r="BI333" s="38" t="str">
        <f t="shared" si="104"/>
        <v/>
      </c>
    </row>
    <row r="334" spans="1:61" ht="15">
      <c r="A334" s="8"/>
      <c r="B334" s="6"/>
      <c r="C334" s="6"/>
      <c r="D334" s="6"/>
      <c r="E334" s="6"/>
      <c r="F334" s="12"/>
      <c r="G334" s="12"/>
      <c r="H334" s="12"/>
      <c r="I334" s="12"/>
      <c r="J334" s="12"/>
      <c r="K334" s="12"/>
      <c r="L334" s="13"/>
      <c r="M334" s="13"/>
      <c r="N334" s="14"/>
      <c r="O334" s="12"/>
      <c r="P334" s="12"/>
      <c r="Q334" s="12"/>
      <c r="R334" s="12"/>
      <c r="S334" s="30"/>
      <c r="T334" s="12"/>
      <c r="U334" s="12"/>
      <c r="V334" s="12"/>
      <c r="W334" s="12"/>
      <c r="X334" s="14"/>
      <c r="Y334" s="12"/>
      <c r="Z334" s="12"/>
      <c r="AA334" s="12"/>
      <c r="AB334" s="6"/>
      <c r="AC334" s="15" t="str">
        <f t="shared" si="91"/>
        <v/>
      </c>
      <c r="AD334" s="16" t="str">
        <f t="shared" si="92"/>
        <v/>
      </c>
      <c r="AE334" s="15" t="str">
        <f t="shared" si="93"/>
        <v/>
      </c>
      <c r="AF334" s="15" t="str">
        <f t="shared" si="94"/>
        <v/>
      </c>
      <c r="AG334" s="15" t="str">
        <f t="shared" si="95"/>
        <v/>
      </c>
      <c r="AH334" s="16" t="str">
        <f t="shared" si="96"/>
        <v/>
      </c>
      <c r="AI334" s="16" t="str">
        <f t="shared" si="97"/>
        <v/>
      </c>
      <c r="AJ334" s="16" t="str">
        <f t="shared" si="98"/>
        <v/>
      </c>
      <c r="AK334" s="16" t="str">
        <f t="shared" si="99"/>
        <v/>
      </c>
      <c r="AL334" s="16" t="str">
        <f t="shared" si="100"/>
        <v/>
      </c>
      <c r="AM334" s="41" t="str">
        <f t="shared" si="101"/>
        <v/>
      </c>
      <c r="AN334" s="41" t="str">
        <f t="shared" si="102"/>
        <v/>
      </c>
      <c r="AO334" s="17" t="str">
        <f>IF(A334="","",(AD334&lt;Settings!$B$4)+(AE334&gt;Settings!$B$5)+(AH334&gt;Settings!$B$6)+(AI334&gt;Settings!$B$7)+(N334&lt;Settings!$B$8)+(AJ334&gt;Settings!$B$9)+(O334&gt;Settings!$B$10)+(IFERROR(R334/S334,0)&gt;Settings!$B$11)+(AK334&lt;Settings!$B$12)+(AL334&lt;Settings!$B$13)+(X334&lt;Settings!$B$14)+(Y334&gt;Settings!$B$15))</f>
        <v/>
      </c>
      <c r="AP334" s="11" t="str">
        <f t="shared" si="103"/>
        <v/>
      </c>
      <c r="BB334" s="3"/>
      <c r="BC334" s="3"/>
      <c r="BD334" s="3"/>
      <c r="BE334" s="3"/>
      <c r="BG334" s="37"/>
      <c r="BH334" s="37"/>
      <c r="BI334" s="38" t="str">
        <f t="shared" si="104"/>
        <v/>
      </c>
    </row>
    <row r="335" spans="1:61" ht="15">
      <c r="A335" s="8"/>
      <c r="B335" s="6"/>
      <c r="C335" s="6"/>
      <c r="D335" s="6"/>
      <c r="E335" s="6"/>
      <c r="F335" s="12"/>
      <c r="G335" s="12"/>
      <c r="H335" s="12"/>
      <c r="I335" s="12"/>
      <c r="J335" s="12"/>
      <c r="K335" s="12"/>
      <c r="L335" s="13"/>
      <c r="M335" s="13"/>
      <c r="N335" s="14"/>
      <c r="O335" s="12"/>
      <c r="P335" s="12"/>
      <c r="Q335" s="12"/>
      <c r="R335" s="12"/>
      <c r="S335" s="30"/>
      <c r="T335" s="12"/>
      <c r="U335" s="12"/>
      <c r="V335" s="12"/>
      <c r="W335" s="12"/>
      <c r="X335" s="14"/>
      <c r="Y335" s="12"/>
      <c r="Z335" s="12"/>
      <c r="AA335" s="12"/>
      <c r="AB335" s="6"/>
      <c r="AC335" s="15" t="str">
        <f t="shared" si="91"/>
        <v/>
      </c>
      <c r="AD335" s="16" t="str">
        <f t="shared" si="92"/>
        <v/>
      </c>
      <c r="AE335" s="15" t="str">
        <f t="shared" si="93"/>
        <v/>
      </c>
      <c r="AF335" s="15" t="str">
        <f t="shared" si="94"/>
        <v/>
      </c>
      <c r="AG335" s="15" t="str">
        <f t="shared" si="95"/>
        <v/>
      </c>
      <c r="AH335" s="16" t="str">
        <f t="shared" si="96"/>
        <v/>
      </c>
      <c r="AI335" s="16" t="str">
        <f t="shared" si="97"/>
        <v/>
      </c>
      <c r="AJ335" s="16" t="str">
        <f t="shared" si="98"/>
        <v/>
      </c>
      <c r="AK335" s="16" t="str">
        <f t="shared" si="99"/>
        <v/>
      </c>
      <c r="AL335" s="16" t="str">
        <f t="shared" si="100"/>
        <v/>
      </c>
      <c r="AM335" s="41" t="str">
        <f t="shared" si="101"/>
        <v/>
      </c>
      <c r="AN335" s="41" t="str">
        <f t="shared" si="102"/>
        <v/>
      </c>
      <c r="AO335" s="17" t="str">
        <f>IF(A335="","",(AD335&lt;Settings!$B$4)+(AE335&gt;Settings!$B$5)+(AH335&gt;Settings!$B$6)+(AI335&gt;Settings!$B$7)+(N335&lt;Settings!$B$8)+(AJ335&gt;Settings!$B$9)+(O335&gt;Settings!$B$10)+(IFERROR(R335/S335,0)&gt;Settings!$B$11)+(AK335&lt;Settings!$B$12)+(AL335&lt;Settings!$B$13)+(X335&lt;Settings!$B$14)+(Y335&gt;Settings!$B$15))</f>
        <v/>
      </c>
      <c r="AP335" s="11" t="str">
        <f t="shared" si="103"/>
        <v/>
      </c>
      <c r="BB335" s="3"/>
      <c r="BC335" s="3"/>
      <c r="BD335" s="3"/>
      <c r="BE335" s="3"/>
      <c r="BG335" s="37"/>
      <c r="BH335" s="37"/>
      <c r="BI335" s="38" t="str">
        <f t="shared" si="104"/>
        <v/>
      </c>
    </row>
    <row r="336" spans="1:61" ht="15">
      <c r="A336" s="8"/>
      <c r="B336" s="6"/>
      <c r="C336" s="6"/>
      <c r="D336" s="6"/>
      <c r="E336" s="6"/>
      <c r="F336" s="12"/>
      <c r="G336" s="12"/>
      <c r="H336" s="12"/>
      <c r="I336" s="12"/>
      <c r="J336" s="12"/>
      <c r="K336" s="12"/>
      <c r="L336" s="13"/>
      <c r="M336" s="13"/>
      <c r="N336" s="14"/>
      <c r="O336" s="12"/>
      <c r="P336" s="12"/>
      <c r="Q336" s="12"/>
      <c r="R336" s="12"/>
      <c r="S336" s="30"/>
      <c r="T336" s="12"/>
      <c r="U336" s="12"/>
      <c r="V336" s="12"/>
      <c r="W336" s="12"/>
      <c r="X336" s="14"/>
      <c r="Y336" s="12"/>
      <c r="Z336" s="12"/>
      <c r="AA336" s="12"/>
      <c r="AB336" s="6"/>
      <c r="AC336" s="15" t="str">
        <f t="shared" si="91"/>
        <v/>
      </c>
      <c r="AD336" s="16" t="str">
        <f t="shared" si="92"/>
        <v/>
      </c>
      <c r="AE336" s="15" t="str">
        <f t="shared" si="93"/>
        <v/>
      </c>
      <c r="AF336" s="15" t="str">
        <f t="shared" si="94"/>
        <v/>
      </c>
      <c r="AG336" s="15" t="str">
        <f t="shared" si="95"/>
        <v/>
      </c>
      <c r="AH336" s="16" t="str">
        <f t="shared" si="96"/>
        <v/>
      </c>
      <c r="AI336" s="16" t="str">
        <f t="shared" si="97"/>
        <v/>
      </c>
      <c r="AJ336" s="16" t="str">
        <f t="shared" si="98"/>
        <v/>
      </c>
      <c r="AK336" s="16" t="str">
        <f t="shared" si="99"/>
        <v/>
      </c>
      <c r="AL336" s="16" t="str">
        <f t="shared" si="100"/>
        <v/>
      </c>
      <c r="AM336" s="41" t="str">
        <f t="shared" si="101"/>
        <v/>
      </c>
      <c r="AN336" s="41" t="str">
        <f t="shared" si="102"/>
        <v/>
      </c>
      <c r="AO336" s="17" t="str">
        <f>IF(A336="","",(AD336&lt;Settings!$B$4)+(AE336&gt;Settings!$B$5)+(AH336&gt;Settings!$B$6)+(AI336&gt;Settings!$B$7)+(N336&lt;Settings!$B$8)+(AJ336&gt;Settings!$B$9)+(O336&gt;Settings!$B$10)+(IFERROR(R336/S336,0)&gt;Settings!$B$11)+(AK336&lt;Settings!$B$12)+(AL336&lt;Settings!$B$13)+(X336&lt;Settings!$B$14)+(Y336&gt;Settings!$B$15))</f>
        <v/>
      </c>
      <c r="AP336" s="11" t="str">
        <f t="shared" si="103"/>
        <v/>
      </c>
      <c r="BB336" s="3"/>
      <c r="BC336" s="3"/>
      <c r="BD336" s="3"/>
      <c r="BE336" s="3"/>
      <c r="BG336" s="37"/>
      <c r="BH336" s="37"/>
      <c r="BI336" s="38" t="str">
        <f t="shared" si="104"/>
        <v/>
      </c>
    </row>
    <row r="337" spans="1:61" ht="15">
      <c r="A337" s="8"/>
      <c r="B337" s="6"/>
      <c r="C337" s="6"/>
      <c r="D337" s="6"/>
      <c r="E337" s="6"/>
      <c r="F337" s="12"/>
      <c r="G337" s="12"/>
      <c r="H337" s="12"/>
      <c r="I337" s="12"/>
      <c r="J337" s="12"/>
      <c r="K337" s="12"/>
      <c r="L337" s="13"/>
      <c r="M337" s="13"/>
      <c r="N337" s="14"/>
      <c r="O337" s="12"/>
      <c r="P337" s="12"/>
      <c r="Q337" s="12"/>
      <c r="R337" s="12"/>
      <c r="S337" s="30"/>
      <c r="T337" s="12"/>
      <c r="U337" s="12"/>
      <c r="V337" s="12"/>
      <c r="W337" s="12"/>
      <c r="X337" s="14"/>
      <c r="Y337" s="12"/>
      <c r="Z337" s="12"/>
      <c r="AA337" s="12"/>
      <c r="AB337" s="6"/>
      <c r="AC337" s="15" t="str">
        <f t="shared" si="91"/>
        <v/>
      </c>
      <c r="AD337" s="16" t="str">
        <f t="shared" si="92"/>
        <v/>
      </c>
      <c r="AE337" s="15" t="str">
        <f t="shared" si="93"/>
        <v/>
      </c>
      <c r="AF337" s="15" t="str">
        <f t="shared" si="94"/>
        <v/>
      </c>
      <c r="AG337" s="15" t="str">
        <f t="shared" si="95"/>
        <v/>
      </c>
      <c r="AH337" s="16" t="str">
        <f t="shared" si="96"/>
        <v/>
      </c>
      <c r="AI337" s="16" t="str">
        <f t="shared" si="97"/>
        <v/>
      </c>
      <c r="AJ337" s="16" t="str">
        <f t="shared" si="98"/>
        <v/>
      </c>
      <c r="AK337" s="16" t="str">
        <f t="shared" si="99"/>
        <v/>
      </c>
      <c r="AL337" s="16" t="str">
        <f t="shared" si="100"/>
        <v/>
      </c>
      <c r="AM337" s="41" t="str">
        <f t="shared" si="101"/>
        <v/>
      </c>
      <c r="AN337" s="41" t="str">
        <f t="shared" si="102"/>
        <v/>
      </c>
      <c r="AO337" s="17" t="str">
        <f>IF(A337="","",(AD337&lt;Settings!$B$4)+(AE337&gt;Settings!$B$5)+(AH337&gt;Settings!$B$6)+(AI337&gt;Settings!$B$7)+(N337&lt;Settings!$B$8)+(AJ337&gt;Settings!$B$9)+(O337&gt;Settings!$B$10)+(IFERROR(R337/S337,0)&gt;Settings!$B$11)+(AK337&lt;Settings!$B$12)+(AL337&lt;Settings!$B$13)+(X337&lt;Settings!$B$14)+(Y337&gt;Settings!$B$15))</f>
        <v/>
      </c>
      <c r="AP337" s="11" t="str">
        <f t="shared" si="103"/>
        <v/>
      </c>
      <c r="BB337" s="3"/>
      <c r="BC337" s="3"/>
      <c r="BD337" s="3"/>
      <c r="BE337" s="3"/>
      <c r="BG337" s="37"/>
      <c r="BH337" s="37"/>
      <c r="BI337" s="38" t="str">
        <f t="shared" si="104"/>
        <v/>
      </c>
    </row>
    <row r="338" spans="1:61" ht="15">
      <c r="A338" s="8"/>
      <c r="B338" s="6"/>
      <c r="C338" s="6"/>
      <c r="D338" s="6"/>
      <c r="E338" s="6"/>
      <c r="F338" s="12"/>
      <c r="G338" s="12"/>
      <c r="H338" s="12"/>
      <c r="I338" s="12"/>
      <c r="J338" s="12"/>
      <c r="K338" s="12"/>
      <c r="L338" s="13"/>
      <c r="M338" s="13"/>
      <c r="N338" s="14"/>
      <c r="O338" s="12"/>
      <c r="P338" s="12"/>
      <c r="Q338" s="12"/>
      <c r="R338" s="12"/>
      <c r="S338" s="30"/>
      <c r="T338" s="12"/>
      <c r="U338" s="12"/>
      <c r="V338" s="12"/>
      <c r="W338" s="12"/>
      <c r="X338" s="14"/>
      <c r="Y338" s="12"/>
      <c r="Z338" s="12"/>
      <c r="AA338" s="12"/>
      <c r="AB338" s="6"/>
      <c r="AC338" s="15" t="str">
        <f t="shared" si="91"/>
        <v/>
      </c>
      <c r="AD338" s="16" t="str">
        <f t="shared" si="92"/>
        <v/>
      </c>
      <c r="AE338" s="15" t="str">
        <f t="shared" si="93"/>
        <v/>
      </c>
      <c r="AF338" s="15" t="str">
        <f t="shared" si="94"/>
        <v/>
      </c>
      <c r="AG338" s="15" t="str">
        <f t="shared" si="95"/>
        <v/>
      </c>
      <c r="AH338" s="16" t="str">
        <f t="shared" si="96"/>
        <v/>
      </c>
      <c r="AI338" s="16" t="str">
        <f t="shared" si="97"/>
        <v/>
      </c>
      <c r="AJ338" s="16" t="str">
        <f t="shared" si="98"/>
        <v/>
      </c>
      <c r="AK338" s="16" t="str">
        <f t="shared" si="99"/>
        <v/>
      </c>
      <c r="AL338" s="16" t="str">
        <f t="shared" si="100"/>
        <v/>
      </c>
      <c r="AM338" s="41" t="str">
        <f t="shared" si="101"/>
        <v/>
      </c>
      <c r="AN338" s="41" t="str">
        <f t="shared" si="102"/>
        <v/>
      </c>
      <c r="AO338" s="17" t="str">
        <f>IF(A338="","",(AD338&lt;Settings!$B$4)+(AE338&gt;Settings!$B$5)+(AH338&gt;Settings!$B$6)+(AI338&gt;Settings!$B$7)+(N338&lt;Settings!$B$8)+(AJ338&gt;Settings!$B$9)+(O338&gt;Settings!$B$10)+(IFERROR(R338/S338,0)&gt;Settings!$B$11)+(AK338&lt;Settings!$B$12)+(AL338&lt;Settings!$B$13)+(X338&lt;Settings!$B$14)+(Y338&gt;Settings!$B$15))</f>
        <v/>
      </c>
      <c r="AP338" s="11" t="str">
        <f t="shared" si="103"/>
        <v/>
      </c>
      <c r="BB338" s="3"/>
      <c r="BC338" s="3"/>
      <c r="BD338" s="3"/>
      <c r="BE338" s="3"/>
      <c r="BG338" s="37"/>
      <c r="BH338" s="37"/>
      <c r="BI338" s="38" t="str">
        <f t="shared" si="104"/>
        <v/>
      </c>
    </row>
    <row r="339" spans="1:61" ht="15">
      <c r="A339" s="8"/>
      <c r="B339" s="6"/>
      <c r="C339" s="6"/>
      <c r="D339" s="6"/>
      <c r="E339" s="6"/>
      <c r="F339" s="12"/>
      <c r="G339" s="12"/>
      <c r="H339" s="12"/>
      <c r="I339" s="12"/>
      <c r="J339" s="12"/>
      <c r="K339" s="12"/>
      <c r="L339" s="13"/>
      <c r="M339" s="13"/>
      <c r="N339" s="14"/>
      <c r="O339" s="12"/>
      <c r="P339" s="12"/>
      <c r="Q339" s="12"/>
      <c r="R339" s="12"/>
      <c r="S339" s="30"/>
      <c r="T339" s="12"/>
      <c r="U339" s="12"/>
      <c r="V339" s="12"/>
      <c r="W339" s="12"/>
      <c r="X339" s="14"/>
      <c r="Y339" s="12"/>
      <c r="Z339" s="12"/>
      <c r="AA339" s="12"/>
      <c r="AB339" s="6"/>
      <c r="AC339" s="15" t="str">
        <f t="shared" si="91"/>
        <v/>
      </c>
      <c r="AD339" s="16" t="str">
        <f t="shared" si="92"/>
        <v/>
      </c>
      <c r="AE339" s="15" t="str">
        <f t="shared" si="93"/>
        <v/>
      </c>
      <c r="AF339" s="15" t="str">
        <f t="shared" si="94"/>
        <v/>
      </c>
      <c r="AG339" s="15" t="str">
        <f t="shared" si="95"/>
        <v/>
      </c>
      <c r="AH339" s="16" t="str">
        <f t="shared" si="96"/>
        <v/>
      </c>
      <c r="AI339" s="16" t="str">
        <f t="shared" si="97"/>
        <v/>
      </c>
      <c r="AJ339" s="16" t="str">
        <f t="shared" si="98"/>
        <v/>
      </c>
      <c r="AK339" s="16" t="str">
        <f t="shared" si="99"/>
        <v/>
      </c>
      <c r="AL339" s="16" t="str">
        <f t="shared" si="100"/>
        <v/>
      </c>
      <c r="AM339" s="41" t="str">
        <f t="shared" si="101"/>
        <v/>
      </c>
      <c r="AN339" s="41" t="str">
        <f t="shared" si="102"/>
        <v/>
      </c>
      <c r="AO339" s="17" t="str">
        <f>IF(A339="","",(AD339&lt;Settings!$B$4)+(AE339&gt;Settings!$B$5)+(AH339&gt;Settings!$B$6)+(AI339&gt;Settings!$B$7)+(N339&lt;Settings!$B$8)+(AJ339&gt;Settings!$B$9)+(O339&gt;Settings!$B$10)+(IFERROR(R339/S339,0)&gt;Settings!$B$11)+(AK339&lt;Settings!$B$12)+(AL339&lt;Settings!$B$13)+(X339&lt;Settings!$B$14)+(Y339&gt;Settings!$B$15))</f>
        <v/>
      </c>
      <c r="AP339" s="11" t="str">
        <f t="shared" si="103"/>
        <v/>
      </c>
      <c r="BB339" s="3"/>
      <c r="BC339" s="3"/>
      <c r="BD339" s="3"/>
      <c r="BE339" s="3"/>
      <c r="BG339" s="37"/>
      <c r="BH339" s="37"/>
      <c r="BI339" s="38" t="str">
        <f t="shared" si="104"/>
        <v/>
      </c>
    </row>
    <row r="340" spans="1:61" ht="15">
      <c r="A340" s="8"/>
      <c r="B340" s="6"/>
      <c r="C340" s="6"/>
      <c r="D340" s="6"/>
      <c r="E340" s="6"/>
      <c r="F340" s="12"/>
      <c r="G340" s="12"/>
      <c r="H340" s="12"/>
      <c r="I340" s="12"/>
      <c r="J340" s="12"/>
      <c r="K340" s="12"/>
      <c r="L340" s="13"/>
      <c r="M340" s="13"/>
      <c r="N340" s="14"/>
      <c r="O340" s="12"/>
      <c r="P340" s="12"/>
      <c r="Q340" s="12"/>
      <c r="R340" s="12"/>
      <c r="S340" s="30"/>
      <c r="T340" s="12"/>
      <c r="U340" s="12"/>
      <c r="V340" s="12"/>
      <c r="W340" s="12"/>
      <c r="X340" s="14"/>
      <c r="Y340" s="12"/>
      <c r="Z340" s="12"/>
      <c r="AA340" s="12"/>
      <c r="AB340" s="6"/>
      <c r="AC340" s="15" t="str">
        <f t="shared" si="91"/>
        <v/>
      </c>
      <c r="AD340" s="16" t="str">
        <f t="shared" si="92"/>
        <v/>
      </c>
      <c r="AE340" s="15" t="str">
        <f t="shared" si="93"/>
        <v/>
      </c>
      <c r="AF340" s="15" t="str">
        <f t="shared" si="94"/>
        <v/>
      </c>
      <c r="AG340" s="15" t="str">
        <f t="shared" si="95"/>
        <v/>
      </c>
      <c r="AH340" s="16" t="str">
        <f t="shared" si="96"/>
        <v/>
      </c>
      <c r="AI340" s="16" t="str">
        <f t="shared" si="97"/>
        <v/>
      </c>
      <c r="AJ340" s="16" t="str">
        <f t="shared" si="98"/>
        <v/>
      </c>
      <c r="AK340" s="16" t="str">
        <f t="shared" si="99"/>
        <v/>
      </c>
      <c r="AL340" s="16" t="str">
        <f t="shared" si="100"/>
        <v/>
      </c>
      <c r="AM340" s="41" t="str">
        <f t="shared" si="101"/>
        <v/>
      </c>
      <c r="AN340" s="41" t="str">
        <f t="shared" si="102"/>
        <v/>
      </c>
      <c r="AO340" s="17" t="str">
        <f>IF(A340="","",(AD340&lt;Settings!$B$4)+(AE340&gt;Settings!$B$5)+(AH340&gt;Settings!$B$6)+(AI340&gt;Settings!$B$7)+(N340&lt;Settings!$B$8)+(AJ340&gt;Settings!$B$9)+(O340&gt;Settings!$B$10)+(IFERROR(R340/S340,0)&gt;Settings!$B$11)+(AK340&lt;Settings!$B$12)+(AL340&lt;Settings!$B$13)+(X340&lt;Settings!$B$14)+(Y340&gt;Settings!$B$15))</f>
        <v/>
      </c>
      <c r="AP340" s="11" t="str">
        <f t="shared" si="103"/>
        <v/>
      </c>
      <c r="BB340" s="3"/>
      <c r="BC340" s="3"/>
      <c r="BD340" s="3"/>
      <c r="BE340" s="3"/>
      <c r="BG340" s="37"/>
      <c r="BH340" s="37"/>
      <c r="BI340" s="38" t="str">
        <f t="shared" si="104"/>
        <v/>
      </c>
    </row>
    <row r="341" spans="1:61" ht="15">
      <c r="A341" s="8"/>
      <c r="B341" s="6"/>
      <c r="C341" s="6"/>
      <c r="D341" s="6"/>
      <c r="E341" s="6"/>
      <c r="F341" s="12"/>
      <c r="G341" s="12"/>
      <c r="H341" s="12"/>
      <c r="I341" s="12"/>
      <c r="J341" s="12"/>
      <c r="K341" s="12"/>
      <c r="L341" s="13"/>
      <c r="M341" s="13"/>
      <c r="N341" s="14"/>
      <c r="O341" s="12"/>
      <c r="P341" s="12"/>
      <c r="Q341" s="12"/>
      <c r="R341" s="12"/>
      <c r="S341" s="30"/>
      <c r="T341" s="12"/>
      <c r="U341" s="12"/>
      <c r="V341" s="12"/>
      <c r="W341" s="12"/>
      <c r="X341" s="14"/>
      <c r="Y341" s="12"/>
      <c r="Z341" s="12"/>
      <c r="AA341" s="12"/>
      <c r="AB341" s="6"/>
      <c r="AC341" s="15" t="str">
        <f t="shared" si="91"/>
        <v/>
      </c>
      <c r="AD341" s="16" t="str">
        <f t="shared" si="92"/>
        <v/>
      </c>
      <c r="AE341" s="15" t="str">
        <f t="shared" si="93"/>
        <v/>
      </c>
      <c r="AF341" s="15" t="str">
        <f t="shared" si="94"/>
        <v/>
      </c>
      <c r="AG341" s="15" t="str">
        <f t="shared" si="95"/>
        <v/>
      </c>
      <c r="AH341" s="16" t="str">
        <f t="shared" si="96"/>
        <v/>
      </c>
      <c r="AI341" s="16" t="str">
        <f t="shared" si="97"/>
        <v/>
      </c>
      <c r="AJ341" s="16" t="str">
        <f t="shared" si="98"/>
        <v/>
      </c>
      <c r="AK341" s="16" t="str">
        <f t="shared" si="99"/>
        <v/>
      </c>
      <c r="AL341" s="16" t="str">
        <f t="shared" si="100"/>
        <v/>
      </c>
      <c r="AM341" s="41" t="str">
        <f t="shared" si="101"/>
        <v/>
      </c>
      <c r="AN341" s="41" t="str">
        <f t="shared" si="102"/>
        <v/>
      </c>
      <c r="AO341" s="17" t="str">
        <f>IF(A341="","",(AD341&lt;Settings!$B$4)+(AE341&gt;Settings!$B$5)+(AH341&gt;Settings!$B$6)+(AI341&gt;Settings!$B$7)+(N341&lt;Settings!$B$8)+(AJ341&gt;Settings!$B$9)+(O341&gt;Settings!$B$10)+(IFERROR(R341/S341,0)&gt;Settings!$B$11)+(AK341&lt;Settings!$B$12)+(AL341&lt;Settings!$B$13)+(X341&lt;Settings!$B$14)+(Y341&gt;Settings!$B$15))</f>
        <v/>
      </c>
      <c r="AP341" s="11" t="str">
        <f t="shared" si="103"/>
        <v/>
      </c>
      <c r="BB341" s="3"/>
      <c r="BC341" s="3"/>
      <c r="BD341" s="3"/>
      <c r="BE341" s="3"/>
      <c r="BG341" s="37"/>
      <c r="BH341" s="37"/>
      <c r="BI341" s="38" t="str">
        <f t="shared" si="104"/>
        <v/>
      </c>
    </row>
    <row r="342" spans="1:61" ht="15">
      <c r="A342" s="8"/>
      <c r="B342" s="6"/>
      <c r="C342" s="6"/>
      <c r="D342" s="6"/>
      <c r="E342" s="6"/>
      <c r="F342" s="12"/>
      <c r="G342" s="12"/>
      <c r="H342" s="12"/>
      <c r="I342" s="12"/>
      <c r="J342" s="12"/>
      <c r="K342" s="12"/>
      <c r="L342" s="13"/>
      <c r="M342" s="13"/>
      <c r="N342" s="14"/>
      <c r="O342" s="12"/>
      <c r="P342" s="12"/>
      <c r="Q342" s="12"/>
      <c r="R342" s="12"/>
      <c r="S342" s="30"/>
      <c r="T342" s="12"/>
      <c r="U342" s="12"/>
      <c r="V342" s="12"/>
      <c r="W342" s="12"/>
      <c r="X342" s="14"/>
      <c r="Y342" s="12"/>
      <c r="Z342" s="12"/>
      <c r="AA342" s="12"/>
      <c r="AB342" s="6"/>
      <c r="AC342" s="15" t="str">
        <f t="shared" si="91"/>
        <v/>
      </c>
      <c r="AD342" s="16" t="str">
        <f t="shared" si="92"/>
        <v/>
      </c>
      <c r="AE342" s="15" t="str">
        <f t="shared" si="93"/>
        <v/>
      </c>
      <c r="AF342" s="15" t="str">
        <f t="shared" si="94"/>
        <v/>
      </c>
      <c r="AG342" s="15" t="str">
        <f t="shared" si="95"/>
        <v/>
      </c>
      <c r="AH342" s="16" t="str">
        <f t="shared" si="96"/>
        <v/>
      </c>
      <c r="AI342" s="16" t="str">
        <f t="shared" si="97"/>
        <v/>
      </c>
      <c r="AJ342" s="16" t="str">
        <f t="shared" si="98"/>
        <v/>
      </c>
      <c r="AK342" s="16" t="str">
        <f t="shared" si="99"/>
        <v/>
      </c>
      <c r="AL342" s="16" t="str">
        <f t="shared" si="100"/>
        <v/>
      </c>
      <c r="AM342" s="41" t="str">
        <f t="shared" si="101"/>
        <v/>
      </c>
      <c r="AN342" s="41" t="str">
        <f t="shared" si="102"/>
        <v/>
      </c>
      <c r="AO342" s="17" t="str">
        <f>IF(A342="","",(AD342&lt;Settings!$B$4)+(AE342&gt;Settings!$B$5)+(AH342&gt;Settings!$B$6)+(AI342&gt;Settings!$B$7)+(N342&lt;Settings!$B$8)+(AJ342&gt;Settings!$B$9)+(O342&gt;Settings!$B$10)+(IFERROR(R342/S342,0)&gt;Settings!$B$11)+(AK342&lt;Settings!$B$12)+(AL342&lt;Settings!$B$13)+(X342&lt;Settings!$B$14)+(Y342&gt;Settings!$B$15))</f>
        <v/>
      </c>
      <c r="AP342" s="11" t="str">
        <f t="shared" si="103"/>
        <v/>
      </c>
      <c r="BB342" s="3"/>
      <c r="BC342" s="3"/>
      <c r="BD342" s="3"/>
      <c r="BE342" s="3"/>
      <c r="BG342" s="37"/>
      <c r="BH342" s="37"/>
      <c r="BI342" s="38" t="str">
        <f t="shared" si="104"/>
        <v/>
      </c>
    </row>
    <row r="343" spans="1:61" ht="15">
      <c r="A343" s="8"/>
      <c r="B343" s="6"/>
      <c r="C343" s="6"/>
      <c r="D343" s="6"/>
      <c r="E343" s="6"/>
      <c r="F343" s="12"/>
      <c r="G343" s="12"/>
      <c r="H343" s="12"/>
      <c r="I343" s="12"/>
      <c r="J343" s="12"/>
      <c r="K343" s="12"/>
      <c r="L343" s="13"/>
      <c r="M343" s="13"/>
      <c r="N343" s="14"/>
      <c r="O343" s="12"/>
      <c r="P343" s="12"/>
      <c r="Q343" s="12"/>
      <c r="R343" s="12"/>
      <c r="S343" s="30"/>
      <c r="T343" s="12"/>
      <c r="U343" s="12"/>
      <c r="V343" s="12"/>
      <c r="W343" s="12"/>
      <c r="X343" s="14"/>
      <c r="Y343" s="12"/>
      <c r="Z343" s="12"/>
      <c r="AA343" s="12"/>
      <c r="AB343" s="6"/>
      <c r="AC343" s="15" t="str">
        <f t="shared" si="91"/>
        <v/>
      </c>
      <c r="AD343" s="16" t="str">
        <f t="shared" si="92"/>
        <v/>
      </c>
      <c r="AE343" s="15" t="str">
        <f t="shared" si="93"/>
        <v/>
      </c>
      <c r="AF343" s="15" t="str">
        <f t="shared" si="94"/>
        <v/>
      </c>
      <c r="AG343" s="15" t="str">
        <f t="shared" si="95"/>
        <v/>
      </c>
      <c r="AH343" s="16" t="str">
        <f t="shared" si="96"/>
        <v/>
      </c>
      <c r="AI343" s="16" t="str">
        <f t="shared" si="97"/>
        <v/>
      </c>
      <c r="AJ343" s="16" t="str">
        <f t="shared" si="98"/>
        <v/>
      </c>
      <c r="AK343" s="16" t="str">
        <f t="shared" si="99"/>
        <v/>
      </c>
      <c r="AL343" s="16" t="str">
        <f t="shared" si="100"/>
        <v/>
      </c>
      <c r="AM343" s="41" t="str">
        <f t="shared" si="101"/>
        <v/>
      </c>
      <c r="AN343" s="41" t="str">
        <f t="shared" si="102"/>
        <v/>
      </c>
      <c r="AO343" s="17" t="str">
        <f>IF(A343="","",(AD343&lt;Settings!$B$4)+(AE343&gt;Settings!$B$5)+(AH343&gt;Settings!$B$6)+(AI343&gt;Settings!$B$7)+(N343&lt;Settings!$B$8)+(AJ343&gt;Settings!$B$9)+(O343&gt;Settings!$B$10)+(IFERROR(R343/S343,0)&gt;Settings!$B$11)+(AK343&lt;Settings!$B$12)+(AL343&lt;Settings!$B$13)+(X343&lt;Settings!$B$14)+(Y343&gt;Settings!$B$15))</f>
        <v/>
      </c>
      <c r="AP343" s="11" t="str">
        <f t="shared" si="103"/>
        <v/>
      </c>
      <c r="BB343" s="3"/>
      <c r="BC343" s="3"/>
      <c r="BD343" s="3"/>
      <c r="BE343" s="3"/>
      <c r="BG343" s="37"/>
      <c r="BH343" s="37"/>
      <c r="BI343" s="38" t="str">
        <f t="shared" si="104"/>
        <v/>
      </c>
    </row>
    <row r="344" spans="1:61" ht="15">
      <c r="A344" s="8"/>
      <c r="B344" s="6"/>
      <c r="C344" s="6"/>
      <c r="D344" s="6"/>
      <c r="E344" s="6"/>
      <c r="F344" s="12"/>
      <c r="G344" s="12"/>
      <c r="H344" s="12"/>
      <c r="I344" s="12"/>
      <c r="J344" s="12"/>
      <c r="K344" s="12"/>
      <c r="L344" s="13"/>
      <c r="M344" s="13"/>
      <c r="N344" s="14"/>
      <c r="O344" s="12"/>
      <c r="P344" s="12"/>
      <c r="Q344" s="12"/>
      <c r="R344" s="12"/>
      <c r="S344" s="30"/>
      <c r="T344" s="12"/>
      <c r="U344" s="12"/>
      <c r="V344" s="12"/>
      <c r="W344" s="12"/>
      <c r="X344" s="14"/>
      <c r="Y344" s="12"/>
      <c r="Z344" s="12"/>
      <c r="AA344" s="12"/>
      <c r="AB344" s="6"/>
      <c r="AC344" s="15" t="str">
        <f t="shared" si="91"/>
        <v/>
      </c>
      <c r="AD344" s="16" t="str">
        <f t="shared" si="92"/>
        <v/>
      </c>
      <c r="AE344" s="15" t="str">
        <f t="shared" si="93"/>
        <v/>
      </c>
      <c r="AF344" s="15" t="str">
        <f t="shared" si="94"/>
        <v/>
      </c>
      <c r="AG344" s="15" t="str">
        <f t="shared" si="95"/>
        <v/>
      </c>
      <c r="AH344" s="16" t="str">
        <f t="shared" si="96"/>
        <v/>
      </c>
      <c r="AI344" s="16" t="str">
        <f t="shared" si="97"/>
        <v/>
      </c>
      <c r="AJ344" s="16" t="str">
        <f t="shared" si="98"/>
        <v/>
      </c>
      <c r="AK344" s="16" t="str">
        <f t="shared" si="99"/>
        <v/>
      </c>
      <c r="AL344" s="16" t="str">
        <f t="shared" si="100"/>
        <v/>
      </c>
      <c r="AM344" s="41" t="str">
        <f t="shared" si="101"/>
        <v/>
      </c>
      <c r="AN344" s="41" t="str">
        <f t="shared" si="102"/>
        <v/>
      </c>
      <c r="AO344" s="17" t="str">
        <f>IF(A344="","",(AD344&lt;Settings!$B$4)+(AE344&gt;Settings!$B$5)+(AH344&gt;Settings!$B$6)+(AI344&gt;Settings!$B$7)+(N344&lt;Settings!$B$8)+(AJ344&gt;Settings!$B$9)+(O344&gt;Settings!$B$10)+(IFERROR(R344/S344,0)&gt;Settings!$B$11)+(AK344&lt;Settings!$B$12)+(AL344&lt;Settings!$B$13)+(X344&lt;Settings!$B$14)+(Y344&gt;Settings!$B$15))</f>
        <v/>
      </c>
      <c r="AP344" s="11" t="str">
        <f t="shared" si="103"/>
        <v/>
      </c>
      <c r="BB344" s="3"/>
      <c r="BC344" s="3"/>
      <c r="BD344" s="3"/>
      <c r="BE344" s="3"/>
      <c r="BG344" s="37"/>
      <c r="BH344" s="37"/>
      <c r="BI344" s="38" t="str">
        <f t="shared" si="104"/>
        <v/>
      </c>
    </row>
    <row r="345" spans="1:61" ht="15">
      <c r="A345" s="8"/>
      <c r="B345" s="6"/>
      <c r="C345" s="6"/>
      <c r="D345" s="6"/>
      <c r="E345" s="6"/>
      <c r="F345" s="12"/>
      <c r="G345" s="12"/>
      <c r="H345" s="12"/>
      <c r="I345" s="12"/>
      <c r="J345" s="12"/>
      <c r="K345" s="12"/>
      <c r="L345" s="13"/>
      <c r="M345" s="13"/>
      <c r="N345" s="14"/>
      <c r="O345" s="12"/>
      <c r="P345" s="12"/>
      <c r="Q345" s="12"/>
      <c r="R345" s="12"/>
      <c r="S345" s="30"/>
      <c r="T345" s="12"/>
      <c r="U345" s="12"/>
      <c r="V345" s="12"/>
      <c r="W345" s="12"/>
      <c r="X345" s="14"/>
      <c r="Y345" s="12"/>
      <c r="Z345" s="12"/>
      <c r="AA345" s="12"/>
      <c r="AB345" s="6"/>
      <c r="AC345" s="15" t="str">
        <f t="shared" si="91"/>
        <v/>
      </c>
      <c r="AD345" s="16" t="str">
        <f t="shared" si="92"/>
        <v/>
      </c>
      <c r="AE345" s="15" t="str">
        <f t="shared" si="93"/>
        <v/>
      </c>
      <c r="AF345" s="15" t="str">
        <f t="shared" si="94"/>
        <v/>
      </c>
      <c r="AG345" s="15" t="str">
        <f t="shared" si="95"/>
        <v/>
      </c>
      <c r="AH345" s="16" t="str">
        <f t="shared" si="96"/>
        <v/>
      </c>
      <c r="AI345" s="16" t="str">
        <f t="shared" si="97"/>
        <v/>
      </c>
      <c r="AJ345" s="16" t="str">
        <f t="shared" si="98"/>
        <v/>
      </c>
      <c r="AK345" s="16" t="str">
        <f t="shared" si="99"/>
        <v/>
      </c>
      <c r="AL345" s="16" t="str">
        <f t="shared" si="100"/>
        <v/>
      </c>
      <c r="AM345" s="41" t="str">
        <f t="shared" si="101"/>
        <v/>
      </c>
      <c r="AN345" s="41" t="str">
        <f t="shared" si="102"/>
        <v/>
      </c>
      <c r="AO345" s="17" t="str">
        <f>IF(A345="","",(AD345&lt;Settings!$B$4)+(AE345&gt;Settings!$B$5)+(AH345&gt;Settings!$B$6)+(AI345&gt;Settings!$B$7)+(N345&lt;Settings!$B$8)+(AJ345&gt;Settings!$B$9)+(O345&gt;Settings!$B$10)+(IFERROR(R345/S345,0)&gt;Settings!$B$11)+(AK345&lt;Settings!$B$12)+(AL345&lt;Settings!$B$13)+(X345&lt;Settings!$B$14)+(Y345&gt;Settings!$B$15))</f>
        <v/>
      </c>
      <c r="AP345" s="11" t="str">
        <f t="shared" si="103"/>
        <v/>
      </c>
      <c r="BB345" s="3"/>
      <c r="BC345" s="3"/>
      <c r="BD345" s="3"/>
      <c r="BE345" s="3"/>
      <c r="BG345" s="37"/>
      <c r="BH345" s="37"/>
      <c r="BI345" s="38" t="str">
        <f t="shared" si="104"/>
        <v/>
      </c>
    </row>
    <row r="346" spans="1:61" ht="15">
      <c r="A346" s="8"/>
      <c r="B346" s="6"/>
      <c r="C346" s="6"/>
      <c r="D346" s="6"/>
      <c r="E346" s="6"/>
      <c r="F346" s="12"/>
      <c r="G346" s="12"/>
      <c r="H346" s="12"/>
      <c r="I346" s="12"/>
      <c r="J346" s="12"/>
      <c r="K346" s="12"/>
      <c r="L346" s="13"/>
      <c r="M346" s="13"/>
      <c r="N346" s="14"/>
      <c r="O346" s="12"/>
      <c r="P346" s="12"/>
      <c r="Q346" s="12"/>
      <c r="R346" s="12"/>
      <c r="S346" s="30"/>
      <c r="T346" s="12"/>
      <c r="U346" s="12"/>
      <c r="V346" s="12"/>
      <c r="W346" s="12"/>
      <c r="X346" s="14"/>
      <c r="Y346" s="12"/>
      <c r="Z346" s="12"/>
      <c r="AA346" s="12"/>
      <c r="AB346" s="6"/>
      <c r="AC346" s="15" t="str">
        <f t="shared" si="91"/>
        <v/>
      </c>
      <c r="AD346" s="16" t="str">
        <f t="shared" si="92"/>
        <v/>
      </c>
      <c r="AE346" s="15" t="str">
        <f t="shared" si="93"/>
        <v/>
      </c>
      <c r="AF346" s="15" t="str">
        <f t="shared" si="94"/>
        <v/>
      </c>
      <c r="AG346" s="15" t="str">
        <f t="shared" si="95"/>
        <v/>
      </c>
      <c r="AH346" s="16" t="str">
        <f t="shared" si="96"/>
        <v/>
      </c>
      <c r="AI346" s="16" t="str">
        <f t="shared" si="97"/>
        <v/>
      </c>
      <c r="AJ346" s="16" t="str">
        <f t="shared" si="98"/>
        <v/>
      </c>
      <c r="AK346" s="16" t="str">
        <f t="shared" si="99"/>
        <v/>
      </c>
      <c r="AL346" s="16" t="str">
        <f t="shared" si="100"/>
        <v/>
      </c>
      <c r="AM346" s="41" t="str">
        <f t="shared" si="101"/>
        <v/>
      </c>
      <c r="AN346" s="41" t="str">
        <f t="shared" si="102"/>
        <v/>
      </c>
      <c r="AO346" s="17" t="str">
        <f>IF(A346="","",(AD346&lt;Settings!$B$4)+(AE346&gt;Settings!$B$5)+(AH346&gt;Settings!$B$6)+(AI346&gt;Settings!$B$7)+(N346&lt;Settings!$B$8)+(AJ346&gt;Settings!$B$9)+(O346&gt;Settings!$B$10)+(IFERROR(R346/S346,0)&gt;Settings!$B$11)+(AK346&lt;Settings!$B$12)+(AL346&lt;Settings!$B$13)+(X346&lt;Settings!$B$14)+(Y346&gt;Settings!$B$15))</f>
        <v/>
      </c>
      <c r="AP346" s="11" t="str">
        <f t="shared" si="103"/>
        <v/>
      </c>
      <c r="BB346" s="3"/>
      <c r="BC346" s="3"/>
      <c r="BD346" s="3"/>
      <c r="BE346" s="3"/>
      <c r="BG346" s="37"/>
      <c r="BH346" s="37"/>
      <c r="BI346" s="38" t="str">
        <f t="shared" si="104"/>
        <v/>
      </c>
    </row>
    <row r="347" spans="1:61" ht="15">
      <c r="A347" s="8"/>
      <c r="B347" s="6"/>
      <c r="C347" s="6"/>
      <c r="D347" s="6"/>
      <c r="E347" s="6"/>
      <c r="F347" s="12"/>
      <c r="G347" s="12"/>
      <c r="H347" s="12"/>
      <c r="I347" s="12"/>
      <c r="J347" s="12"/>
      <c r="K347" s="12"/>
      <c r="L347" s="13"/>
      <c r="M347" s="13"/>
      <c r="N347" s="14"/>
      <c r="O347" s="12"/>
      <c r="P347" s="12"/>
      <c r="Q347" s="12"/>
      <c r="R347" s="12"/>
      <c r="S347" s="30"/>
      <c r="T347" s="12"/>
      <c r="U347" s="12"/>
      <c r="V347" s="12"/>
      <c r="W347" s="12"/>
      <c r="X347" s="14"/>
      <c r="Y347" s="12"/>
      <c r="Z347" s="12"/>
      <c r="AA347" s="12"/>
      <c r="AB347" s="6"/>
      <c r="AC347" s="15" t="str">
        <f t="shared" si="91"/>
        <v/>
      </c>
      <c r="AD347" s="16" t="str">
        <f t="shared" si="92"/>
        <v/>
      </c>
      <c r="AE347" s="15" t="str">
        <f t="shared" si="93"/>
        <v/>
      </c>
      <c r="AF347" s="15" t="str">
        <f t="shared" si="94"/>
        <v/>
      </c>
      <c r="AG347" s="15" t="str">
        <f t="shared" si="95"/>
        <v/>
      </c>
      <c r="AH347" s="16" t="str">
        <f t="shared" si="96"/>
        <v/>
      </c>
      <c r="AI347" s="16" t="str">
        <f t="shared" si="97"/>
        <v/>
      </c>
      <c r="AJ347" s="16" t="str">
        <f t="shared" si="98"/>
        <v/>
      </c>
      <c r="AK347" s="16" t="str">
        <f t="shared" si="99"/>
        <v/>
      </c>
      <c r="AL347" s="16" t="str">
        <f t="shared" si="100"/>
        <v/>
      </c>
      <c r="AM347" s="41" t="str">
        <f t="shared" si="101"/>
        <v/>
      </c>
      <c r="AN347" s="41" t="str">
        <f t="shared" si="102"/>
        <v/>
      </c>
      <c r="AO347" s="17" t="str">
        <f>IF(A347="","",(AD347&lt;Settings!$B$4)+(AE347&gt;Settings!$B$5)+(AH347&gt;Settings!$B$6)+(AI347&gt;Settings!$B$7)+(N347&lt;Settings!$B$8)+(AJ347&gt;Settings!$B$9)+(O347&gt;Settings!$B$10)+(IFERROR(R347/S347,0)&gt;Settings!$B$11)+(AK347&lt;Settings!$B$12)+(AL347&lt;Settings!$B$13)+(X347&lt;Settings!$B$14)+(Y347&gt;Settings!$B$15))</f>
        <v/>
      </c>
      <c r="AP347" s="11" t="str">
        <f t="shared" si="103"/>
        <v/>
      </c>
      <c r="BB347" s="3"/>
      <c r="BC347" s="3"/>
      <c r="BD347" s="3"/>
      <c r="BE347" s="3"/>
      <c r="BG347" s="37"/>
      <c r="BH347" s="37"/>
      <c r="BI347" s="38" t="str">
        <f t="shared" si="104"/>
        <v/>
      </c>
    </row>
    <row r="348" spans="1:61" ht="15">
      <c r="A348" s="8"/>
      <c r="B348" s="6"/>
      <c r="C348" s="6"/>
      <c r="D348" s="6"/>
      <c r="E348" s="6"/>
      <c r="F348" s="12"/>
      <c r="G348" s="12"/>
      <c r="H348" s="12"/>
      <c r="I348" s="12"/>
      <c r="J348" s="12"/>
      <c r="K348" s="12"/>
      <c r="L348" s="13"/>
      <c r="M348" s="13"/>
      <c r="N348" s="14"/>
      <c r="O348" s="12"/>
      <c r="P348" s="12"/>
      <c r="Q348" s="12"/>
      <c r="R348" s="12"/>
      <c r="S348" s="30"/>
      <c r="T348" s="12"/>
      <c r="U348" s="12"/>
      <c r="V348" s="12"/>
      <c r="W348" s="12"/>
      <c r="X348" s="14"/>
      <c r="Y348" s="12"/>
      <c r="Z348" s="12"/>
      <c r="AA348" s="12"/>
      <c r="AB348" s="6"/>
      <c r="AC348" s="15" t="str">
        <f t="shared" si="91"/>
        <v/>
      </c>
      <c r="AD348" s="16" t="str">
        <f t="shared" si="92"/>
        <v/>
      </c>
      <c r="AE348" s="15" t="str">
        <f t="shared" si="93"/>
        <v/>
      </c>
      <c r="AF348" s="15" t="str">
        <f t="shared" si="94"/>
        <v/>
      </c>
      <c r="AG348" s="15" t="str">
        <f t="shared" si="95"/>
        <v/>
      </c>
      <c r="AH348" s="16" t="str">
        <f t="shared" si="96"/>
        <v/>
      </c>
      <c r="AI348" s="16" t="str">
        <f t="shared" si="97"/>
        <v/>
      </c>
      <c r="AJ348" s="16" t="str">
        <f t="shared" si="98"/>
        <v/>
      </c>
      <c r="AK348" s="16" t="str">
        <f t="shared" si="99"/>
        <v/>
      </c>
      <c r="AL348" s="16" t="str">
        <f t="shared" si="100"/>
        <v/>
      </c>
      <c r="AM348" s="41" t="str">
        <f t="shared" si="101"/>
        <v/>
      </c>
      <c r="AN348" s="41" t="str">
        <f t="shared" si="102"/>
        <v/>
      </c>
      <c r="AO348" s="17" t="str">
        <f>IF(A348="","",(AD348&lt;Settings!$B$4)+(AE348&gt;Settings!$B$5)+(AH348&gt;Settings!$B$6)+(AI348&gt;Settings!$B$7)+(N348&lt;Settings!$B$8)+(AJ348&gt;Settings!$B$9)+(O348&gt;Settings!$B$10)+(IFERROR(R348/S348,0)&gt;Settings!$B$11)+(AK348&lt;Settings!$B$12)+(AL348&lt;Settings!$B$13)+(X348&lt;Settings!$B$14)+(Y348&gt;Settings!$B$15))</f>
        <v/>
      </c>
      <c r="AP348" s="11" t="str">
        <f t="shared" si="103"/>
        <v/>
      </c>
      <c r="BB348" s="3"/>
      <c r="BC348" s="3"/>
      <c r="BD348" s="3"/>
      <c r="BE348" s="3"/>
      <c r="BG348" s="37"/>
      <c r="BH348" s="37"/>
      <c r="BI348" s="38" t="str">
        <f t="shared" si="104"/>
        <v/>
      </c>
    </row>
    <row r="349" spans="1:61" ht="15">
      <c r="A349" s="8"/>
      <c r="B349" s="6"/>
      <c r="C349" s="6"/>
      <c r="D349" s="6"/>
      <c r="E349" s="6"/>
      <c r="F349" s="12"/>
      <c r="G349" s="12"/>
      <c r="H349" s="12"/>
      <c r="I349" s="12"/>
      <c r="J349" s="12"/>
      <c r="K349" s="12"/>
      <c r="L349" s="13"/>
      <c r="M349" s="13"/>
      <c r="N349" s="14"/>
      <c r="O349" s="12"/>
      <c r="P349" s="12"/>
      <c r="Q349" s="12"/>
      <c r="R349" s="12"/>
      <c r="S349" s="30"/>
      <c r="T349" s="12"/>
      <c r="U349" s="12"/>
      <c r="V349" s="12"/>
      <c r="W349" s="12"/>
      <c r="X349" s="14"/>
      <c r="Y349" s="12"/>
      <c r="Z349" s="12"/>
      <c r="AA349" s="12"/>
      <c r="AB349" s="6"/>
      <c r="AC349" s="15" t="str">
        <f t="shared" si="91"/>
        <v/>
      </c>
      <c r="AD349" s="16" t="str">
        <f t="shared" si="92"/>
        <v/>
      </c>
      <c r="AE349" s="15" t="str">
        <f t="shared" si="93"/>
        <v/>
      </c>
      <c r="AF349" s="15" t="str">
        <f t="shared" si="94"/>
        <v/>
      </c>
      <c r="AG349" s="15" t="str">
        <f t="shared" si="95"/>
        <v/>
      </c>
      <c r="AH349" s="16" t="str">
        <f t="shared" si="96"/>
        <v/>
      </c>
      <c r="AI349" s="16" t="str">
        <f t="shared" si="97"/>
        <v/>
      </c>
      <c r="AJ349" s="16" t="str">
        <f t="shared" si="98"/>
        <v/>
      </c>
      <c r="AK349" s="16" t="str">
        <f t="shared" si="99"/>
        <v/>
      </c>
      <c r="AL349" s="16" t="str">
        <f t="shared" si="100"/>
        <v/>
      </c>
      <c r="AM349" s="41" t="str">
        <f t="shared" si="101"/>
        <v/>
      </c>
      <c r="AN349" s="41" t="str">
        <f t="shared" si="102"/>
        <v/>
      </c>
      <c r="AO349" s="17" t="str">
        <f>IF(A349="","",(AD349&lt;Settings!$B$4)+(AE349&gt;Settings!$B$5)+(AH349&gt;Settings!$B$6)+(AI349&gt;Settings!$B$7)+(N349&lt;Settings!$B$8)+(AJ349&gt;Settings!$B$9)+(O349&gt;Settings!$B$10)+(IFERROR(R349/S349,0)&gt;Settings!$B$11)+(AK349&lt;Settings!$B$12)+(AL349&lt;Settings!$B$13)+(X349&lt;Settings!$B$14)+(Y349&gt;Settings!$B$15))</f>
        <v/>
      </c>
      <c r="AP349" s="11" t="str">
        <f t="shared" si="103"/>
        <v/>
      </c>
      <c r="BB349" s="3"/>
      <c r="BC349" s="3"/>
      <c r="BD349" s="3"/>
      <c r="BE349" s="3"/>
      <c r="BG349" s="37"/>
      <c r="BH349" s="37"/>
      <c r="BI349" s="38" t="str">
        <f t="shared" si="104"/>
        <v/>
      </c>
    </row>
    <row r="350" spans="1:61" ht="15">
      <c r="A350" s="8"/>
      <c r="B350" s="6"/>
      <c r="C350" s="6"/>
      <c r="D350" s="6"/>
      <c r="E350" s="6"/>
      <c r="F350" s="12"/>
      <c r="G350" s="12"/>
      <c r="H350" s="12"/>
      <c r="I350" s="12"/>
      <c r="J350" s="12"/>
      <c r="K350" s="12"/>
      <c r="L350" s="13"/>
      <c r="M350" s="13"/>
      <c r="N350" s="14"/>
      <c r="O350" s="12"/>
      <c r="P350" s="12"/>
      <c r="Q350" s="12"/>
      <c r="R350" s="12"/>
      <c r="S350" s="30"/>
      <c r="T350" s="12"/>
      <c r="U350" s="12"/>
      <c r="V350" s="12"/>
      <c r="W350" s="12"/>
      <c r="X350" s="14"/>
      <c r="Y350" s="12"/>
      <c r="Z350" s="12"/>
      <c r="AA350" s="12"/>
      <c r="AB350" s="6"/>
      <c r="AC350" s="15" t="str">
        <f t="shared" si="91"/>
        <v/>
      </c>
      <c r="AD350" s="16" t="str">
        <f t="shared" si="92"/>
        <v/>
      </c>
      <c r="AE350" s="15" t="str">
        <f t="shared" si="93"/>
        <v/>
      </c>
      <c r="AF350" s="15" t="str">
        <f t="shared" si="94"/>
        <v/>
      </c>
      <c r="AG350" s="15" t="str">
        <f t="shared" si="95"/>
        <v/>
      </c>
      <c r="AH350" s="16" t="str">
        <f t="shared" si="96"/>
        <v/>
      </c>
      <c r="AI350" s="16" t="str">
        <f t="shared" si="97"/>
        <v/>
      </c>
      <c r="AJ350" s="16" t="str">
        <f t="shared" si="98"/>
        <v/>
      </c>
      <c r="AK350" s="16" t="str">
        <f t="shared" si="99"/>
        <v/>
      </c>
      <c r="AL350" s="16" t="str">
        <f t="shared" si="100"/>
        <v/>
      </c>
      <c r="AM350" s="41" t="str">
        <f t="shared" si="101"/>
        <v/>
      </c>
      <c r="AN350" s="41" t="str">
        <f t="shared" si="102"/>
        <v/>
      </c>
      <c r="AO350" s="17" t="str">
        <f>IF(A350="","",(AD350&lt;Settings!$B$4)+(AE350&gt;Settings!$B$5)+(AH350&gt;Settings!$B$6)+(AI350&gt;Settings!$B$7)+(N350&lt;Settings!$B$8)+(AJ350&gt;Settings!$B$9)+(O350&gt;Settings!$B$10)+(IFERROR(R350/S350,0)&gt;Settings!$B$11)+(AK350&lt;Settings!$B$12)+(AL350&lt;Settings!$B$13)+(X350&lt;Settings!$B$14)+(Y350&gt;Settings!$B$15))</f>
        <v/>
      </c>
      <c r="AP350" s="11" t="str">
        <f t="shared" si="103"/>
        <v/>
      </c>
      <c r="BB350" s="3"/>
      <c r="BC350" s="3"/>
      <c r="BD350" s="3"/>
      <c r="BE350" s="3"/>
      <c r="BG350" s="37"/>
      <c r="BH350" s="37"/>
      <c r="BI350" s="38" t="str">
        <f t="shared" si="104"/>
        <v/>
      </c>
    </row>
    <row r="351" spans="1:61" ht="15">
      <c r="A351" s="8"/>
      <c r="B351" s="6"/>
      <c r="C351" s="6"/>
      <c r="D351" s="6"/>
      <c r="E351" s="6"/>
      <c r="F351" s="12"/>
      <c r="G351" s="12"/>
      <c r="H351" s="12"/>
      <c r="I351" s="12"/>
      <c r="J351" s="12"/>
      <c r="K351" s="12"/>
      <c r="L351" s="13"/>
      <c r="M351" s="13"/>
      <c r="N351" s="14"/>
      <c r="O351" s="12"/>
      <c r="P351" s="12"/>
      <c r="Q351" s="12"/>
      <c r="R351" s="12"/>
      <c r="S351" s="30"/>
      <c r="T351" s="12"/>
      <c r="U351" s="12"/>
      <c r="V351" s="12"/>
      <c r="W351" s="12"/>
      <c r="X351" s="14"/>
      <c r="Y351" s="12"/>
      <c r="Z351" s="12"/>
      <c r="AA351" s="12"/>
      <c r="AB351" s="6"/>
      <c r="AC351" s="15" t="str">
        <f t="shared" si="91"/>
        <v/>
      </c>
      <c r="AD351" s="16" t="str">
        <f t="shared" si="92"/>
        <v/>
      </c>
      <c r="AE351" s="15" t="str">
        <f t="shared" si="93"/>
        <v/>
      </c>
      <c r="AF351" s="15" t="str">
        <f t="shared" si="94"/>
        <v/>
      </c>
      <c r="AG351" s="15" t="str">
        <f t="shared" si="95"/>
        <v/>
      </c>
      <c r="AH351" s="16" t="str">
        <f t="shared" si="96"/>
        <v/>
      </c>
      <c r="AI351" s="16" t="str">
        <f t="shared" si="97"/>
        <v/>
      </c>
      <c r="AJ351" s="16" t="str">
        <f t="shared" si="98"/>
        <v/>
      </c>
      <c r="AK351" s="16" t="str">
        <f t="shared" si="99"/>
        <v/>
      </c>
      <c r="AL351" s="16" t="str">
        <f t="shared" si="100"/>
        <v/>
      </c>
      <c r="AM351" s="41" t="str">
        <f t="shared" si="101"/>
        <v/>
      </c>
      <c r="AN351" s="41" t="str">
        <f t="shared" si="102"/>
        <v/>
      </c>
      <c r="AO351" s="17" t="str">
        <f>IF(A351="","",(AD351&lt;Settings!$B$4)+(AE351&gt;Settings!$B$5)+(AH351&gt;Settings!$B$6)+(AI351&gt;Settings!$B$7)+(N351&lt;Settings!$B$8)+(AJ351&gt;Settings!$B$9)+(O351&gt;Settings!$B$10)+(IFERROR(R351/S351,0)&gt;Settings!$B$11)+(AK351&lt;Settings!$B$12)+(AL351&lt;Settings!$B$13)+(X351&lt;Settings!$B$14)+(Y351&gt;Settings!$B$15))</f>
        <v/>
      </c>
      <c r="AP351" s="11" t="str">
        <f t="shared" si="103"/>
        <v/>
      </c>
      <c r="BB351" s="3"/>
      <c r="BC351" s="3"/>
      <c r="BD351" s="3"/>
      <c r="BE351" s="3"/>
      <c r="BG351" s="37"/>
      <c r="BH351" s="37"/>
      <c r="BI351" s="38" t="str">
        <f t="shared" si="104"/>
        <v/>
      </c>
    </row>
    <row r="352" spans="1:61" ht="15">
      <c r="A352" s="8"/>
      <c r="B352" s="6"/>
      <c r="C352" s="6"/>
      <c r="D352" s="6"/>
      <c r="E352" s="6"/>
      <c r="F352" s="12"/>
      <c r="G352" s="12"/>
      <c r="H352" s="12"/>
      <c r="I352" s="12"/>
      <c r="J352" s="12"/>
      <c r="K352" s="12"/>
      <c r="L352" s="13"/>
      <c r="M352" s="13"/>
      <c r="N352" s="14"/>
      <c r="O352" s="12"/>
      <c r="P352" s="12"/>
      <c r="Q352" s="12"/>
      <c r="R352" s="12"/>
      <c r="S352" s="30"/>
      <c r="T352" s="12"/>
      <c r="U352" s="12"/>
      <c r="V352" s="12"/>
      <c r="W352" s="12"/>
      <c r="X352" s="14"/>
      <c r="Y352" s="12"/>
      <c r="Z352" s="12"/>
      <c r="AA352" s="12"/>
      <c r="AB352" s="6"/>
      <c r="AC352" s="15" t="str">
        <f t="shared" si="91"/>
        <v/>
      </c>
      <c r="AD352" s="16" t="str">
        <f t="shared" si="92"/>
        <v/>
      </c>
      <c r="AE352" s="15" t="str">
        <f t="shared" si="93"/>
        <v/>
      </c>
      <c r="AF352" s="15" t="str">
        <f t="shared" si="94"/>
        <v/>
      </c>
      <c r="AG352" s="15" t="str">
        <f t="shared" si="95"/>
        <v/>
      </c>
      <c r="AH352" s="16" t="str">
        <f t="shared" si="96"/>
        <v/>
      </c>
      <c r="AI352" s="16" t="str">
        <f t="shared" si="97"/>
        <v/>
      </c>
      <c r="AJ352" s="16" t="str">
        <f t="shared" si="98"/>
        <v/>
      </c>
      <c r="AK352" s="16" t="str">
        <f t="shared" si="99"/>
        <v/>
      </c>
      <c r="AL352" s="16" t="str">
        <f t="shared" si="100"/>
        <v/>
      </c>
      <c r="AM352" s="41" t="str">
        <f t="shared" si="101"/>
        <v/>
      </c>
      <c r="AN352" s="41" t="str">
        <f t="shared" si="102"/>
        <v/>
      </c>
      <c r="AO352" s="17" t="str">
        <f>IF(A352="","",(AD352&lt;Settings!$B$4)+(AE352&gt;Settings!$B$5)+(AH352&gt;Settings!$B$6)+(AI352&gt;Settings!$B$7)+(N352&lt;Settings!$B$8)+(AJ352&gt;Settings!$B$9)+(O352&gt;Settings!$B$10)+(IFERROR(R352/S352,0)&gt;Settings!$B$11)+(AK352&lt;Settings!$B$12)+(AL352&lt;Settings!$B$13)+(X352&lt;Settings!$B$14)+(Y352&gt;Settings!$B$15))</f>
        <v/>
      </c>
      <c r="AP352" s="11" t="str">
        <f t="shared" si="103"/>
        <v/>
      </c>
      <c r="BB352" s="3"/>
      <c r="BC352" s="3"/>
      <c r="BD352" s="3"/>
      <c r="BE352" s="3"/>
      <c r="BG352" s="37"/>
      <c r="BH352" s="37"/>
      <c r="BI352" s="38" t="str">
        <f t="shared" si="104"/>
        <v/>
      </c>
    </row>
    <row r="353" spans="1:61" ht="15">
      <c r="A353" s="8"/>
      <c r="B353" s="6"/>
      <c r="C353" s="6"/>
      <c r="D353" s="6"/>
      <c r="E353" s="6"/>
      <c r="F353" s="12"/>
      <c r="G353" s="12"/>
      <c r="H353" s="12"/>
      <c r="I353" s="12"/>
      <c r="J353" s="12"/>
      <c r="K353" s="12"/>
      <c r="L353" s="13"/>
      <c r="M353" s="13"/>
      <c r="N353" s="14"/>
      <c r="O353" s="12"/>
      <c r="P353" s="12"/>
      <c r="Q353" s="12"/>
      <c r="R353" s="12"/>
      <c r="S353" s="30"/>
      <c r="T353" s="12"/>
      <c r="U353" s="12"/>
      <c r="V353" s="12"/>
      <c r="W353" s="12"/>
      <c r="X353" s="14"/>
      <c r="Y353" s="12"/>
      <c r="Z353" s="12"/>
      <c r="AA353" s="12"/>
      <c r="AB353" s="6"/>
      <c r="AC353" s="15" t="str">
        <f t="shared" si="91"/>
        <v/>
      </c>
      <c r="AD353" s="16" t="str">
        <f t="shared" si="92"/>
        <v/>
      </c>
      <c r="AE353" s="15" t="str">
        <f t="shared" si="93"/>
        <v/>
      </c>
      <c r="AF353" s="15" t="str">
        <f t="shared" si="94"/>
        <v/>
      </c>
      <c r="AG353" s="15" t="str">
        <f t="shared" si="95"/>
        <v/>
      </c>
      <c r="AH353" s="16" t="str">
        <f t="shared" si="96"/>
        <v/>
      </c>
      <c r="AI353" s="16" t="str">
        <f t="shared" si="97"/>
        <v/>
      </c>
      <c r="AJ353" s="16" t="str">
        <f t="shared" si="98"/>
        <v/>
      </c>
      <c r="AK353" s="16" t="str">
        <f t="shared" si="99"/>
        <v/>
      </c>
      <c r="AL353" s="16" t="str">
        <f t="shared" si="100"/>
        <v/>
      </c>
      <c r="AM353" s="41" t="str">
        <f t="shared" si="101"/>
        <v/>
      </c>
      <c r="AN353" s="41" t="str">
        <f t="shared" si="102"/>
        <v/>
      </c>
      <c r="AO353" s="17" t="str">
        <f>IF(A353="","",(AD353&lt;Settings!$B$4)+(AE353&gt;Settings!$B$5)+(AH353&gt;Settings!$B$6)+(AI353&gt;Settings!$B$7)+(N353&lt;Settings!$B$8)+(AJ353&gt;Settings!$B$9)+(O353&gt;Settings!$B$10)+(IFERROR(R353/S353,0)&gt;Settings!$B$11)+(AK353&lt;Settings!$B$12)+(AL353&lt;Settings!$B$13)+(X353&lt;Settings!$B$14)+(Y353&gt;Settings!$B$15))</f>
        <v/>
      </c>
      <c r="AP353" s="11" t="str">
        <f t="shared" si="103"/>
        <v/>
      </c>
      <c r="BB353" s="3"/>
      <c r="BC353" s="3"/>
      <c r="BD353" s="3"/>
      <c r="BE353" s="3"/>
      <c r="BG353" s="37"/>
      <c r="BH353" s="37"/>
      <c r="BI353" s="38" t="str">
        <f t="shared" si="104"/>
        <v/>
      </c>
    </row>
    <row r="354" spans="1:61" ht="15">
      <c r="A354" s="8"/>
      <c r="B354" s="6"/>
      <c r="C354" s="6"/>
      <c r="D354" s="6"/>
      <c r="E354" s="6"/>
      <c r="F354" s="12"/>
      <c r="G354" s="12"/>
      <c r="H354" s="12"/>
      <c r="I354" s="12"/>
      <c r="J354" s="12"/>
      <c r="K354" s="12"/>
      <c r="L354" s="13"/>
      <c r="M354" s="13"/>
      <c r="N354" s="14"/>
      <c r="O354" s="12"/>
      <c r="P354" s="12"/>
      <c r="Q354" s="12"/>
      <c r="R354" s="12"/>
      <c r="S354" s="30"/>
      <c r="T354" s="12"/>
      <c r="U354" s="12"/>
      <c r="V354" s="12"/>
      <c r="W354" s="12"/>
      <c r="X354" s="14"/>
      <c r="Y354" s="12"/>
      <c r="Z354" s="12"/>
      <c r="AA354" s="12"/>
      <c r="AB354" s="6"/>
      <c r="AC354" s="15" t="str">
        <f t="shared" si="91"/>
        <v/>
      </c>
      <c r="AD354" s="16" t="str">
        <f t="shared" si="92"/>
        <v/>
      </c>
      <c r="AE354" s="15" t="str">
        <f t="shared" si="93"/>
        <v/>
      </c>
      <c r="AF354" s="15" t="str">
        <f t="shared" si="94"/>
        <v/>
      </c>
      <c r="AG354" s="15" t="str">
        <f t="shared" si="95"/>
        <v/>
      </c>
      <c r="AH354" s="16" t="str">
        <f t="shared" si="96"/>
        <v/>
      </c>
      <c r="AI354" s="16" t="str">
        <f t="shared" si="97"/>
        <v/>
      </c>
      <c r="AJ354" s="16" t="str">
        <f t="shared" si="98"/>
        <v/>
      </c>
      <c r="AK354" s="16" t="str">
        <f t="shared" si="99"/>
        <v/>
      </c>
      <c r="AL354" s="16" t="str">
        <f t="shared" si="100"/>
        <v/>
      </c>
      <c r="AM354" s="41" t="str">
        <f t="shared" si="101"/>
        <v/>
      </c>
      <c r="AN354" s="41" t="str">
        <f t="shared" si="102"/>
        <v/>
      </c>
      <c r="AO354" s="17" t="str">
        <f>IF(A354="","",(AD354&lt;Settings!$B$4)+(AE354&gt;Settings!$B$5)+(AH354&gt;Settings!$B$6)+(AI354&gt;Settings!$B$7)+(N354&lt;Settings!$B$8)+(AJ354&gt;Settings!$B$9)+(O354&gt;Settings!$B$10)+(IFERROR(R354/S354,0)&gt;Settings!$B$11)+(AK354&lt;Settings!$B$12)+(AL354&lt;Settings!$B$13)+(X354&lt;Settings!$B$14)+(Y354&gt;Settings!$B$15))</f>
        <v/>
      </c>
      <c r="AP354" s="11" t="str">
        <f t="shared" si="103"/>
        <v/>
      </c>
      <c r="BB354" s="3"/>
      <c r="BC354" s="3"/>
      <c r="BD354" s="3"/>
      <c r="BE354" s="3"/>
      <c r="BG354" s="37"/>
      <c r="BH354" s="37"/>
      <c r="BI354" s="38" t="str">
        <f t="shared" si="104"/>
        <v/>
      </c>
    </row>
    <row r="355" spans="1:61" ht="15">
      <c r="A355" s="8"/>
      <c r="B355" s="6"/>
      <c r="C355" s="6"/>
      <c r="D355" s="6"/>
      <c r="E355" s="6"/>
      <c r="F355" s="12"/>
      <c r="G355" s="12"/>
      <c r="H355" s="12"/>
      <c r="I355" s="12"/>
      <c r="J355" s="12"/>
      <c r="K355" s="12"/>
      <c r="L355" s="13"/>
      <c r="M355" s="13"/>
      <c r="N355" s="14"/>
      <c r="O355" s="12"/>
      <c r="P355" s="12"/>
      <c r="Q355" s="12"/>
      <c r="R355" s="12"/>
      <c r="S355" s="30"/>
      <c r="T355" s="12"/>
      <c r="U355" s="12"/>
      <c r="V355" s="12"/>
      <c r="W355" s="12"/>
      <c r="X355" s="14"/>
      <c r="Y355" s="12"/>
      <c r="Z355" s="12"/>
      <c r="AA355" s="12"/>
      <c r="AB355" s="6"/>
      <c r="AC355" s="15" t="str">
        <f t="shared" si="91"/>
        <v/>
      </c>
      <c r="AD355" s="16" t="str">
        <f t="shared" si="92"/>
        <v/>
      </c>
      <c r="AE355" s="15" t="str">
        <f t="shared" si="93"/>
        <v/>
      </c>
      <c r="AF355" s="15" t="str">
        <f t="shared" si="94"/>
        <v/>
      </c>
      <c r="AG355" s="15" t="str">
        <f t="shared" si="95"/>
        <v/>
      </c>
      <c r="AH355" s="16" t="str">
        <f t="shared" si="96"/>
        <v/>
      </c>
      <c r="AI355" s="16" t="str">
        <f t="shared" si="97"/>
        <v/>
      </c>
      <c r="AJ355" s="16" t="str">
        <f t="shared" si="98"/>
        <v/>
      </c>
      <c r="AK355" s="16" t="str">
        <f t="shared" si="99"/>
        <v/>
      </c>
      <c r="AL355" s="16" t="str">
        <f t="shared" si="100"/>
        <v/>
      </c>
      <c r="AM355" s="41" t="str">
        <f t="shared" si="101"/>
        <v/>
      </c>
      <c r="AN355" s="41" t="str">
        <f t="shared" si="102"/>
        <v/>
      </c>
      <c r="AO355" s="17" t="str">
        <f>IF(A355="","",(AD355&lt;Settings!$B$4)+(AE355&gt;Settings!$B$5)+(AH355&gt;Settings!$B$6)+(AI355&gt;Settings!$B$7)+(N355&lt;Settings!$B$8)+(AJ355&gt;Settings!$B$9)+(O355&gt;Settings!$B$10)+(IFERROR(R355/S355,0)&gt;Settings!$B$11)+(AK355&lt;Settings!$B$12)+(AL355&lt;Settings!$B$13)+(X355&lt;Settings!$B$14)+(Y355&gt;Settings!$B$15))</f>
        <v/>
      </c>
      <c r="AP355" s="11" t="str">
        <f t="shared" si="103"/>
        <v/>
      </c>
      <c r="BB355" s="3"/>
      <c r="BC355" s="3"/>
      <c r="BD355" s="3"/>
      <c r="BE355" s="3"/>
      <c r="BG355" s="37"/>
      <c r="BH355" s="37"/>
      <c r="BI355" s="38" t="str">
        <f t="shared" si="104"/>
        <v/>
      </c>
    </row>
    <row r="356" spans="1:61" ht="15">
      <c r="A356" s="8"/>
      <c r="B356" s="6"/>
      <c r="C356" s="6"/>
      <c r="D356" s="6"/>
      <c r="E356" s="6"/>
      <c r="F356" s="12"/>
      <c r="G356" s="12"/>
      <c r="H356" s="12"/>
      <c r="I356" s="12"/>
      <c r="J356" s="12"/>
      <c r="K356" s="12"/>
      <c r="L356" s="13"/>
      <c r="M356" s="13"/>
      <c r="N356" s="14"/>
      <c r="O356" s="12"/>
      <c r="P356" s="12"/>
      <c r="Q356" s="12"/>
      <c r="R356" s="12"/>
      <c r="S356" s="30"/>
      <c r="T356" s="12"/>
      <c r="U356" s="12"/>
      <c r="V356" s="12"/>
      <c r="W356" s="12"/>
      <c r="X356" s="14"/>
      <c r="Y356" s="12"/>
      <c r="Z356" s="12"/>
      <c r="AA356" s="12"/>
      <c r="AB356" s="6"/>
      <c r="AC356" s="15" t="str">
        <f t="shared" si="91"/>
        <v/>
      </c>
      <c r="AD356" s="16" t="str">
        <f t="shared" si="92"/>
        <v/>
      </c>
      <c r="AE356" s="15" t="str">
        <f t="shared" si="93"/>
        <v/>
      </c>
      <c r="AF356" s="15" t="str">
        <f t="shared" si="94"/>
        <v/>
      </c>
      <c r="AG356" s="15" t="str">
        <f t="shared" si="95"/>
        <v/>
      </c>
      <c r="AH356" s="16" t="str">
        <f t="shared" si="96"/>
        <v/>
      </c>
      <c r="AI356" s="16" t="str">
        <f t="shared" si="97"/>
        <v/>
      </c>
      <c r="AJ356" s="16" t="str">
        <f t="shared" si="98"/>
        <v/>
      </c>
      <c r="AK356" s="16" t="str">
        <f t="shared" si="99"/>
        <v/>
      </c>
      <c r="AL356" s="16" t="str">
        <f t="shared" si="100"/>
        <v/>
      </c>
      <c r="AM356" s="41" t="str">
        <f t="shared" si="101"/>
        <v/>
      </c>
      <c r="AN356" s="41" t="str">
        <f t="shared" si="102"/>
        <v/>
      </c>
      <c r="AO356" s="17" t="str">
        <f>IF(A356="","",(AD356&lt;Settings!$B$4)+(AE356&gt;Settings!$B$5)+(AH356&gt;Settings!$B$6)+(AI356&gt;Settings!$B$7)+(N356&lt;Settings!$B$8)+(AJ356&gt;Settings!$B$9)+(O356&gt;Settings!$B$10)+(IFERROR(R356/S356,0)&gt;Settings!$B$11)+(AK356&lt;Settings!$B$12)+(AL356&lt;Settings!$B$13)+(X356&lt;Settings!$B$14)+(Y356&gt;Settings!$B$15))</f>
        <v/>
      </c>
      <c r="AP356" s="11" t="str">
        <f t="shared" si="103"/>
        <v/>
      </c>
      <c r="BB356" s="3"/>
      <c r="BC356" s="3"/>
      <c r="BD356" s="3"/>
      <c r="BE356" s="3"/>
      <c r="BG356" s="37"/>
      <c r="BH356" s="37"/>
      <c r="BI356" s="38" t="str">
        <f t="shared" si="104"/>
        <v/>
      </c>
    </row>
    <row r="357" spans="1:61" ht="15">
      <c r="A357" s="8"/>
      <c r="B357" s="6"/>
      <c r="C357" s="6"/>
      <c r="D357" s="6"/>
      <c r="E357" s="6"/>
      <c r="F357" s="12"/>
      <c r="G357" s="12"/>
      <c r="H357" s="12"/>
      <c r="I357" s="12"/>
      <c r="J357" s="12"/>
      <c r="K357" s="12"/>
      <c r="L357" s="13"/>
      <c r="M357" s="13"/>
      <c r="N357" s="14"/>
      <c r="O357" s="12"/>
      <c r="P357" s="12"/>
      <c r="Q357" s="12"/>
      <c r="R357" s="12"/>
      <c r="S357" s="30"/>
      <c r="T357" s="12"/>
      <c r="U357" s="12"/>
      <c r="V357" s="12"/>
      <c r="W357" s="12"/>
      <c r="X357" s="14"/>
      <c r="Y357" s="12"/>
      <c r="Z357" s="12"/>
      <c r="AA357" s="12"/>
      <c r="AB357" s="6"/>
      <c r="AC357" s="15" t="str">
        <f t="shared" si="91"/>
        <v/>
      </c>
      <c r="AD357" s="16" t="str">
        <f t="shared" si="92"/>
        <v/>
      </c>
      <c r="AE357" s="15" t="str">
        <f t="shared" si="93"/>
        <v/>
      </c>
      <c r="AF357" s="15" t="str">
        <f t="shared" si="94"/>
        <v/>
      </c>
      <c r="AG357" s="15" t="str">
        <f t="shared" si="95"/>
        <v/>
      </c>
      <c r="AH357" s="16" t="str">
        <f t="shared" si="96"/>
        <v/>
      </c>
      <c r="AI357" s="16" t="str">
        <f t="shared" si="97"/>
        <v/>
      </c>
      <c r="AJ357" s="16" t="str">
        <f t="shared" si="98"/>
        <v/>
      </c>
      <c r="AK357" s="16" t="str">
        <f t="shared" si="99"/>
        <v/>
      </c>
      <c r="AL357" s="16" t="str">
        <f t="shared" si="100"/>
        <v/>
      </c>
      <c r="AM357" s="41" t="str">
        <f t="shared" si="101"/>
        <v/>
      </c>
      <c r="AN357" s="41" t="str">
        <f t="shared" si="102"/>
        <v/>
      </c>
      <c r="AO357" s="17" t="str">
        <f>IF(A357="","",(AD357&lt;Settings!$B$4)+(AE357&gt;Settings!$B$5)+(AH357&gt;Settings!$B$6)+(AI357&gt;Settings!$B$7)+(N357&lt;Settings!$B$8)+(AJ357&gt;Settings!$B$9)+(O357&gt;Settings!$B$10)+(IFERROR(R357/S357,0)&gt;Settings!$B$11)+(AK357&lt;Settings!$B$12)+(AL357&lt;Settings!$B$13)+(X357&lt;Settings!$B$14)+(Y357&gt;Settings!$B$15))</f>
        <v/>
      </c>
      <c r="AP357" s="11" t="str">
        <f t="shared" si="103"/>
        <v/>
      </c>
      <c r="BB357" s="3"/>
      <c r="BC357" s="3"/>
      <c r="BD357" s="3"/>
      <c r="BE357" s="3"/>
      <c r="BG357" s="37"/>
      <c r="BH357" s="37"/>
      <c r="BI357" s="38" t="str">
        <f t="shared" si="104"/>
        <v/>
      </c>
    </row>
    <row r="358" spans="1:61" ht="15">
      <c r="A358" s="8"/>
      <c r="B358" s="6"/>
      <c r="C358" s="6"/>
      <c r="D358" s="6"/>
      <c r="E358" s="6"/>
      <c r="F358" s="12"/>
      <c r="G358" s="12"/>
      <c r="H358" s="12"/>
      <c r="I358" s="12"/>
      <c r="J358" s="12"/>
      <c r="K358" s="12"/>
      <c r="L358" s="13"/>
      <c r="M358" s="13"/>
      <c r="N358" s="14"/>
      <c r="O358" s="12"/>
      <c r="P358" s="12"/>
      <c r="Q358" s="12"/>
      <c r="R358" s="12"/>
      <c r="S358" s="30"/>
      <c r="T358" s="12"/>
      <c r="U358" s="12"/>
      <c r="V358" s="12"/>
      <c r="W358" s="12"/>
      <c r="X358" s="14"/>
      <c r="Y358" s="12"/>
      <c r="Z358" s="12"/>
      <c r="AA358" s="12"/>
      <c r="AB358" s="6"/>
      <c r="AC358" s="15" t="str">
        <f t="shared" si="91"/>
        <v/>
      </c>
      <c r="AD358" s="16" t="str">
        <f t="shared" si="92"/>
        <v/>
      </c>
      <c r="AE358" s="15" t="str">
        <f t="shared" si="93"/>
        <v/>
      </c>
      <c r="AF358" s="15" t="str">
        <f t="shared" si="94"/>
        <v/>
      </c>
      <c r="AG358" s="15" t="str">
        <f t="shared" si="95"/>
        <v/>
      </c>
      <c r="AH358" s="16" t="str">
        <f t="shared" si="96"/>
        <v/>
      </c>
      <c r="AI358" s="16" t="str">
        <f t="shared" si="97"/>
        <v/>
      </c>
      <c r="AJ358" s="16" t="str">
        <f t="shared" si="98"/>
        <v/>
      </c>
      <c r="AK358" s="16" t="str">
        <f t="shared" si="99"/>
        <v/>
      </c>
      <c r="AL358" s="16" t="str">
        <f t="shared" si="100"/>
        <v/>
      </c>
      <c r="AM358" s="41" t="str">
        <f t="shared" si="101"/>
        <v/>
      </c>
      <c r="AN358" s="41" t="str">
        <f t="shared" si="102"/>
        <v/>
      </c>
      <c r="AO358" s="17" t="str">
        <f>IF(A358="","",(AD358&lt;Settings!$B$4)+(AE358&gt;Settings!$B$5)+(AH358&gt;Settings!$B$6)+(AI358&gt;Settings!$B$7)+(N358&lt;Settings!$B$8)+(AJ358&gt;Settings!$B$9)+(O358&gt;Settings!$B$10)+(IFERROR(R358/S358,0)&gt;Settings!$B$11)+(AK358&lt;Settings!$B$12)+(AL358&lt;Settings!$B$13)+(X358&lt;Settings!$B$14)+(Y358&gt;Settings!$B$15))</f>
        <v/>
      </c>
      <c r="AP358" s="11" t="str">
        <f t="shared" si="103"/>
        <v/>
      </c>
      <c r="BB358" s="3"/>
      <c r="BC358" s="3"/>
      <c r="BD358" s="3"/>
      <c r="BE358" s="3"/>
      <c r="BG358" s="37"/>
      <c r="BH358" s="37"/>
      <c r="BI358" s="38" t="str">
        <f t="shared" si="104"/>
        <v/>
      </c>
    </row>
    <row r="359" spans="1:61" ht="15">
      <c r="A359" s="8"/>
      <c r="B359" s="6"/>
      <c r="C359" s="6"/>
      <c r="D359" s="6"/>
      <c r="E359" s="6"/>
      <c r="F359" s="12"/>
      <c r="G359" s="12"/>
      <c r="H359" s="12"/>
      <c r="I359" s="12"/>
      <c r="J359" s="12"/>
      <c r="K359" s="12"/>
      <c r="L359" s="13"/>
      <c r="M359" s="13"/>
      <c r="N359" s="14"/>
      <c r="O359" s="12"/>
      <c r="P359" s="12"/>
      <c r="Q359" s="12"/>
      <c r="R359" s="12"/>
      <c r="S359" s="30"/>
      <c r="T359" s="12"/>
      <c r="U359" s="12"/>
      <c r="V359" s="12"/>
      <c r="W359" s="12"/>
      <c r="X359" s="14"/>
      <c r="Y359" s="12"/>
      <c r="Z359" s="12"/>
      <c r="AA359" s="12"/>
      <c r="AB359" s="6"/>
      <c r="AC359" s="15" t="str">
        <f t="shared" si="91"/>
        <v/>
      </c>
      <c r="AD359" s="16" t="str">
        <f t="shared" si="92"/>
        <v/>
      </c>
      <c r="AE359" s="15" t="str">
        <f t="shared" si="93"/>
        <v/>
      </c>
      <c r="AF359" s="15" t="str">
        <f t="shared" si="94"/>
        <v/>
      </c>
      <c r="AG359" s="15" t="str">
        <f t="shared" si="95"/>
        <v/>
      </c>
      <c r="AH359" s="16" t="str">
        <f t="shared" si="96"/>
        <v/>
      </c>
      <c r="AI359" s="16" t="str">
        <f t="shared" si="97"/>
        <v/>
      </c>
      <c r="AJ359" s="16" t="str">
        <f t="shared" si="98"/>
        <v/>
      </c>
      <c r="AK359" s="16" t="str">
        <f t="shared" si="99"/>
        <v/>
      </c>
      <c r="AL359" s="16" t="str">
        <f t="shared" si="100"/>
        <v/>
      </c>
      <c r="AM359" s="41" t="str">
        <f t="shared" si="101"/>
        <v/>
      </c>
      <c r="AN359" s="41" t="str">
        <f t="shared" si="102"/>
        <v/>
      </c>
      <c r="AO359" s="17" t="str">
        <f>IF(A359="","",(AD359&lt;Settings!$B$4)+(AE359&gt;Settings!$B$5)+(AH359&gt;Settings!$B$6)+(AI359&gt;Settings!$B$7)+(N359&lt;Settings!$B$8)+(AJ359&gt;Settings!$B$9)+(O359&gt;Settings!$B$10)+(IFERROR(R359/S359,0)&gt;Settings!$B$11)+(AK359&lt;Settings!$B$12)+(AL359&lt;Settings!$B$13)+(X359&lt;Settings!$B$14)+(Y359&gt;Settings!$B$15))</f>
        <v/>
      </c>
      <c r="AP359" s="11" t="str">
        <f t="shared" si="103"/>
        <v/>
      </c>
      <c r="BB359" s="3"/>
      <c r="BC359" s="3"/>
      <c r="BD359" s="3"/>
      <c r="BE359" s="3"/>
      <c r="BG359" s="37"/>
      <c r="BH359" s="37"/>
      <c r="BI359" s="38" t="str">
        <f t="shared" si="104"/>
        <v/>
      </c>
    </row>
    <row r="360" spans="1:61" ht="15">
      <c r="A360" s="8"/>
      <c r="B360" s="6"/>
      <c r="C360" s="6"/>
      <c r="D360" s="6"/>
      <c r="E360" s="6"/>
      <c r="F360" s="12"/>
      <c r="G360" s="12"/>
      <c r="H360" s="12"/>
      <c r="I360" s="12"/>
      <c r="J360" s="12"/>
      <c r="K360" s="12"/>
      <c r="L360" s="13"/>
      <c r="M360" s="13"/>
      <c r="N360" s="14"/>
      <c r="O360" s="12"/>
      <c r="P360" s="12"/>
      <c r="Q360" s="12"/>
      <c r="R360" s="12"/>
      <c r="S360" s="30"/>
      <c r="T360" s="12"/>
      <c r="U360" s="12"/>
      <c r="V360" s="12"/>
      <c r="W360" s="12"/>
      <c r="X360" s="14"/>
      <c r="Y360" s="12"/>
      <c r="Z360" s="12"/>
      <c r="AA360" s="12"/>
      <c r="AB360" s="6"/>
      <c r="AC360" s="15" t="str">
        <f t="shared" si="91"/>
        <v/>
      </c>
      <c r="AD360" s="16" t="str">
        <f t="shared" si="92"/>
        <v/>
      </c>
      <c r="AE360" s="15" t="str">
        <f t="shared" si="93"/>
        <v/>
      </c>
      <c r="AF360" s="15" t="str">
        <f t="shared" si="94"/>
        <v/>
      </c>
      <c r="AG360" s="15" t="str">
        <f t="shared" si="95"/>
        <v/>
      </c>
      <c r="AH360" s="16" t="str">
        <f t="shared" si="96"/>
        <v/>
      </c>
      <c r="AI360" s="16" t="str">
        <f t="shared" si="97"/>
        <v/>
      </c>
      <c r="AJ360" s="16" t="str">
        <f t="shared" si="98"/>
        <v/>
      </c>
      <c r="AK360" s="16" t="str">
        <f t="shared" si="99"/>
        <v/>
      </c>
      <c r="AL360" s="16" t="str">
        <f t="shared" si="100"/>
        <v/>
      </c>
      <c r="AM360" s="41" t="str">
        <f t="shared" si="101"/>
        <v/>
      </c>
      <c r="AN360" s="41" t="str">
        <f t="shared" si="102"/>
        <v/>
      </c>
      <c r="AO360" s="17" t="str">
        <f>IF(A360="","",(AD360&lt;Settings!$B$4)+(AE360&gt;Settings!$B$5)+(AH360&gt;Settings!$B$6)+(AI360&gt;Settings!$B$7)+(N360&lt;Settings!$B$8)+(AJ360&gt;Settings!$B$9)+(O360&gt;Settings!$B$10)+(IFERROR(R360/S360,0)&gt;Settings!$B$11)+(AK360&lt;Settings!$B$12)+(AL360&lt;Settings!$B$13)+(X360&lt;Settings!$B$14)+(Y360&gt;Settings!$B$15))</f>
        <v/>
      </c>
      <c r="AP360" s="11" t="str">
        <f t="shared" si="103"/>
        <v/>
      </c>
      <c r="BB360" s="3"/>
      <c r="BC360" s="3"/>
      <c r="BD360" s="3"/>
      <c r="BE360" s="3"/>
      <c r="BG360" s="37"/>
      <c r="BH360" s="37"/>
      <c r="BI360" s="38" t="str">
        <f t="shared" si="104"/>
        <v/>
      </c>
    </row>
    <row r="361" spans="1:61" ht="15">
      <c r="A361" s="8"/>
      <c r="B361" s="6"/>
      <c r="C361" s="6"/>
      <c r="D361" s="6"/>
      <c r="E361" s="6"/>
      <c r="F361" s="12"/>
      <c r="G361" s="12"/>
      <c r="H361" s="12"/>
      <c r="I361" s="12"/>
      <c r="J361" s="12"/>
      <c r="K361" s="12"/>
      <c r="L361" s="13"/>
      <c r="M361" s="13"/>
      <c r="N361" s="14"/>
      <c r="O361" s="12"/>
      <c r="P361" s="12"/>
      <c r="Q361" s="12"/>
      <c r="R361" s="12"/>
      <c r="S361" s="30"/>
      <c r="T361" s="12"/>
      <c r="U361" s="12"/>
      <c r="V361" s="12"/>
      <c r="W361" s="12"/>
      <c r="X361" s="14"/>
      <c r="Y361" s="12"/>
      <c r="Z361" s="12"/>
      <c r="AA361" s="12"/>
      <c r="AB361" s="6"/>
      <c r="AC361" s="15" t="str">
        <f t="shared" si="91"/>
        <v/>
      </c>
      <c r="AD361" s="16" t="str">
        <f t="shared" si="92"/>
        <v/>
      </c>
      <c r="AE361" s="15" t="str">
        <f t="shared" si="93"/>
        <v/>
      </c>
      <c r="AF361" s="15" t="str">
        <f t="shared" si="94"/>
        <v/>
      </c>
      <c r="AG361" s="15" t="str">
        <f t="shared" si="95"/>
        <v/>
      </c>
      <c r="AH361" s="16" t="str">
        <f t="shared" si="96"/>
        <v/>
      </c>
      <c r="AI361" s="16" t="str">
        <f t="shared" si="97"/>
        <v/>
      </c>
      <c r="AJ361" s="16" t="str">
        <f t="shared" si="98"/>
        <v/>
      </c>
      <c r="AK361" s="16" t="str">
        <f t="shared" si="99"/>
        <v/>
      </c>
      <c r="AL361" s="16" t="str">
        <f t="shared" si="100"/>
        <v/>
      </c>
      <c r="AM361" s="41" t="str">
        <f t="shared" si="101"/>
        <v/>
      </c>
      <c r="AN361" s="41" t="str">
        <f t="shared" si="102"/>
        <v/>
      </c>
      <c r="AO361" s="17" t="str">
        <f>IF(A361="","",(AD361&lt;Settings!$B$4)+(AE361&gt;Settings!$B$5)+(AH361&gt;Settings!$B$6)+(AI361&gt;Settings!$B$7)+(N361&lt;Settings!$B$8)+(AJ361&gt;Settings!$B$9)+(O361&gt;Settings!$B$10)+(IFERROR(R361/S361,0)&gt;Settings!$B$11)+(AK361&lt;Settings!$B$12)+(AL361&lt;Settings!$B$13)+(X361&lt;Settings!$B$14)+(Y361&gt;Settings!$B$15))</f>
        <v/>
      </c>
      <c r="AP361" s="11" t="str">
        <f t="shared" si="103"/>
        <v/>
      </c>
      <c r="BB361" s="3"/>
      <c r="BC361" s="3"/>
      <c r="BD361" s="3"/>
      <c r="BE361" s="3"/>
      <c r="BG361" s="37"/>
      <c r="BH361" s="37"/>
      <c r="BI361" s="38" t="str">
        <f t="shared" si="104"/>
        <v/>
      </c>
    </row>
    <row r="362" spans="1:61" ht="15">
      <c r="A362" s="8"/>
      <c r="B362" s="6"/>
      <c r="C362" s="6"/>
      <c r="D362" s="6"/>
      <c r="E362" s="6"/>
      <c r="F362" s="12"/>
      <c r="G362" s="12"/>
      <c r="H362" s="12"/>
      <c r="I362" s="12"/>
      <c r="J362" s="12"/>
      <c r="K362" s="12"/>
      <c r="L362" s="13"/>
      <c r="M362" s="13"/>
      <c r="N362" s="14"/>
      <c r="O362" s="12"/>
      <c r="P362" s="12"/>
      <c r="Q362" s="12"/>
      <c r="R362" s="12"/>
      <c r="S362" s="30"/>
      <c r="T362" s="12"/>
      <c r="U362" s="12"/>
      <c r="V362" s="12"/>
      <c r="W362" s="12"/>
      <c r="X362" s="14"/>
      <c r="Y362" s="12"/>
      <c r="Z362" s="12"/>
      <c r="AA362" s="12"/>
      <c r="AB362" s="6"/>
      <c r="AC362" s="15" t="str">
        <f t="shared" si="91"/>
        <v/>
      </c>
      <c r="AD362" s="16" t="str">
        <f t="shared" si="92"/>
        <v/>
      </c>
      <c r="AE362" s="15" t="str">
        <f t="shared" si="93"/>
        <v/>
      </c>
      <c r="AF362" s="15" t="str">
        <f t="shared" si="94"/>
        <v/>
      </c>
      <c r="AG362" s="15" t="str">
        <f t="shared" si="95"/>
        <v/>
      </c>
      <c r="AH362" s="16" t="str">
        <f t="shared" si="96"/>
        <v/>
      </c>
      <c r="AI362" s="16" t="str">
        <f t="shared" si="97"/>
        <v/>
      </c>
      <c r="AJ362" s="16" t="str">
        <f t="shared" si="98"/>
        <v/>
      </c>
      <c r="AK362" s="16" t="str">
        <f t="shared" si="99"/>
        <v/>
      </c>
      <c r="AL362" s="16" t="str">
        <f t="shared" si="100"/>
        <v/>
      </c>
      <c r="AM362" s="41" t="str">
        <f t="shared" si="101"/>
        <v/>
      </c>
      <c r="AN362" s="41" t="str">
        <f t="shared" si="102"/>
        <v/>
      </c>
      <c r="AO362" s="17" t="str">
        <f>IF(A362="","",(AD362&lt;Settings!$B$4)+(AE362&gt;Settings!$B$5)+(AH362&gt;Settings!$B$6)+(AI362&gt;Settings!$B$7)+(N362&lt;Settings!$B$8)+(AJ362&gt;Settings!$B$9)+(O362&gt;Settings!$B$10)+(IFERROR(R362/S362,0)&gt;Settings!$B$11)+(AK362&lt;Settings!$B$12)+(AL362&lt;Settings!$B$13)+(X362&lt;Settings!$B$14)+(Y362&gt;Settings!$B$15))</f>
        <v/>
      </c>
      <c r="AP362" s="11" t="str">
        <f t="shared" si="103"/>
        <v/>
      </c>
      <c r="BB362" s="3"/>
      <c r="BC362" s="3"/>
      <c r="BD362" s="3"/>
      <c r="BE362" s="3"/>
      <c r="BG362" s="37"/>
      <c r="BH362" s="37"/>
      <c r="BI362" s="38" t="str">
        <f t="shared" si="104"/>
        <v/>
      </c>
    </row>
    <row r="363" spans="1:61" ht="15">
      <c r="A363" s="8"/>
      <c r="B363" s="6"/>
      <c r="C363" s="6"/>
      <c r="D363" s="6"/>
      <c r="E363" s="6"/>
      <c r="F363" s="12"/>
      <c r="G363" s="12"/>
      <c r="H363" s="12"/>
      <c r="I363" s="12"/>
      <c r="J363" s="12"/>
      <c r="K363" s="12"/>
      <c r="L363" s="13"/>
      <c r="M363" s="13"/>
      <c r="N363" s="14"/>
      <c r="O363" s="12"/>
      <c r="P363" s="12"/>
      <c r="Q363" s="12"/>
      <c r="R363" s="12"/>
      <c r="S363" s="30"/>
      <c r="T363" s="12"/>
      <c r="U363" s="12"/>
      <c r="V363" s="12"/>
      <c r="W363" s="12"/>
      <c r="X363" s="14"/>
      <c r="Y363" s="12"/>
      <c r="Z363" s="12"/>
      <c r="AA363" s="12"/>
      <c r="AB363" s="6"/>
      <c r="AC363" s="15" t="str">
        <f t="shared" si="91"/>
        <v/>
      </c>
      <c r="AD363" s="16" t="str">
        <f t="shared" si="92"/>
        <v/>
      </c>
      <c r="AE363" s="15" t="str">
        <f t="shared" si="93"/>
        <v/>
      </c>
      <c r="AF363" s="15" t="str">
        <f t="shared" si="94"/>
        <v/>
      </c>
      <c r="AG363" s="15" t="str">
        <f t="shared" si="95"/>
        <v/>
      </c>
      <c r="AH363" s="16" t="str">
        <f t="shared" si="96"/>
        <v/>
      </c>
      <c r="AI363" s="16" t="str">
        <f t="shared" si="97"/>
        <v/>
      </c>
      <c r="AJ363" s="16" t="str">
        <f t="shared" si="98"/>
        <v/>
      </c>
      <c r="AK363" s="16" t="str">
        <f t="shared" si="99"/>
        <v/>
      </c>
      <c r="AL363" s="16" t="str">
        <f t="shared" si="100"/>
        <v/>
      </c>
      <c r="AM363" s="41" t="str">
        <f t="shared" si="101"/>
        <v/>
      </c>
      <c r="AN363" s="41" t="str">
        <f t="shared" si="102"/>
        <v/>
      </c>
      <c r="AO363" s="17" t="str">
        <f>IF(A363="","",(AD363&lt;Settings!$B$4)+(AE363&gt;Settings!$B$5)+(AH363&gt;Settings!$B$6)+(AI363&gt;Settings!$B$7)+(N363&lt;Settings!$B$8)+(AJ363&gt;Settings!$B$9)+(O363&gt;Settings!$B$10)+(IFERROR(R363/S363,0)&gt;Settings!$B$11)+(AK363&lt;Settings!$B$12)+(AL363&lt;Settings!$B$13)+(X363&lt;Settings!$B$14)+(Y363&gt;Settings!$B$15))</f>
        <v/>
      </c>
      <c r="AP363" s="11" t="str">
        <f t="shared" si="103"/>
        <v/>
      </c>
      <c r="BB363" s="3"/>
      <c r="BC363" s="3"/>
      <c r="BD363" s="3"/>
      <c r="BE363" s="3"/>
      <c r="BG363" s="37"/>
      <c r="BH363" s="37"/>
      <c r="BI363" s="38" t="str">
        <f t="shared" si="104"/>
        <v/>
      </c>
    </row>
    <row r="364" spans="1:61" ht="15">
      <c r="A364" s="8"/>
      <c r="B364" s="6"/>
      <c r="C364" s="6"/>
      <c r="D364" s="6"/>
      <c r="E364" s="6"/>
      <c r="F364" s="12"/>
      <c r="G364" s="12"/>
      <c r="H364" s="12"/>
      <c r="I364" s="12"/>
      <c r="J364" s="12"/>
      <c r="K364" s="12"/>
      <c r="L364" s="13"/>
      <c r="M364" s="13"/>
      <c r="N364" s="14"/>
      <c r="O364" s="12"/>
      <c r="P364" s="12"/>
      <c r="Q364" s="12"/>
      <c r="R364" s="12"/>
      <c r="S364" s="30"/>
      <c r="T364" s="12"/>
      <c r="U364" s="12"/>
      <c r="V364" s="12"/>
      <c r="W364" s="12"/>
      <c r="X364" s="14"/>
      <c r="Y364" s="12"/>
      <c r="Z364" s="12"/>
      <c r="AA364" s="12"/>
      <c r="AB364" s="6"/>
      <c r="AC364" s="15" t="str">
        <f t="shared" si="91"/>
        <v/>
      </c>
      <c r="AD364" s="16" t="str">
        <f t="shared" si="92"/>
        <v/>
      </c>
      <c r="AE364" s="15" t="str">
        <f t="shared" si="93"/>
        <v/>
      </c>
      <c r="AF364" s="15" t="str">
        <f t="shared" si="94"/>
        <v/>
      </c>
      <c r="AG364" s="15" t="str">
        <f t="shared" si="95"/>
        <v/>
      </c>
      <c r="AH364" s="16" t="str">
        <f t="shared" si="96"/>
        <v/>
      </c>
      <c r="AI364" s="16" t="str">
        <f t="shared" si="97"/>
        <v/>
      </c>
      <c r="AJ364" s="16" t="str">
        <f t="shared" si="98"/>
        <v/>
      </c>
      <c r="AK364" s="16" t="str">
        <f t="shared" si="99"/>
        <v/>
      </c>
      <c r="AL364" s="16" t="str">
        <f t="shared" si="100"/>
        <v/>
      </c>
      <c r="AM364" s="41" t="str">
        <f t="shared" si="101"/>
        <v/>
      </c>
      <c r="AN364" s="41" t="str">
        <f t="shared" si="102"/>
        <v/>
      </c>
      <c r="AO364" s="17" t="str">
        <f>IF(A364="","",(AD364&lt;Settings!$B$4)+(AE364&gt;Settings!$B$5)+(AH364&gt;Settings!$B$6)+(AI364&gt;Settings!$B$7)+(N364&lt;Settings!$B$8)+(AJ364&gt;Settings!$B$9)+(O364&gt;Settings!$B$10)+(IFERROR(R364/S364,0)&gt;Settings!$B$11)+(AK364&lt;Settings!$B$12)+(AL364&lt;Settings!$B$13)+(X364&lt;Settings!$B$14)+(Y364&gt;Settings!$B$15))</f>
        <v/>
      </c>
      <c r="AP364" s="11" t="str">
        <f t="shared" si="103"/>
        <v/>
      </c>
      <c r="BB364" s="3"/>
      <c r="BC364" s="3"/>
      <c r="BD364" s="3"/>
      <c r="BE364" s="3"/>
      <c r="BG364" s="37"/>
      <c r="BH364" s="37"/>
      <c r="BI364" s="38" t="str">
        <f t="shared" si="104"/>
        <v/>
      </c>
    </row>
    <row r="365" spans="1:61" ht="15">
      <c r="A365" s="8"/>
      <c r="B365" s="6"/>
      <c r="C365" s="6"/>
      <c r="D365" s="6"/>
      <c r="E365" s="6"/>
      <c r="F365" s="12"/>
      <c r="G365" s="12"/>
      <c r="H365" s="12"/>
      <c r="I365" s="12"/>
      <c r="J365" s="12"/>
      <c r="K365" s="12"/>
      <c r="L365" s="13"/>
      <c r="M365" s="13"/>
      <c r="N365" s="14"/>
      <c r="O365" s="12"/>
      <c r="P365" s="12"/>
      <c r="Q365" s="12"/>
      <c r="R365" s="12"/>
      <c r="S365" s="30"/>
      <c r="T365" s="12"/>
      <c r="U365" s="12"/>
      <c r="V365" s="12"/>
      <c r="W365" s="12"/>
      <c r="X365" s="14"/>
      <c r="Y365" s="12"/>
      <c r="Z365" s="12"/>
      <c r="AA365" s="12"/>
      <c r="AB365" s="6"/>
      <c r="AC365" s="15" t="str">
        <f t="shared" si="91"/>
        <v/>
      </c>
      <c r="AD365" s="16" t="str">
        <f t="shared" si="92"/>
        <v/>
      </c>
      <c r="AE365" s="15" t="str">
        <f t="shared" si="93"/>
        <v/>
      </c>
      <c r="AF365" s="15" t="str">
        <f t="shared" si="94"/>
        <v/>
      </c>
      <c r="AG365" s="15" t="str">
        <f t="shared" si="95"/>
        <v/>
      </c>
      <c r="AH365" s="16" t="str">
        <f t="shared" si="96"/>
        <v/>
      </c>
      <c r="AI365" s="16" t="str">
        <f t="shared" si="97"/>
        <v/>
      </c>
      <c r="AJ365" s="16" t="str">
        <f t="shared" si="98"/>
        <v/>
      </c>
      <c r="AK365" s="16" t="str">
        <f t="shared" si="99"/>
        <v/>
      </c>
      <c r="AL365" s="16" t="str">
        <f t="shared" si="100"/>
        <v/>
      </c>
      <c r="AM365" s="41" t="str">
        <f t="shared" si="101"/>
        <v/>
      </c>
      <c r="AN365" s="41" t="str">
        <f t="shared" si="102"/>
        <v/>
      </c>
      <c r="AO365" s="17" t="str">
        <f>IF(A365="","",(AD365&lt;Settings!$B$4)+(AE365&gt;Settings!$B$5)+(AH365&gt;Settings!$B$6)+(AI365&gt;Settings!$B$7)+(N365&lt;Settings!$B$8)+(AJ365&gt;Settings!$B$9)+(O365&gt;Settings!$B$10)+(IFERROR(R365/S365,0)&gt;Settings!$B$11)+(AK365&lt;Settings!$B$12)+(AL365&lt;Settings!$B$13)+(X365&lt;Settings!$B$14)+(Y365&gt;Settings!$B$15))</f>
        <v/>
      </c>
      <c r="AP365" s="11" t="str">
        <f t="shared" si="103"/>
        <v/>
      </c>
      <c r="BB365" s="3"/>
      <c r="BC365" s="3"/>
      <c r="BD365" s="3"/>
      <c r="BE365" s="3"/>
      <c r="BG365" s="37"/>
      <c r="BH365" s="37"/>
      <c r="BI365" s="38" t="str">
        <f t="shared" si="104"/>
        <v/>
      </c>
    </row>
    <row r="366" spans="1:61" ht="15">
      <c r="A366" s="8"/>
      <c r="B366" s="6"/>
      <c r="C366" s="6"/>
      <c r="D366" s="6"/>
      <c r="E366" s="6"/>
      <c r="F366" s="12"/>
      <c r="G366" s="12"/>
      <c r="H366" s="12"/>
      <c r="I366" s="12"/>
      <c r="J366" s="12"/>
      <c r="K366" s="12"/>
      <c r="L366" s="13"/>
      <c r="M366" s="13"/>
      <c r="N366" s="14"/>
      <c r="O366" s="12"/>
      <c r="P366" s="12"/>
      <c r="Q366" s="12"/>
      <c r="R366" s="12"/>
      <c r="S366" s="30"/>
      <c r="T366" s="12"/>
      <c r="U366" s="12"/>
      <c r="V366" s="12"/>
      <c r="W366" s="12"/>
      <c r="X366" s="14"/>
      <c r="Y366" s="12"/>
      <c r="Z366" s="12"/>
      <c r="AA366" s="12"/>
      <c r="AB366" s="6"/>
      <c r="AC366" s="15" t="str">
        <f t="shared" si="91"/>
        <v/>
      </c>
      <c r="AD366" s="16" t="str">
        <f t="shared" si="92"/>
        <v/>
      </c>
      <c r="AE366" s="15" t="str">
        <f t="shared" si="93"/>
        <v/>
      </c>
      <c r="AF366" s="15" t="str">
        <f t="shared" si="94"/>
        <v/>
      </c>
      <c r="AG366" s="15" t="str">
        <f t="shared" si="95"/>
        <v/>
      </c>
      <c r="AH366" s="16" t="str">
        <f t="shared" si="96"/>
        <v/>
      </c>
      <c r="AI366" s="16" t="str">
        <f t="shared" si="97"/>
        <v/>
      </c>
      <c r="AJ366" s="16" t="str">
        <f t="shared" si="98"/>
        <v/>
      </c>
      <c r="AK366" s="16" t="str">
        <f t="shared" si="99"/>
        <v/>
      </c>
      <c r="AL366" s="16" t="str">
        <f t="shared" si="100"/>
        <v/>
      </c>
      <c r="AM366" s="41" t="str">
        <f t="shared" si="101"/>
        <v/>
      </c>
      <c r="AN366" s="41" t="str">
        <f t="shared" si="102"/>
        <v/>
      </c>
      <c r="AO366" s="17" t="str">
        <f>IF(A366="","",(AD366&lt;Settings!$B$4)+(AE366&gt;Settings!$B$5)+(AH366&gt;Settings!$B$6)+(AI366&gt;Settings!$B$7)+(N366&lt;Settings!$B$8)+(AJ366&gt;Settings!$B$9)+(O366&gt;Settings!$B$10)+(IFERROR(R366/S366,0)&gt;Settings!$B$11)+(AK366&lt;Settings!$B$12)+(AL366&lt;Settings!$B$13)+(X366&lt;Settings!$B$14)+(Y366&gt;Settings!$B$15))</f>
        <v/>
      </c>
      <c r="AP366" s="11" t="str">
        <f t="shared" si="103"/>
        <v/>
      </c>
      <c r="BB366" s="3"/>
      <c r="BC366" s="3"/>
      <c r="BD366" s="3"/>
      <c r="BE366" s="3"/>
      <c r="BG366" s="37"/>
      <c r="BH366" s="37"/>
      <c r="BI366" s="38" t="str">
        <f t="shared" si="104"/>
        <v/>
      </c>
    </row>
    <row r="367" spans="1:61" ht="15">
      <c r="A367" s="8"/>
      <c r="B367" s="6"/>
      <c r="C367" s="6"/>
      <c r="D367" s="6"/>
      <c r="E367" s="6"/>
      <c r="F367" s="12"/>
      <c r="G367" s="12"/>
      <c r="H367" s="12"/>
      <c r="I367" s="12"/>
      <c r="J367" s="12"/>
      <c r="K367" s="12"/>
      <c r="L367" s="13"/>
      <c r="M367" s="13"/>
      <c r="N367" s="14"/>
      <c r="O367" s="12"/>
      <c r="P367" s="12"/>
      <c r="Q367" s="12"/>
      <c r="R367" s="12"/>
      <c r="S367" s="30"/>
      <c r="T367" s="12"/>
      <c r="U367" s="12"/>
      <c r="V367" s="12"/>
      <c r="W367" s="12"/>
      <c r="X367" s="14"/>
      <c r="Y367" s="12"/>
      <c r="Z367" s="12"/>
      <c r="AA367" s="12"/>
      <c r="AB367" s="6"/>
      <c r="AC367" s="15" t="str">
        <f t="shared" si="91"/>
        <v/>
      </c>
      <c r="AD367" s="16" t="str">
        <f t="shared" si="92"/>
        <v/>
      </c>
      <c r="AE367" s="15" t="str">
        <f t="shared" si="93"/>
        <v/>
      </c>
      <c r="AF367" s="15" t="str">
        <f t="shared" si="94"/>
        <v/>
      </c>
      <c r="AG367" s="15" t="str">
        <f t="shared" si="95"/>
        <v/>
      </c>
      <c r="AH367" s="16" t="str">
        <f t="shared" si="96"/>
        <v/>
      </c>
      <c r="AI367" s="16" t="str">
        <f t="shared" si="97"/>
        <v/>
      </c>
      <c r="AJ367" s="16" t="str">
        <f t="shared" si="98"/>
        <v/>
      </c>
      <c r="AK367" s="16" t="str">
        <f t="shared" si="99"/>
        <v/>
      </c>
      <c r="AL367" s="16" t="str">
        <f t="shared" si="100"/>
        <v/>
      </c>
      <c r="AM367" s="41" t="str">
        <f t="shared" si="101"/>
        <v/>
      </c>
      <c r="AN367" s="41" t="str">
        <f t="shared" si="102"/>
        <v/>
      </c>
      <c r="AO367" s="17" t="str">
        <f>IF(A367="","",(AD367&lt;Settings!$B$4)+(AE367&gt;Settings!$B$5)+(AH367&gt;Settings!$B$6)+(AI367&gt;Settings!$B$7)+(N367&lt;Settings!$B$8)+(AJ367&gt;Settings!$B$9)+(O367&gt;Settings!$B$10)+(IFERROR(R367/S367,0)&gt;Settings!$B$11)+(AK367&lt;Settings!$B$12)+(AL367&lt;Settings!$B$13)+(X367&lt;Settings!$B$14)+(Y367&gt;Settings!$B$15))</f>
        <v/>
      </c>
      <c r="AP367" s="11" t="str">
        <f t="shared" si="103"/>
        <v/>
      </c>
      <c r="BB367" s="3"/>
      <c r="BC367" s="3"/>
      <c r="BD367" s="3"/>
      <c r="BE367" s="3"/>
      <c r="BG367" s="37"/>
      <c r="BH367" s="37"/>
      <c r="BI367" s="38" t="str">
        <f t="shared" si="104"/>
        <v/>
      </c>
    </row>
    <row r="368" spans="1:61" ht="15">
      <c r="A368" s="8"/>
      <c r="B368" s="6"/>
      <c r="C368" s="6"/>
      <c r="D368" s="6"/>
      <c r="E368" s="6"/>
      <c r="F368" s="12"/>
      <c r="G368" s="12"/>
      <c r="H368" s="12"/>
      <c r="I368" s="12"/>
      <c r="J368" s="12"/>
      <c r="K368" s="12"/>
      <c r="L368" s="13"/>
      <c r="M368" s="13"/>
      <c r="N368" s="14"/>
      <c r="O368" s="12"/>
      <c r="P368" s="12"/>
      <c r="Q368" s="12"/>
      <c r="R368" s="12"/>
      <c r="S368" s="30"/>
      <c r="T368" s="12"/>
      <c r="U368" s="12"/>
      <c r="V368" s="12"/>
      <c r="W368" s="12"/>
      <c r="X368" s="14"/>
      <c r="Y368" s="12"/>
      <c r="Z368" s="12"/>
      <c r="AA368" s="12"/>
      <c r="AB368" s="6"/>
      <c r="AC368" s="15" t="str">
        <f t="shared" si="91"/>
        <v/>
      </c>
      <c r="AD368" s="16" t="str">
        <f t="shared" si="92"/>
        <v/>
      </c>
      <c r="AE368" s="15" t="str">
        <f t="shared" si="93"/>
        <v/>
      </c>
      <c r="AF368" s="15" t="str">
        <f t="shared" si="94"/>
        <v/>
      </c>
      <c r="AG368" s="15" t="str">
        <f t="shared" si="95"/>
        <v/>
      </c>
      <c r="AH368" s="16" t="str">
        <f t="shared" si="96"/>
        <v/>
      </c>
      <c r="AI368" s="16" t="str">
        <f t="shared" si="97"/>
        <v/>
      </c>
      <c r="AJ368" s="16" t="str">
        <f t="shared" si="98"/>
        <v/>
      </c>
      <c r="AK368" s="16" t="str">
        <f t="shared" si="99"/>
        <v/>
      </c>
      <c r="AL368" s="16" t="str">
        <f t="shared" si="100"/>
        <v/>
      </c>
      <c r="AM368" s="41" t="str">
        <f t="shared" si="101"/>
        <v/>
      </c>
      <c r="AN368" s="41" t="str">
        <f t="shared" si="102"/>
        <v/>
      </c>
      <c r="AO368" s="17" t="str">
        <f>IF(A368="","",(AD368&lt;Settings!$B$4)+(AE368&gt;Settings!$B$5)+(AH368&gt;Settings!$B$6)+(AI368&gt;Settings!$B$7)+(N368&lt;Settings!$B$8)+(AJ368&gt;Settings!$B$9)+(O368&gt;Settings!$B$10)+(IFERROR(R368/S368,0)&gt;Settings!$B$11)+(AK368&lt;Settings!$B$12)+(AL368&lt;Settings!$B$13)+(X368&lt;Settings!$B$14)+(Y368&gt;Settings!$B$15))</f>
        <v/>
      </c>
      <c r="AP368" s="11" t="str">
        <f t="shared" si="103"/>
        <v/>
      </c>
      <c r="BB368" s="3"/>
      <c r="BC368" s="3"/>
      <c r="BD368" s="3"/>
      <c r="BE368" s="3"/>
      <c r="BG368" s="37"/>
      <c r="BH368" s="37"/>
      <c r="BI368" s="38" t="str">
        <f t="shared" si="104"/>
        <v/>
      </c>
    </row>
    <row r="369" spans="1:61" ht="15">
      <c r="A369" s="8"/>
      <c r="B369" s="6"/>
      <c r="C369" s="6"/>
      <c r="D369" s="6"/>
      <c r="E369" s="6"/>
      <c r="F369" s="12"/>
      <c r="G369" s="12"/>
      <c r="H369" s="12"/>
      <c r="I369" s="12"/>
      <c r="J369" s="12"/>
      <c r="K369" s="12"/>
      <c r="L369" s="13"/>
      <c r="M369" s="13"/>
      <c r="N369" s="14"/>
      <c r="O369" s="12"/>
      <c r="P369" s="12"/>
      <c r="Q369" s="12"/>
      <c r="R369" s="12"/>
      <c r="S369" s="30"/>
      <c r="T369" s="12"/>
      <c r="U369" s="12"/>
      <c r="V369" s="12"/>
      <c r="W369" s="12"/>
      <c r="X369" s="14"/>
      <c r="Y369" s="12"/>
      <c r="Z369" s="12"/>
      <c r="AA369" s="12"/>
      <c r="AB369" s="6"/>
      <c r="AC369" s="15" t="str">
        <f t="shared" si="91"/>
        <v/>
      </c>
      <c r="AD369" s="16" t="str">
        <f t="shared" si="92"/>
        <v/>
      </c>
      <c r="AE369" s="15" t="str">
        <f t="shared" si="93"/>
        <v/>
      </c>
      <c r="AF369" s="15" t="str">
        <f t="shared" si="94"/>
        <v/>
      </c>
      <c r="AG369" s="15" t="str">
        <f t="shared" si="95"/>
        <v/>
      </c>
      <c r="AH369" s="16" t="str">
        <f t="shared" si="96"/>
        <v/>
      </c>
      <c r="AI369" s="16" t="str">
        <f t="shared" si="97"/>
        <v/>
      </c>
      <c r="AJ369" s="16" t="str">
        <f t="shared" si="98"/>
        <v/>
      </c>
      <c r="AK369" s="16" t="str">
        <f t="shared" si="99"/>
        <v/>
      </c>
      <c r="AL369" s="16" t="str">
        <f t="shared" si="100"/>
        <v/>
      </c>
      <c r="AM369" s="41" t="str">
        <f t="shared" si="101"/>
        <v/>
      </c>
      <c r="AN369" s="41" t="str">
        <f t="shared" si="102"/>
        <v/>
      </c>
      <c r="AO369" s="17" t="str">
        <f>IF(A369="","",(AD369&lt;Settings!$B$4)+(AE369&gt;Settings!$B$5)+(AH369&gt;Settings!$B$6)+(AI369&gt;Settings!$B$7)+(N369&lt;Settings!$B$8)+(AJ369&gt;Settings!$B$9)+(O369&gt;Settings!$B$10)+(IFERROR(R369/S369,0)&gt;Settings!$B$11)+(AK369&lt;Settings!$B$12)+(AL369&lt;Settings!$B$13)+(X369&lt;Settings!$B$14)+(Y369&gt;Settings!$B$15))</f>
        <v/>
      </c>
      <c r="AP369" s="11" t="str">
        <f t="shared" si="103"/>
        <v/>
      </c>
      <c r="BB369" s="3"/>
      <c r="BC369" s="3"/>
      <c r="BD369" s="3"/>
      <c r="BE369" s="3"/>
      <c r="BG369" s="37"/>
      <c r="BH369" s="37"/>
      <c r="BI369" s="38" t="str">
        <f t="shared" si="104"/>
        <v/>
      </c>
    </row>
    <row r="370" spans="1:61" ht="15">
      <c r="A370" s="8"/>
      <c r="B370" s="6"/>
      <c r="C370" s="6"/>
      <c r="D370" s="6"/>
      <c r="E370" s="6"/>
      <c r="F370" s="12"/>
      <c r="G370" s="12"/>
      <c r="H370" s="12"/>
      <c r="I370" s="12"/>
      <c r="J370" s="12"/>
      <c r="K370" s="12"/>
      <c r="L370" s="13"/>
      <c r="M370" s="13"/>
      <c r="N370" s="14"/>
      <c r="O370" s="12"/>
      <c r="P370" s="12"/>
      <c r="Q370" s="12"/>
      <c r="R370" s="12"/>
      <c r="S370" s="30"/>
      <c r="T370" s="12"/>
      <c r="U370" s="12"/>
      <c r="V370" s="12"/>
      <c r="W370" s="12"/>
      <c r="X370" s="14"/>
      <c r="Y370" s="12"/>
      <c r="Z370" s="12"/>
      <c r="AA370" s="12"/>
      <c r="AB370" s="6"/>
      <c r="AC370" s="15" t="str">
        <f t="shared" si="91"/>
        <v/>
      </c>
      <c r="AD370" s="16" t="str">
        <f t="shared" si="92"/>
        <v/>
      </c>
      <c r="AE370" s="15" t="str">
        <f t="shared" si="93"/>
        <v/>
      </c>
      <c r="AF370" s="15" t="str">
        <f t="shared" si="94"/>
        <v/>
      </c>
      <c r="AG370" s="15" t="str">
        <f t="shared" si="95"/>
        <v/>
      </c>
      <c r="AH370" s="16" t="str">
        <f t="shared" si="96"/>
        <v/>
      </c>
      <c r="AI370" s="16" t="str">
        <f t="shared" si="97"/>
        <v/>
      </c>
      <c r="AJ370" s="16" t="str">
        <f t="shared" si="98"/>
        <v/>
      </c>
      <c r="AK370" s="16" t="str">
        <f t="shared" si="99"/>
        <v/>
      </c>
      <c r="AL370" s="16" t="str">
        <f t="shared" si="100"/>
        <v/>
      </c>
      <c r="AM370" s="41" t="str">
        <f t="shared" si="101"/>
        <v/>
      </c>
      <c r="AN370" s="41" t="str">
        <f t="shared" si="102"/>
        <v/>
      </c>
      <c r="AO370" s="17" t="str">
        <f>IF(A370="","",(AD370&lt;Settings!$B$4)+(AE370&gt;Settings!$B$5)+(AH370&gt;Settings!$B$6)+(AI370&gt;Settings!$B$7)+(N370&lt;Settings!$B$8)+(AJ370&gt;Settings!$B$9)+(O370&gt;Settings!$B$10)+(IFERROR(R370/S370,0)&gt;Settings!$B$11)+(AK370&lt;Settings!$B$12)+(AL370&lt;Settings!$B$13)+(X370&lt;Settings!$B$14)+(Y370&gt;Settings!$B$15))</f>
        <v/>
      </c>
      <c r="AP370" s="11" t="str">
        <f t="shared" si="103"/>
        <v/>
      </c>
      <c r="BB370" s="3"/>
      <c r="BC370" s="3"/>
      <c r="BD370" s="3"/>
      <c r="BE370" s="3"/>
      <c r="BG370" s="37"/>
      <c r="BH370" s="37"/>
      <c r="BI370" s="38" t="str">
        <f t="shared" si="104"/>
        <v/>
      </c>
    </row>
    <row r="371" spans="1:61" ht="15">
      <c r="A371" s="8"/>
      <c r="B371" s="6"/>
      <c r="C371" s="6"/>
      <c r="D371" s="6"/>
      <c r="E371" s="6"/>
      <c r="F371" s="12"/>
      <c r="G371" s="12"/>
      <c r="H371" s="12"/>
      <c r="I371" s="12"/>
      <c r="J371" s="12"/>
      <c r="K371" s="12"/>
      <c r="L371" s="13"/>
      <c r="M371" s="13"/>
      <c r="N371" s="14"/>
      <c r="O371" s="12"/>
      <c r="P371" s="12"/>
      <c r="Q371" s="12"/>
      <c r="R371" s="12"/>
      <c r="S371" s="30"/>
      <c r="T371" s="12"/>
      <c r="U371" s="12"/>
      <c r="V371" s="12"/>
      <c r="W371" s="12"/>
      <c r="X371" s="14"/>
      <c r="Y371" s="12"/>
      <c r="Z371" s="12"/>
      <c r="AA371" s="12"/>
      <c r="AB371" s="6"/>
      <c r="AC371" s="15" t="str">
        <f t="shared" si="91"/>
        <v/>
      </c>
      <c r="AD371" s="16" t="str">
        <f t="shared" si="92"/>
        <v/>
      </c>
      <c r="AE371" s="15" t="str">
        <f t="shared" si="93"/>
        <v/>
      </c>
      <c r="AF371" s="15" t="str">
        <f t="shared" si="94"/>
        <v/>
      </c>
      <c r="AG371" s="15" t="str">
        <f t="shared" si="95"/>
        <v/>
      </c>
      <c r="AH371" s="16" t="str">
        <f t="shared" si="96"/>
        <v/>
      </c>
      <c r="AI371" s="16" t="str">
        <f t="shared" si="97"/>
        <v/>
      </c>
      <c r="AJ371" s="16" t="str">
        <f t="shared" si="98"/>
        <v/>
      </c>
      <c r="AK371" s="16" t="str">
        <f t="shared" si="99"/>
        <v/>
      </c>
      <c r="AL371" s="16" t="str">
        <f t="shared" si="100"/>
        <v/>
      </c>
      <c r="AM371" s="41" t="str">
        <f t="shared" si="101"/>
        <v/>
      </c>
      <c r="AN371" s="41" t="str">
        <f t="shared" si="102"/>
        <v/>
      </c>
      <c r="AO371" s="17" t="str">
        <f>IF(A371="","",(AD371&lt;Settings!$B$4)+(AE371&gt;Settings!$B$5)+(AH371&gt;Settings!$B$6)+(AI371&gt;Settings!$B$7)+(N371&lt;Settings!$B$8)+(AJ371&gt;Settings!$B$9)+(O371&gt;Settings!$B$10)+(IFERROR(R371/S371,0)&gt;Settings!$B$11)+(AK371&lt;Settings!$B$12)+(AL371&lt;Settings!$B$13)+(X371&lt;Settings!$B$14)+(Y371&gt;Settings!$B$15))</f>
        <v/>
      </c>
      <c r="AP371" s="11" t="str">
        <f t="shared" si="103"/>
        <v/>
      </c>
      <c r="BB371" s="3"/>
      <c r="BC371" s="3"/>
      <c r="BD371" s="3"/>
      <c r="BE371" s="3"/>
      <c r="BG371" s="37"/>
      <c r="BH371" s="37"/>
      <c r="BI371" s="38" t="str">
        <f t="shared" si="104"/>
        <v/>
      </c>
    </row>
    <row r="372" spans="1:61" ht="15">
      <c r="A372" s="8"/>
      <c r="B372" s="6"/>
      <c r="C372" s="6"/>
      <c r="D372" s="6"/>
      <c r="E372" s="6"/>
      <c r="F372" s="12"/>
      <c r="G372" s="12"/>
      <c r="H372" s="12"/>
      <c r="I372" s="12"/>
      <c r="J372" s="12"/>
      <c r="K372" s="12"/>
      <c r="L372" s="13"/>
      <c r="M372" s="13"/>
      <c r="N372" s="14"/>
      <c r="O372" s="12"/>
      <c r="P372" s="12"/>
      <c r="Q372" s="12"/>
      <c r="R372" s="12"/>
      <c r="S372" s="30"/>
      <c r="T372" s="12"/>
      <c r="U372" s="12"/>
      <c r="V372" s="12"/>
      <c r="W372" s="12"/>
      <c r="X372" s="14"/>
      <c r="Y372" s="12"/>
      <c r="Z372" s="12"/>
      <c r="AA372" s="12"/>
      <c r="AB372" s="6"/>
      <c r="AC372" s="15" t="str">
        <f t="shared" si="91"/>
        <v/>
      </c>
      <c r="AD372" s="16" t="str">
        <f t="shared" si="92"/>
        <v/>
      </c>
      <c r="AE372" s="15" t="str">
        <f t="shared" si="93"/>
        <v/>
      </c>
      <c r="AF372" s="15" t="str">
        <f t="shared" si="94"/>
        <v/>
      </c>
      <c r="AG372" s="15" t="str">
        <f t="shared" si="95"/>
        <v/>
      </c>
      <c r="AH372" s="16" t="str">
        <f t="shared" si="96"/>
        <v/>
      </c>
      <c r="AI372" s="16" t="str">
        <f t="shared" si="97"/>
        <v/>
      </c>
      <c r="AJ372" s="16" t="str">
        <f t="shared" si="98"/>
        <v/>
      </c>
      <c r="AK372" s="16" t="str">
        <f t="shared" si="99"/>
        <v/>
      </c>
      <c r="AL372" s="16" t="str">
        <f t="shared" si="100"/>
        <v/>
      </c>
      <c r="AM372" s="41" t="str">
        <f t="shared" si="101"/>
        <v/>
      </c>
      <c r="AN372" s="41" t="str">
        <f t="shared" si="102"/>
        <v/>
      </c>
      <c r="AO372" s="17" t="str">
        <f>IF(A372="","",(AD372&lt;Settings!$B$4)+(AE372&gt;Settings!$B$5)+(AH372&gt;Settings!$B$6)+(AI372&gt;Settings!$B$7)+(N372&lt;Settings!$B$8)+(AJ372&gt;Settings!$B$9)+(O372&gt;Settings!$B$10)+(IFERROR(R372/S372,0)&gt;Settings!$B$11)+(AK372&lt;Settings!$B$12)+(AL372&lt;Settings!$B$13)+(X372&lt;Settings!$B$14)+(Y372&gt;Settings!$B$15))</f>
        <v/>
      </c>
      <c r="AP372" s="11" t="str">
        <f t="shared" si="103"/>
        <v/>
      </c>
      <c r="BB372" s="3"/>
      <c r="BC372" s="3"/>
      <c r="BD372" s="3"/>
      <c r="BE372" s="3"/>
      <c r="BG372" s="37"/>
      <c r="BH372" s="37"/>
      <c r="BI372" s="38" t="str">
        <f t="shared" si="104"/>
        <v/>
      </c>
    </row>
    <row r="373" spans="1:61" ht="15">
      <c r="A373" s="8"/>
      <c r="B373" s="6"/>
      <c r="C373" s="6"/>
      <c r="D373" s="6"/>
      <c r="E373" s="6"/>
      <c r="F373" s="12"/>
      <c r="G373" s="12"/>
      <c r="H373" s="12"/>
      <c r="I373" s="12"/>
      <c r="J373" s="12"/>
      <c r="K373" s="12"/>
      <c r="L373" s="13"/>
      <c r="M373" s="13"/>
      <c r="N373" s="14"/>
      <c r="O373" s="12"/>
      <c r="P373" s="12"/>
      <c r="Q373" s="12"/>
      <c r="R373" s="12"/>
      <c r="S373" s="30"/>
      <c r="T373" s="12"/>
      <c r="U373" s="12"/>
      <c r="V373" s="12"/>
      <c r="W373" s="12"/>
      <c r="X373" s="14"/>
      <c r="Y373" s="12"/>
      <c r="Z373" s="12"/>
      <c r="AA373" s="12"/>
      <c r="AB373" s="6"/>
      <c r="AC373" s="15" t="str">
        <f t="shared" si="91"/>
        <v/>
      </c>
      <c r="AD373" s="16" t="str">
        <f t="shared" si="92"/>
        <v/>
      </c>
      <c r="AE373" s="15" t="str">
        <f t="shared" si="93"/>
        <v/>
      </c>
      <c r="AF373" s="15" t="str">
        <f t="shared" si="94"/>
        <v/>
      </c>
      <c r="AG373" s="15" t="str">
        <f t="shared" si="95"/>
        <v/>
      </c>
      <c r="AH373" s="16" t="str">
        <f t="shared" si="96"/>
        <v/>
      </c>
      <c r="AI373" s="16" t="str">
        <f t="shared" si="97"/>
        <v/>
      </c>
      <c r="AJ373" s="16" t="str">
        <f t="shared" si="98"/>
        <v/>
      </c>
      <c r="AK373" s="16" t="str">
        <f t="shared" si="99"/>
        <v/>
      </c>
      <c r="AL373" s="16" t="str">
        <f t="shared" si="100"/>
        <v/>
      </c>
      <c r="AM373" s="41" t="str">
        <f t="shared" si="101"/>
        <v/>
      </c>
      <c r="AN373" s="41" t="str">
        <f t="shared" si="102"/>
        <v/>
      </c>
      <c r="AO373" s="17" t="str">
        <f>IF(A373="","",(AD373&lt;Settings!$B$4)+(AE373&gt;Settings!$B$5)+(AH373&gt;Settings!$B$6)+(AI373&gt;Settings!$B$7)+(N373&lt;Settings!$B$8)+(AJ373&gt;Settings!$B$9)+(O373&gt;Settings!$B$10)+(IFERROR(R373/S373,0)&gt;Settings!$B$11)+(AK373&lt;Settings!$B$12)+(AL373&lt;Settings!$B$13)+(X373&lt;Settings!$B$14)+(Y373&gt;Settings!$B$15))</f>
        <v/>
      </c>
      <c r="AP373" s="11" t="str">
        <f t="shared" si="103"/>
        <v/>
      </c>
      <c r="BB373" s="3"/>
      <c r="BC373" s="3"/>
      <c r="BD373" s="3"/>
      <c r="BE373" s="3"/>
      <c r="BG373" s="37"/>
      <c r="BH373" s="37"/>
      <c r="BI373" s="38" t="str">
        <f t="shared" si="104"/>
        <v/>
      </c>
    </row>
    <row r="374" spans="1:61" ht="15">
      <c r="A374" s="8"/>
      <c r="B374" s="6"/>
      <c r="C374" s="6"/>
      <c r="D374" s="6"/>
      <c r="E374" s="6"/>
      <c r="F374" s="12"/>
      <c r="G374" s="12"/>
      <c r="H374" s="12"/>
      <c r="I374" s="12"/>
      <c r="J374" s="12"/>
      <c r="K374" s="12"/>
      <c r="L374" s="13"/>
      <c r="M374" s="13"/>
      <c r="N374" s="14"/>
      <c r="O374" s="12"/>
      <c r="P374" s="12"/>
      <c r="Q374" s="12"/>
      <c r="R374" s="12"/>
      <c r="S374" s="30"/>
      <c r="T374" s="12"/>
      <c r="U374" s="12"/>
      <c r="V374" s="12"/>
      <c r="W374" s="12"/>
      <c r="X374" s="14"/>
      <c r="Y374" s="12"/>
      <c r="Z374" s="12"/>
      <c r="AA374" s="12"/>
      <c r="AB374" s="6"/>
      <c r="AC374" s="15" t="str">
        <f t="shared" si="91"/>
        <v/>
      </c>
      <c r="AD374" s="16" t="str">
        <f t="shared" si="92"/>
        <v/>
      </c>
      <c r="AE374" s="15" t="str">
        <f t="shared" si="93"/>
        <v/>
      </c>
      <c r="AF374" s="15" t="str">
        <f t="shared" si="94"/>
        <v/>
      </c>
      <c r="AG374" s="15" t="str">
        <f t="shared" si="95"/>
        <v/>
      </c>
      <c r="AH374" s="16" t="str">
        <f t="shared" si="96"/>
        <v/>
      </c>
      <c r="AI374" s="16" t="str">
        <f t="shared" si="97"/>
        <v/>
      </c>
      <c r="AJ374" s="16" t="str">
        <f t="shared" si="98"/>
        <v/>
      </c>
      <c r="AK374" s="16" t="str">
        <f t="shared" si="99"/>
        <v/>
      </c>
      <c r="AL374" s="16" t="str">
        <f t="shared" si="100"/>
        <v/>
      </c>
      <c r="AM374" s="41" t="str">
        <f t="shared" si="101"/>
        <v/>
      </c>
      <c r="AN374" s="41" t="str">
        <f t="shared" si="102"/>
        <v/>
      </c>
      <c r="AO374" s="17" t="str">
        <f>IF(A374="","",(AD374&lt;Settings!$B$4)+(AE374&gt;Settings!$B$5)+(AH374&gt;Settings!$B$6)+(AI374&gt;Settings!$B$7)+(N374&lt;Settings!$B$8)+(AJ374&gt;Settings!$B$9)+(O374&gt;Settings!$B$10)+(IFERROR(R374/S374,0)&gt;Settings!$B$11)+(AK374&lt;Settings!$B$12)+(AL374&lt;Settings!$B$13)+(X374&lt;Settings!$B$14)+(Y374&gt;Settings!$B$15))</f>
        <v/>
      </c>
      <c r="AP374" s="11" t="str">
        <f t="shared" si="103"/>
        <v/>
      </c>
      <c r="BB374" s="3"/>
      <c r="BC374" s="3"/>
      <c r="BD374" s="3"/>
      <c r="BE374" s="3"/>
      <c r="BG374" s="37"/>
      <c r="BH374" s="37"/>
      <c r="BI374" s="38" t="str">
        <f t="shared" si="104"/>
        <v/>
      </c>
    </row>
    <row r="375" spans="1:61" ht="15">
      <c r="A375" s="8"/>
      <c r="B375" s="6"/>
      <c r="C375" s="6"/>
      <c r="D375" s="6"/>
      <c r="E375" s="6"/>
      <c r="F375" s="12"/>
      <c r="G375" s="12"/>
      <c r="H375" s="12"/>
      <c r="I375" s="12"/>
      <c r="J375" s="12"/>
      <c r="K375" s="12"/>
      <c r="L375" s="13"/>
      <c r="M375" s="13"/>
      <c r="N375" s="14"/>
      <c r="O375" s="12"/>
      <c r="P375" s="12"/>
      <c r="Q375" s="12"/>
      <c r="R375" s="12"/>
      <c r="S375" s="30"/>
      <c r="T375" s="12"/>
      <c r="U375" s="12"/>
      <c r="V375" s="12"/>
      <c r="W375" s="12"/>
      <c r="X375" s="14"/>
      <c r="Y375" s="12"/>
      <c r="Z375" s="12"/>
      <c r="AA375" s="12"/>
      <c r="AB375" s="6"/>
      <c r="AC375" s="15" t="str">
        <f t="shared" si="91"/>
        <v/>
      </c>
      <c r="AD375" s="16" t="str">
        <f t="shared" si="92"/>
        <v/>
      </c>
      <c r="AE375" s="15" t="str">
        <f t="shared" si="93"/>
        <v/>
      </c>
      <c r="AF375" s="15" t="str">
        <f t="shared" si="94"/>
        <v/>
      </c>
      <c r="AG375" s="15" t="str">
        <f t="shared" si="95"/>
        <v/>
      </c>
      <c r="AH375" s="16" t="str">
        <f t="shared" si="96"/>
        <v/>
      </c>
      <c r="AI375" s="16" t="str">
        <f t="shared" si="97"/>
        <v/>
      </c>
      <c r="AJ375" s="16" t="str">
        <f t="shared" si="98"/>
        <v/>
      </c>
      <c r="AK375" s="16" t="str">
        <f t="shared" si="99"/>
        <v/>
      </c>
      <c r="AL375" s="16" t="str">
        <f t="shared" si="100"/>
        <v/>
      </c>
      <c r="AM375" s="41" t="str">
        <f t="shared" si="101"/>
        <v/>
      </c>
      <c r="AN375" s="41" t="str">
        <f t="shared" si="102"/>
        <v/>
      </c>
      <c r="AO375" s="17" t="str">
        <f>IF(A375="","",(AD375&lt;Settings!$B$4)+(AE375&gt;Settings!$B$5)+(AH375&gt;Settings!$B$6)+(AI375&gt;Settings!$B$7)+(N375&lt;Settings!$B$8)+(AJ375&gt;Settings!$B$9)+(O375&gt;Settings!$B$10)+(IFERROR(R375/S375,0)&gt;Settings!$B$11)+(AK375&lt;Settings!$B$12)+(AL375&lt;Settings!$B$13)+(X375&lt;Settings!$B$14)+(Y375&gt;Settings!$B$15))</f>
        <v/>
      </c>
      <c r="AP375" s="11" t="str">
        <f t="shared" si="103"/>
        <v/>
      </c>
      <c r="BB375" s="3"/>
      <c r="BC375" s="3"/>
      <c r="BD375" s="3"/>
      <c r="BE375" s="3"/>
      <c r="BG375" s="37"/>
      <c r="BH375" s="37"/>
      <c r="BI375" s="38" t="str">
        <f t="shared" si="104"/>
        <v/>
      </c>
    </row>
    <row r="376" spans="1:61" ht="15">
      <c r="A376" s="8"/>
      <c r="B376" s="6"/>
      <c r="C376" s="6"/>
      <c r="D376" s="6"/>
      <c r="E376" s="6"/>
      <c r="F376" s="12"/>
      <c r="G376" s="12"/>
      <c r="H376" s="12"/>
      <c r="I376" s="12"/>
      <c r="J376" s="12"/>
      <c r="K376" s="12"/>
      <c r="L376" s="13"/>
      <c r="M376" s="13"/>
      <c r="N376" s="14"/>
      <c r="O376" s="12"/>
      <c r="P376" s="12"/>
      <c r="Q376" s="12"/>
      <c r="R376" s="12"/>
      <c r="S376" s="30"/>
      <c r="T376" s="12"/>
      <c r="U376" s="12"/>
      <c r="V376" s="12"/>
      <c r="W376" s="12"/>
      <c r="X376" s="14"/>
      <c r="Y376" s="12"/>
      <c r="Z376" s="12"/>
      <c r="AA376" s="12"/>
      <c r="AB376" s="6"/>
      <c r="AC376" s="15" t="str">
        <f t="shared" si="91"/>
        <v/>
      </c>
      <c r="AD376" s="16" t="str">
        <f t="shared" si="92"/>
        <v/>
      </c>
      <c r="AE376" s="15" t="str">
        <f t="shared" si="93"/>
        <v/>
      </c>
      <c r="AF376" s="15" t="str">
        <f t="shared" si="94"/>
        <v/>
      </c>
      <c r="AG376" s="15" t="str">
        <f t="shared" si="95"/>
        <v/>
      </c>
      <c r="AH376" s="16" t="str">
        <f t="shared" si="96"/>
        <v/>
      </c>
      <c r="AI376" s="16" t="str">
        <f t="shared" si="97"/>
        <v/>
      </c>
      <c r="AJ376" s="16" t="str">
        <f t="shared" si="98"/>
        <v/>
      </c>
      <c r="AK376" s="16" t="str">
        <f t="shared" si="99"/>
        <v/>
      </c>
      <c r="AL376" s="16" t="str">
        <f t="shared" si="100"/>
        <v/>
      </c>
      <c r="AM376" s="41" t="str">
        <f t="shared" si="101"/>
        <v/>
      </c>
      <c r="AN376" s="41" t="str">
        <f t="shared" si="102"/>
        <v/>
      </c>
      <c r="AO376" s="17" t="str">
        <f>IF(A376="","",(AD376&lt;Settings!$B$4)+(AE376&gt;Settings!$B$5)+(AH376&gt;Settings!$B$6)+(AI376&gt;Settings!$B$7)+(N376&lt;Settings!$B$8)+(AJ376&gt;Settings!$B$9)+(O376&gt;Settings!$B$10)+(IFERROR(R376/S376,0)&gt;Settings!$B$11)+(AK376&lt;Settings!$B$12)+(AL376&lt;Settings!$B$13)+(X376&lt;Settings!$B$14)+(Y376&gt;Settings!$B$15))</f>
        <v/>
      </c>
      <c r="AP376" s="11" t="str">
        <f t="shared" si="103"/>
        <v/>
      </c>
      <c r="BB376" s="3"/>
      <c r="BC376" s="3"/>
      <c r="BD376" s="3"/>
      <c r="BE376" s="3"/>
      <c r="BG376" s="37"/>
      <c r="BH376" s="37"/>
      <c r="BI376" s="38" t="str">
        <f t="shared" si="104"/>
        <v/>
      </c>
    </row>
    <row r="377" spans="1:61" ht="15">
      <c r="A377" s="8"/>
      <c r="B377" s="6"/>
      <c r="C377" s="6"/>
      <c r="D377" s="6"/>
      <c r="E377" s="6"/>
      <c r="F377" s="12"/>
      <c r="G377" s="12"/>
      <c r="H377" s="12"/>
      <c r="I377" s="12"/>
      <c r="J377" s="12"/>
      <c r="K377" s="12"/>
      <c r="L377" s="13"/>
      <c r="M377" s="13"/>
      <c r="N377" s="14"/>
      <c r="O377" s="12"/>
      <c r="P377" s="12"/>
      <c r="Q377" s="12"/>
      <c r="R377" s="12"/>
      <c r="S377" s="30"/>
      <c r="T377" s="12"/>
      <c r="U377" s="12"/>
      <c r="V377" s="12"/>
      <c r="W377" s="12"/>
      <c r="X377" s="14"/>
      <c r="Y377" s="12"/>
      <c r="Z377" s="12"/>
      <c r="AA377" s="12"/>
      <c r="AB377" s="6"/>
      <c r="AC377" s="15" t="str">
        <f t="shared" si="91"/>
        <v/>
      </c>
      <c r="AD377" s="16" t="str">
        <f t="shared" si="92"/>
        <v/>
      </c>
      <c r="AE377" s="15" t="str">
        <f t="shared" si="93"/>
        <v/>
      </c>
      <c r="AF377" s="15" t="str">
        <f t="shared" si="94"/>
        <v/>
      </c>
      <c r="AG377" s="15" t="str">
        <f t="shared" si="95"/>
        <v/>
      </c>
      <c r="AH377" s="16" t="str">
        <f t="shared" si="96"/>
        <v/>
      </c>
      <c r="AI377" s="16" t="str">
        <f t="shared" si="97"/>
        <v/>
      </c>
      <c r="AJ377" s="16" t="str">
        <f t="shared" si="98"/>
        <v/>
      </c>
      <c r="AK377" s="16" t="str">
        <f t="shared" si="99"/>
        <v/>
      </c>
      <c r="AL377" s="16" t="str">
        <f t="shared" si="100"/>
        <v/>
      </c>
      <c r="AM377" s="41" t="str">
        <f t="shared" si="101"/>
        <v/>
      </c>
      <c r="AN377" s="41" t="str">
        <f t="shared" si="102"/>
        <v/>
      </c>
      <c r="AO377" s="17" t="str">
        <f>IF(A377="","",(AD377&lt;Settings!$B$4)+(AE377&gt;Settings!$B$5)+(AH377&gt;Settings!$B$6)+(AI377&gt;Settings!$B$7)+(N377&lt;Settings!$B$8)+(AJ377&gt;Settings!$B$9)+(O377&gt;Settings!$B$10)+(IFERROR(R377/S377,0)&gt;Settings!$B$11)+(AK377&lt;Settings!$B$12)+(AL377&lt;Settings!$B$13)+(X377&lt;Settings!$B$14)+(Y377&gt;Settings!$B$15))</f>
        <v/>
      </c>
      <c r="AP377" s="11" t="str">
        <f t="shared" si="103"/>
        <v/>
      </c>
      <c r="BB377" s="3"/>
      <c r="BC377" s="3"/>
      <c r="BD377" s="3"/>
      <c r="BE377" s="3"/>
      <c r="BG377" s="37"/>
      <c r="BH377" s="37"/>
      <c r="BI377" s="38" t="str">
        <f t="shared" si="104"/>
        <v/>
      </c>
    </row>
    <row r="378" spans="1:61" ht="15">
      <c r="A378" s="8"/>
      <c r="B378" s="6"/>
      <c r="C378" s="6"/>
      <c r="D378" s="6"/>
      <c r="E378" s="6"/>
      <c r="F378" s="12"/>
      <c r="G378" s="12"/>
      <c r="H378" s="12"/>
      <c r="I378" s="12"/>
      <c r="J378" s="12"/>
      <c r="K378" s="12"/>
      <c r="L378" s="13"/>
      <c r="M378" s="13"/>
      <c r="N378" s="14"/>
      <c r="O378" s="12"/>
      <c r="P378" s="12"/>
      <c r="Q378" s="12"/>
      <c r="R378" s="12"/>
      <c r="S378" s="30"/>
      <c r="T378" s="12"/>
      <c r="U378" s="12"/>
      <c r="V378" s="12"/>
      <c r="W378" s="12"/>
      <c r="X378" s="14"/>
      <c r="Y378" s="12"/>
      <c r="Z378" s="12"/>
      <c r="AA378" s="12"/>
      <c r="AB378" s="6"/>
      <c r="AC378" s="15" t="str">
        <f t="shared" si="91"/>
        <v/>
      </c>
      <c r="AD378" s="16" t="str">
        <f t="shared" si="92"/>
        <v/>
      </c>
      <c r="AE378" s="15" t="str">
        <f t="shared" si="93"/>
        <v/>
      </c>
      <c r="AF378" s="15" t="str">
        <f t="shared" si="94"/>
        <v/>
      </c>
      <c r="AG378" s="15" t="str">
        <f t="shared" si="95"/>
        <v/>
      </c>
      <c r="AH378" s="16" t="str">
        <f t="shared" si="96"/>
        <v/>
      </c>
      <c r="AI378" s="16" t="str">
        <f t="shared" si="97"/>
        <v/>
      </c>
      <c r="AJ378" s="16" t="str">
        <f t="shared" si="98"/>
        <v/>
      </c>
      <c r="AK378" s="16" t="str">
        <f t="shared" si="99"/>
        <v/>
      </c>
      <c r="AL378" s="16" t="str">
        <f t="shared" si="100"/>
        <v/>
      </c>
      <c r="AM378" s="41" t="str">
        <f t="shared" si="101"/>
        <v/>
      </c>
      <c r="AN378" s="41" t="str">
        <f t="shared" si="102"/>
        <v/>
      </c>
      <c r="AO378" s="17" t="str">
        <f>IF(A378="","",(AD378&lt;Settings!$B$4)+(AE378&gt;Settings!$B$5)+(AH378&gt;Settings!$B$6)+(AI378&gt;Settings!$B$7)+(N378&lt;Settings!$B$8)+(AJ378&gt;Settings!$B$9)+(O378&gt;Settings!$B$10)+(IFERROR(R378/S378,0)&gt;Settings!$B$11)+(AK378&lt;Settings!$B$12)+(AL378&lt;Settings!$B$13)+(X378&lt;Settings!$B$14)+(Y378&gt;Settings!$B$15))</f>
        <v/>
      </c>
      <c r="AP378" s="11" t="str">
        <f t="shared" si="103"/>
        <v/>
      </c>
      <c r="BB378" s="3"/>
      <c r="BC378" s="3"/>
      <c r="BD378" s="3"/>
      <c r="BE378" s="3"/>
      <c r="BG378" s="37"/>
      <c r="BH378" s="37"/>
      <c r="BI378" s="38" t="str">
        <f t="shared" si="104"/>
        <v/>
      </c>
    </row>
    <row r="379" spans="1:61" ht="15">
      <c r="A379" s="8"/>
      <c r="B379" s="6"/>
      <c r="C379" s="6"/>
      <c r="D379" s="6"/>
      <c r="E379" s="6"/>
      <c r="F379" s="12"/>
      <c r="G379" s="12"/>
      <c r="H379" s="12"/>
      <c r="I379" s="12"/>
      <c r="J379" s="12"/>
      <c r="K379" s="12"/>
      <c r="L379" s="13"/>
      <c r="M379" s="13"/>
      <c r="N379" s="14"/>
      <c r="O379" s="12"/>
      <c r="P379" s="12"/>
      <c r="Q379" s="12"/>
      <c r="R379" s="12"/>
      <c r="S379" s="30"/>
      <c r="T379" s="12"/>
      <c r="U379" s="12"/>
      <c r="V379" s="12"/>
      <c r="W379" s="12"/>
      <c r="X379" s="14"/>
      <c r="Y379" s="12"/>
      <c r="Z379" s="12"/>
      <c r="AA379" s="12"/>
      <c r="AB379" s="6"/>
      <c r="AC379" s="15" t="str">
        <f t="shared" si="91"/>
        <v/>
      </c>
      <c r="AD379" s="16" t="str">
        <f t="shared" si="92"/>
        <v/>
      </c>
      <c r="AE379" s="15" t="str">
        <f t="shared" si="93"/>
        <v/>
      </c>
      <c r="AF379" s="15" t="str">
        <f t="shared" si="94"/>
        <v/>
      </c>
      <c r="AG379" s="15" t="str">
        <f t="shared" si="95"/>
        <v/>
      </c>
      <c r="AH379" s="16" t="str">
        <f t="shared" si="96"/>
        <v/>
      </c>
      <c r="AI379" s="16" t="str">
        <f t="shared" si="97"/>
        <v/>
      </c>
      <c r="AJ379" s="16" t="str">
        <f t="shared" si="98"/>
        <v/>
      </c>
      <c r="AK379" s="16" t="str">
        <f t="shared" si="99"/>
        <v/>
      </c>
      <c r="AL379" s="16" t="str">
        <f t="shared" si="100"/>
        <v/>
      </c>
      <c r="AM379" s="41" t="str">
        <f t="shared" si="101"/>
        <v/>
      </c>
      <c r="AN379" s="41" t="str">
        <f t="shared" si="102"/>
        <v/>
      </c>
      <c r="AO379" s="17" t="str">
        <f>IF(A379="","",(AD379&lt;Settings!$B$4)+(AE379&gt;Settings!$B$5)+(AH379&gt;Settings!$B$6)+(AI379&gt;Settings!$B$7)+(N379&lt;Settings!$B$8)+(AJ379&gt;Settings!$B$9)+(O379&gt;Settings!$B$10)+(IFERROR(R379/S379,0)&gt;Settings!$B$11)+(AK379&lt;Settings!$B$12)+(AL379&lt;Settings!$B$13)+(X379&lt;Settings!$B$14)+(Y379&gt;Settings!$B$15))</f>
        <v/>
      </c>
      <c r="AP379" s="11" t="str">
        <f t="shared" si="103"/>
        <v/>
      </c>
      <c r="BB379" s="3"/>
      <c r="BC379" s="3"/>
      <c r="BD379" s="3"/>
      <c r="BE379" s="3"/>
      <c r="BG379" s="37"/>
      <c r="BH379" s="37"/>
      <c r="BI379" s="38" t="str">
        <f t="shared" si="104"/>
        <v/>
      </c>
    </row>
    <row r="380" spans="1:61" ht="15">
      <c r="A380" s="8"/>
      <c r="B380" s="6"/>
      <c r="C380" s="6"/>
      <c r="D380" s="6"/>
      <c r="E380" s="6"/>
      <c r="F380" s="12"/>
      <c r="G380" s="12"/>
      <c r="H380" s="12"/>
      <c r="I380" s="12"/>
      <c r="J380" s="12"/>
      <c r="K380" s="12"/>
      <c r="L380" s="13"/>
      <c r="M380" s="13"/>
      <c r="N380" s="14"/>
      <c r="O380" s="12"/>
      <c r="P380" s="12"/>
      <c r="Q380" s="12"/>
      <c r="R380" s="12"/>
      <c r="S380" s="30"/>
      <c r="T380" s="12"/>
      <c r="U380" s="12"/>
      <c r="V380" s="12"/>
      <c r="W380" s="12"/>
      <c r="X380" s="14"/>
      <c r="Y380" s="12"/>
      <c r="Z380" s="12"/>
      <c r="AA380" s="12"/>
      <c r="AB380" s="6"/>
      <c r="AC380" s="15" t="str">
        <f t="shared" si="91"/>
        <v/>
      </c>
      <c r="AD380" s="16" t="str">
        <f t="shared" si="92"/>
        <v/>
      </c>
      <c r="AE380" s="15" t="str">
        <f t="shared" si="93"/>
        <v/>
      </c>
      <c r="AF380" s="15" t="str">
        <f t="shared" si="94"/>
        <v/>
      </c>
      <c r="AG380" s="15" t="str">
        <f t="shared" si="95"/>
        <v/>
      </c>
      <c r="AH380" s="16" t="str">
        <f t="shared" si="96"/>
        <v/>
      </c>
      <c r="AI380" s="16" t="str">
        <f t="shared" si="97"/>
        <v/>
      </c>
      <c r="AJ380" s="16" t="str">
        <f t="shared" si="98"/>
        <v/>
      </c>
      <c r="AK380" s="16" t="str">
        <f t="shared" si="99"/>
        <v/>
      </c>
      <c r="AL380" s="16" t="str">
        <f t="shared" si="100"/>
        <v/>
      </c>
      <c r="AM380" s="41" t="str">
        <f t="shared" si="101"/>
        <v/>
      </c>
      <c r="AN380" s="41" t="str">
        <f t="shared" si="102"/>
        <v/>
      </c>
      <c r="AO380" s="17" t="str">
        <f>IF(A380="","",(AD380&lt;Settings!$B$4)+(AE380&gt;Settings!$B$5)+(AH380&gt;Settings!$B$6)+(AI380&gt;Settings!$B$7)+(N380&lt;Settings!$B$8)+(AJ380&gt;Settings!$B$9)+(O380&gt;Settings!$B$10)+(IFERROR(R380/S380,0)&gt;Settings!$B$11)+(AK380&lt;Settings!$B$12)+(AL380&lt;Settings!$B$13)+(X380&lt;Settings!$B$14)+(Y380&gt;Settings!$B$15))</f>
        <v/>
      </c>
      <c r="AP380" s="11" t="str">
        <f t="shared" si="103"/>
        <v/>
      </c>
      <c r="BB380" s="3"/>
      <c r="BC380" s="3"/>
      <c r="BD380" s="3"/>
      <c r="BE380" s="3"/>
      <c r="BG380" s="37"/>
      <c r="BH380" s="37"/>
      <c r="BI380" s="38" t="str">
        <f t="shared" si="104"/>
        <v/>
      </c>
    </row>
    <row r="381" spans="1:61" ht="15">
      <c r="A381" s="8"/>
      <c r="B381" s="6"/>
      <c r="C381" s="6"/>
      <c r="D381" s="6"/>
      <c r="E381" s="6"/>
      <c r="F381" s="12"/>
      <c r="G381" s="12"/>
      <c r="H381" s="12"/>
      <c r="I381" s="12"/>
      <c r="J381" s="12"/>
      <c r="K381" s="12"/>
      <c r="L381" s="13"/>
      <c r="M381" s="13"/>
      <c r="N381" s="14"/>
      <c r="O381" s="12"/>
      <c r="P381" s="12"/>
      <c r="Q381" s="12"/>
      <c r="R381" s="12"/>
      <c r="S381" s="30"/>
      <c r="T381" s="12"/>
      <c r="U381" s="12"/>
      <c r="V381" s="12"/>
      <c r="W381" s="12"/>
      <c r="X381" s="14"/>
      <c r="Y381" s="12"/>
      <c r="Z381" s="12"/>
      <c r="AA381" s="12"/>
      <c r="AB381" s="6"/>
      <c r="AC381" s="15" t="str">
        <f t="shared" si="91"/>
        <v/>
      </c>
      <c r="AD381" s="16" t="str">
        <f t="shared" si="92"/>
        <v/>
      </c>
      <c r="AE381" s="15" t="str">
        <f t="shared" si="93"/>
        <v/>
      </c>
      <c r="AF381" s="15" t="str">
        <f t="shared" si="94"/>
        <v/>
      </c>
      <c r="AG381" s="15" t="str">
        <f t="shared" si="95"/>
        <v/>
      </c>
      <c r="AH381" s="16" t="str">
        <f t="shared" si="96"/>
        <v/>
      </c>
      <c r="AI381" s="16" t="str">
        <f t="shared" si="97"/>
        <v/>
      </c>
      <c r="AJ381" s="16" t="str">
        <f t="shared" si="98"/>
        <v/>
      </c>
      <c r="AK381" s="16" t="str">
        <f t="shared" si="99"/>
        <v/>
      </c>
      <c r="AL381" s="16" t="str">
        <f t="shared" si="100"/>
        <v/>
      </c>
      <c r="AM381" s="41" t="str">
        <f t="shared" si="101"/>
        <v/>
      </c>
      <c r="AN381" s="41" t="str">
        <f t="shared" si="102"/>
        <v/>
      </c>
      <c r="AO381" s="17" t="str">
        <f>IF(A381="","",(AD381&lt;Settings!$B$4)+(AE381&gt;Settings!$B$5)+(AH381&gt;Settings!$B$6)+(AI381&gt;Settings!$B$7)+(N381&lt;Settings!$B$8)+(AJ381&gt;Settings!$B$9)+(O381&gt;Settings!$B$10)+(IFERROR(R381/S381,0)&gt;Settings!$B$11)+(AK381&lt;Settings!$B$12)+(AL381&lt;Settings!$B$13)+(X381&lt;Settings!$B$14)+(Y381&gt;Settings!$B$15))</f>
        <v/>
      </c>
      <c r="AP381" s="11" t="str">
        <f t="shared" si="103"/>
        <v/>
      </c>
      <c r="BB381" s="3"/>
      <c r="BC381" s="3"/>
      <c r="BD381" s="3"/>
      <c r="BE381" s="3"/>
      <c r="BG381" s="37"/>
      <c r="BH381" s="37"/>
      <c r="BI381" s="38" t="str">
        <f t="shared" si="104"/>
        <v/>
      </c>
    </row>
    <row r="382" spans="1:61" ht="15">
      <c r="A382" s="8"/>
      <c r="B382" s="6"/>
      <c r="C382" s="6"/>
      <c r="D382" s="6"/>
      <c r="E382" s="6"/>
      <c r="F382" s="12"/>
      <c r="G382" s="12"/>
      <c r="H382" s="12"/>
      <c r="I382" s="12"/>
      <c r="J382" s="12"/>
      <c r="K382" s="12"/>
      <c r="L382" s="13"/>
      <c r="M382" s="13"/>
      <c r="N382" s="14"/>
      <c r="O382" s="12"/>
      <c r="P382" s="12"/>
      <c r="Q382" s="12"/>
      <c r="R382" s="12"/>
      <c r="S382" s="30"/>
      <c r="T382" s="12"/>
      <c r="U382" s="12"/>
      <c r="V382" s="12"/>
      <c r="W382" s="12"/>
      <c r="X382" s="14"/>
      <c r="Y382" s="12"/>
      <c r="Z382" s="12"/>
      <c r="AA382" s="12"/>
      <c r="AB382" s="6"/>
      <c r="AC382" s="15" t="str">
        <f t="shared" si="91"/>
        <v/>
      </c>
      <c r="AD382" s="16" t="str">
        <f t="shared" si="92"/>
        <v/>
      </c>
      <c r="AE382" s="15" t="str">
        <f t="shared" si="93"/>
        <v/>
      </c>
      <c r="AF382" s="15" t="str">
        <f t="shared" si="94"/>
        <v/>
      </c>
      <c r="AG382" s="15" t="str">
        <f t="shared" si="95"/>
        <v/>
      </c>
      <c r="AH382" s="16" t="str">
        <f t="shared" si="96"/>
        <v/>
      </c>
      <c r="AI382" s="16" t="str">
        <f t="shared" si="97"/>
        <v/>
      </c>
      <c r="AJ382" s="16" t="str">
        <f t="shared" si="98"/>
        <v/>
      </c>
      <c r="AK382" s="16" t="str">
        <f t="shared" si="99"/>
        <v/>
      </c>
      <c r="AL382" s="16" t="str">
        <f t="shared" si="100"/>
        <v/>
      </c>
      <c r="AM382" s="41" t="str">
        <f t="shared" si="101"/>
        <v/>
      </c>
      <c r="AN382" s="41" t="str">
        <f t="shared" si="102"/>
        <v/>
      </c>
      <c r="AO382" s="17" t="str">
        <f>IF(A382="","",(AD382&lt;Settings!$B$4)+(AE382&gt;Settings!$B$5)+(AH382&gt;Settings!$B$6)+(AI382&gt;Settings!$B$7)+(N382&lt;Settings!$B$8)+(AJ382&gt;Settings!$B$9)+(O382&gt;Settings!$B$10)+(IFERROR(R382/S382,0)&gt;Settings!$B$11)+(AK382&lt;Settings!$B$12)+(AL382&lt;Settings!$B$13)+(X382&lt;Settings!$B$14)+(Y382&gt;Settings!$B$15))</f>
        <v/>
      </c>
      <c r="AP382" s="11" t="str">
        <f t="shared" si="103"/>
        <v/>
      </c>
      <c r="BB382" s="3"/>
      <c r="BC382" s="3"/>
      <c r="BD382" s="3"/>
      <c r="BE382" s="3"/>
      <c r="BG382" s="37"/>
      <c r="BH382" s="37"/>
      <c r="BI382" s="38" t="str">
        <f t="shared" si="104"/>
        <v/>
      </c>
    </row>
    <row r="383" spans="1:61" ht="15">
      <c r="A383" s="8"/>
      <c r="B383" s="6"/>
      <c r="C383" s="6"/>
      <c r="D383" s="6"/>
      <c r="E383" s="6"/>
      <c r="F383" s="12"/>
      <c r="G383" s="12"/>
      <c r="H383" s="12"/>
      <c r="I383" s="12"/>
      <c r="J383" s="12"/>
      <c r="K383" s="12"/>
      <c r="L383" s="13"/>
      <c r="M383" s="13"/>
      <c r="N383" s="14"/>
      <c r="O383" s="12"/>
      <c r="P383" s="12"/>
      <c r="Q383" s="12"/>
      <c r="R383" s="12"/>
      <c r="S383" s="30"/>
      <c r="T383" s="12"/>
      <c r="U383" s="12"/>
      <c r="V383" s="12"/>
      <c r="W383" s="12"/>
      <c r="X383" s="14"/>
      <c r="Y383" s="12"/>
      <c r="Z383" s="12"/>
      <c r="AA383" s="12"/>
      <c r="AB383" s="6"/>
      <c r="AC383" s="15" t="str">
        <f t="shared" si="91"/>
        <v/>
      </c>
      <c r="AD383" s="16" t="str">
        <f t="shared" si="92"/>
        <v/>
      </c>
      <c r="AE383" s="15" t="str">
        <f t="shared" si="93"/>
        <v/>
      </c>
      <c r="AF383" s="15" t="str">
        <f t="shared" si="94"/>
        <v/>
      </c>
      <c r="AG383" s="15" t="str">
        <f t="shared" si="95"/>
        <v/>
      </c>
      <c r="AH383" s="16" t="str">
        <f t="shared" si="96"/>
        <v/>
      </c>
      <c r="AI383" s="16" t="str">
        <f t="shared" si="97"/>
        <v/>
      </c>
      <c r="AJ383" s="16" t="str">
        <f t="shared" si="98"/>
        <v/>
      </c>
      <c r="AK383" s="16" t="str">
        <f t="shared" si="99"/>
        <v/>
      </c>
      <c r="AL383" s="16" t="str">
        <f t="shared" si="100"/>
        <v/>
      </c>
      <c r="AM383" s="41" t="str">
        <f t="shared" si="101"/>
        <v/>
      </c>
      <c r="AN383" s="41" t="str">
        <f t="shared" si="102"/>
        <v/>
      </c>
      <c r="AO383" s="17" t="str">
        <f>IF(A383="","",(AD383&lt;Settings!$B$4)+(AE383&gt;Settings!$B$5)+(AH383&gt;Settings!$B$6)+(AI383&gt;Settings!$B$7)+(N383&lt;Settings!$B$8)+(AJ383&gt;Settings!$B$9)+(O383&gt;Settings!$B$10)+(IFERROR(R383/S383,0)&gt;Settings!$B$11)+(AK383&lt;Settings!$B$12)+(AL383&lt;Settings!$B$13)+(X383&lt;Settings!$B$14)+(Y383&gt;Settings!$B$15))</f>
        <v/>
      </c>
      <c r="AP383" s="11" t="str">
        <f t="shared" si="103"/>
        <v/>
      </c>
      <c r="BB383" s="3"/>
      <c r="BC383" s="3"/>
      <c r="BD383" s="3"/>
      <c r="BE383" s="3"/>
      <c r="BG383" s="37"/>
      <c r="BH383" s="37"/>
      <c r="BI383" s="38" t="str">
        <f t="shared" si="104"/>
        <v/>
      </c>
    </row>
    <row r="384" spans="1:61" ht="15">
      <c r="A384" s="8"/>
      <c r="B384" s="6"/>
      <c r="C384" s="6"/>
      <c r="D384" s="6"/>
      <c r="E384" s="6"/>
      <c r="F384" s="12"/>
      <c r="G384" s="12"/>
      <c r="H384" s="12"/>
      <c r="I384" s="12"/>
      <c r="J384" s="12"/>
      <c r="K384" s="12"/>
      <c r="L384" s="13"/>
      <c r="M384" s="13"/>
      <c r="N384" s="14"/>
      <c r="O384" s="12"/>
      <c r="P384" s="12"/>
      <c r="Q384" s="12"/>
      <c r="R384" s="12"/>
      <c r="S384" s="30"/>
      <c r="T384" s="12"/>
      <c r="U384" s="12"/>
      <c r="V384" s="12"/>
      <c r="W384" s="12"/>
      <c r="X384" s="14"/>
      <c r="Y384" s="12"/>
      <c r="Z384" s="12"/>
      <c r="AA384" s="12"/>
      <c r="AB384" s="6"/>
      <c r="AC384" s="15" t="str">
        <f t="shared" si="91"/>
        <v/>
      </c>
      <c r="AD384" s="16" t="str">
        <f t="shared" si="92"/>
        <v/>
      </c>
      <c r="AE384" s="15" t="str">
        <f t="shared" si="93"/>
        <v/>
      </c>
      <c r="AF384" s="15" t="str">
        <f t="shared" si="94"/>
        <v/>
      </c>
      <c r="AG384" s="15" t="str">
        <f t="shared" si="95"/>
        <v/>
      </c>
      <c r="AH384" s="16" t="str">
        <f t="shared" si="96"/>
        <v/>
      </c>
      <c r="AI384" s="16" t="str">
        <f t="shared" si="97"/>
        <v/>
      </c>
      <c r="AJ384" s="16" t="str">
        <f t="shared" si="98"/>
        <v/>
      </c>
      <c r="AK384" s="16" t="str">
        <f t="shared" si="99"/>
        <v/>
      </c>
      <c r="AL384" s="16" t="str">
        <f t="shared" si="100"/>
        <v/>
      </c>
      <c r="AM384" s="41" t="str">
        <f t="shared" si="101"/>
        <v/>
      </c>
      <c r="AN384" s="41" t="str">
        <f t="shared" si="102"/>
        <v/>
      </c>
      <c r="AO384" s="17" t="str">
        <f>IF(A384="","",(AD384&lt;Settings!$B$4)+(AE384&gt;Settings!$B$5)+(AH384&gt;Settings!$B$6)+(AI384&gt;Settings!$B$7)+(N384&lt;Settings!$B$8)+(AJ384&gt;Settings!$B$9)+(O384&gt;Settings!$B$10)+(IFERROR(R384/S384,0)&gt;Settings!$B$11)+(AK384&lt;Settings!$B$12)+(AL384&lt;Settings!$B$13)+(X384&lt;Settings!$B$14)+(Y384&gt;Settings!$B$15))</f>
        <v/>
      </c>
      <c r="AP384" s="11" t="str">
        <f t="shared" si="103"/>
        <v/>
      </c>
      <c r="BB384" s="3"/>
      <c r="BC384" s="3"/>
      <c r="BD384" s="3"/>
      <c r="BE384" s="3"/>
      <c r="BG384" s="37"/>
      <c r="BH384" s="37"/>
      <c r="BI384" s="38" t="str">
        <f t="shared" si="104"/>
        <v/>
      </c>
    </row>
    <row r="385" spans="1:61" ht="15">
      <c r="A385" s="8"/>
      <c r="B385" s="6"/>
      <c r="C385" s="6"/>
      <c r="D385" s="6"/>
      <c r="E385" s="6"/>
      <c r="F385" s="12"/>
      <c r="G385" s="12"/>
      <c r="H385" s="12"/>
      <c r="I385" s="12"/>
      <c r="J385" s="12"/>
      <c r="K385" s="12"/>
      <c r="L385" s="13"/>
      <c r="M385" s="13"/>
      <c r="N385" s="14"/>
      <c r="O385" s="12"/>
      <c r="P385" s="12"/>
      <c r="Q385" s="12"/>
      <c r="R385" s="12"/>
      <c r="S385" s="30"/>
      <c r="T385" s="12"/>
      <c r="U385" s="12"/>
      <c r="V385" s="12"/>
      <c r="W385" s="12"/>
      <c r="X385" s="14"/>
      <c r="Y385" s="12"/>
      <c r="Z385" s="12"/>
      <c r="AA385" s="12"/>
      <c r="AB385" s="6"/>
      <c r="AC385" s="15" t="str">
        <f t="shared" si="91"/>
        <v/>
      </c>
      <c r="AD385" s="16" t="str">
        <f t="shared" si="92"/>
        <v/>
      </c>
      <c r="AE385" s="15" t="str">
        <f t="shared" si="93"/>
        <v/>
      </c>
      <c r="AF385" s="15" t="str">
        <f t="shared" si="94"/>
        <v/>
      </c>
      <c r="AG385" s="15" t="str">
        <f t="shared" si="95"/>
        <v/>
      </c>
      <c r="AH385" s="16" t="str">
        <f t="shared" si="96"/>
        <v/>
      </c>
      <c r="AI385" s="16" t="str">
        <f t="shared" si="97"/>
        <v/>
      </c>
      <c r="AJ385" s="16" t="str">
        <f t="shared" si="98"/>
        <v/>
      </c>
      <c r="AK385" s="16" t="str">
        <f t="shared" si="99"/>
        <v/>
      </c>
      <c r="AL385" s="16" t="str">
        <f t="shared" si="100"/>
        <v/>
      </c>
      <c r="AM385" s="41" t="str">
        <f t="shared" si="101"/>
        <v/>
      </c>
      <c r="AN385" s="41" t="str">
        <f t="shared" si="102"/>
        <v/>
      </c>
      <c r="AO385" s="17" t="str">
        <f>IF(A385="","",(AD385&lt;Settings!$B$4)+(AE385&gt;Settings!$B$5)+(AH385&gt;Settings!$B$6)+(AI385&gt;Settings!$B$7)+(N385&lt;Settings!$B$8)+(AJ385&gt;Settings!$B$9)+(O385&gt;Settings!$B$10)+(IFERROR(R385/S385,0)&gt;Settings!$B$11)+(AK385&lt;Settings!$B$12)+(AL385&lt;Settings!$B$13)+(X385&lt;Settings!$B$14)+(Y385&gt;Settings!$B$15))</f>
        <v/>
      </c>
      <c r="AP385" s="11" t="str">
        <f t="shared" si="103"/>
        <v/>
      </c>
      <c r="BB385" s="3"/>
      <c r="BC385" s="3"/>
      <c r="BD385" s="3"/>
      <c r="BE385" s="3"/>
      <c r="BG385" s="37"/>
      <c r="BH385" s="37"/>
      <c r="BI385" s="38" t="str">
        <f t="shared" si="104"/>
        <v/>
      </c>
    </row>
    <row r="386" spans="1:61" ht="15">
      <c r="A386" s="8"/>
      <c r="B386" s="6"/>
      <c r="C386" s="6"/>
      <c r="D386" s="6"/>
      <c r="E386" s="6"/>
      <c r="F386" s="12"/>
      <c r="G386" s="12"/>
      <c r="H386" s="12"/>
      <c r="I386" s="12"/>
      <c r="J386" s="12"/>
      <c r="K386" s="12"/>
      <c r="L386" s="13"/>
      <c r="M386" s="13"/>
      <c r="N386" s="14"/>
      <c r="O386" s="12"/>
      <c r="P386" s="12"/>
      <c r="Q386" s="12"/>
      <c r="R386" s="12"/>
      <c r="S386" s="30"/>
      <c r="T386" s="12"/>
      <c r="U386" s="12"/>
      <c r="V386" s="12"/>
      <c r="W386" s="12"/>
      <c r="X386" s="14"/>
      <c r="Y386" s="12"/>
      <c r="Z386" s="12"/>
      <c r="AA386" s="12"/>
      <c r="AB386" s="6"/>
      <c r="AC386" s="15" t="str">
        <f t="shared" si="91"/>
        <v/>
      </c>
      <c r="AD386" s="16" t="str">
        <f t="shared" si="92"/>
        <v/>
      </c>
      <c r="AE386" s="15" t="str">
        <f t="shared" si="93"/>
        <v/>
      </c>
      <c r="AF386" s="15" t="str">
        <f t="shared" si="94"/>
        <v/>
      </c>
      <c r="AG386" s="15" t="str">
        <f t="shared" si="95"/>
        <v/>
      </c>
      <c r="AH386" s="16" t="str">
        <f t="shared" si="96"/>
        <v/>
      </c>
      <c r="AI386" s="16" t="str">
        <f t="shared" si="97"/>
        <v/>
      </c>
      <c r="AJ386" s="16" t="str">
        <f t="shared" si="98"/>
        <v/>
      </c>
      <c r="AK386" s="16" t="str">
        <f t="shared" si="99"/>
        <v/>
      </c>
      <c r="AL386" s="16" t="str">
        <f t="shared" si="100"/>
        <v/>
      </c>
      <c r="AM386" s="41" t="str">
        <f t="shared" si="101"/>
        <v/>
      </c>
      <c r="AN386" s="41" t="str">
        <f t="shared" si="102"/>
        <v/>
      </c>
      <c r="AO386" s="17" t="str">
        <f>IF(A386="","",(AD386&lt;Settings!$B$4)+(AE386&gt;Settings!$B$5)+(AH386&gt;Settings!$B$6)+(AI386&gt;Settings!$B$7)+(N386&lt;Settings!$B$8)+(AJ386&gt;Settings!$B$9)+(O386&gt;Settings!$B$10)+(IFERROR(R386/S386,0)&gt;Settings!$B$11)+(AK386&lt;Settings!$B$12)+(AL386&lt;Settings!$B$13)+(X386&lt;Settings!$B$14)+(Y386&gt;Settings!$B$15))</f>
        <v/>
      </c>
      <c r="AP386" s="11" t="str">
        <f t="shared" si="103"/>
        <v/>
      </c>
      <c r="BB386" s="3"/>
      <c r="BC386" s="3"/>
      <c r="BD386" s="3"/>
      <c r="BE386" s="3"/>
      <c r="BG386" s="37"/>
      <c r="BH386" s="37"/>
      <c r="BI386" s="38" t="str">
        <f t="shared" si="104"/>
        <v/>
      </c>
    </row>
    <row r="387" spans="1:61" ht="15">
      <c r="A387" s="8"/>
      <c r="B387" s="6"/>
      <c r="C387" s="6"/>
      <c r="D387" s="6"/>
      <c r="E387" s="6"/>
      <c r="F387" s="12"/>
      <c r="G387" s="12"/>
      <c r="H387" s="12"/>
      <c r="I387" s="12"/>
      <c r="J387" s="12"/>
      <c r="K387" s="12"/>
      <c r="L387" s="13"/>
      <c r="M387" s="13"/>
      <c r="N387" s="14"/>
      <c r="O387" s="12"/>
      <c r="P387" s="12"/>
      <c r="Q387" s="12"/>
      <c r="R387" s="12"/>
      <c r="S387" s="30"/>
      <c r="T387" s="12"/>
      <c r="U387" s="12"/>
      <c r="V387" s="12"/>
      <c r="W387" s="12"/>
      <c r="X387" s="14"/>
      <c r="Y387" s="12"/>
      <c r="Z387" s="12"/>
      <c r="AA387" s="12"/>
      <c r="AB387" s="6"/>
      <c r="AC387" s="15" t="str">
        <f t="shared" si="91"/>
        <v/>
      </c>
      <c r="AD387" s="16" t="str">
        <f t="shared" si="92"/>
        <v/>
      </c>
      <c r="AE387" s="15" t="str">
        <f t="shared" si="93"/>
        <v/>
      </c>
      <c r="AF387" s="15" t="str">
        <f t="shared" si="94"/>
        <v/>
      </c>
      <c r="AG387" s="15" t="str">
        <f t="shared" si="95"/>
        <v/>
      </c>
      <c r="AH387" s="16" t="str">
        <f t="shared" si="96"/>
        <v/>
      </c>
      <c r="AI387" s="16" t="str">
        <f t="shared" si="97"/>
        <v/>
      </c>
      <c r="AJ387" s="16" t="str">
        <f t="shared" si="98"/>
        <v/>
      </c>
      <c r="AK387" s="16" t="str">
        <f t="shared" si="99"/>
        <v/>
      </c>
      <c r="AL387" s="16" t="str">
        <f t="shared" si="100"/>
        <v/>
      </c>
      <c r="AM387" s="41" t="str">
        <f t="shared" si="101"/>
        <v/>
      </c>
      <c r="AN387" s="41" t="str">
        <f t="shared" si="102"/>
        <v/>
      </c>
      <c r="AO387" s="17" t="str">
        <f>IF(A387="","",(AD387&lt;Settings!$B$4)+(AE387&gt;Settings!$B$5)+(AH387&gt;Settings!$B$6)+(AI387&gt;Settings!$B$7)+(N387&lt;Settings!$B$8)+(AJ387&gt;Settings!$B$9)+(O387&gt;Settings!$B$10)+(IFERROR(R387/S387,0)&gt;Settings!$B$11)+(AK387&lt;Settings!$B$12)+(AL387&lt;Settings!$B$13)+(X387&lt;Settings!$B$14)+(Y387&gt;Settings!$B$15))</f>
        <v/>
      </c>
      <c r="AP387" s="11" t="str">
        <f t="shared" si="103"/>
        <v/>
      </c>
      <c r="BB387" s="3"/>
      <c r="BC387" s="3"/>
      <c r="BD387" s="3"/>
      <c r="BE387" s="3"/>
      <c r="BG387" s="37"/>
      <c r="BH387" s="37"/>
      <c r="BI387" s="38" t="str">
        <f t="shared" si="104"/>
        <v/>
      </c>
    </row>
    <row r="388" spans="1:61" ht="15">
      <c r="A388" s="8"/>
      <c r="B388" s="6"/>
      <c r="C388" s="6"/>
      <c r="D388" s="6"/>
      <c r="E388" s="6"/>
      <c r="F388" s="12"/>
      <c r="G388" s="12"/>
      <c r="H388" s="12"/>
      <c r="I388" s="12"/>
      <c r="J388" s="12"/>
      <c r="K388" s="12"/>
      <c r="L388" s="13"/>
      <c r="M388" s="13"/>
      <c r="N388" s="14"/>
      <c r="O388" s="12"/>
      <c r="P388" s="12"/>
      <c r="Q388" s="12"/>
      <c r="R388" s="12"/>
      <c r="S388" s="30"/>
      <c r="T388" s="12"/>
      <c r="U388" s="12"/>
      <c r="V388" s="12"/>
      <c r="W388" s="12"/>
      <c r="X388" s="14"/>
      <c r="Y388" s="12"/>
      <c r="Z388" s="12"/>
      <c r="AA388" s="12"/>
      <c r="AB388" s="6"/>
      <c r="AC388" s="15" t="str">
        <f t="shared" si="91"/>
        <v/>
      </c>
      <c r="AD388" s="16" t="str">
        <f t="shared" si="92"/>
        <v/>
      </c>
      <c r="AE388" s="15" t="str">
        <f t="shared" si="93"/>
        <v/>
      </c>
      <c r="AF388" s="15" t="str">
        <f t="shared" si="94"/>
        <v/>
      </c>
      <c r="AG388" s="15" t="str">
        <f t="shared" si="95"/>
        <v/>
      </c>
      <c r="AH388" s="16" t="str">
        <f t="shared" si="96"/>
        <v/>
      </c>
      <c r="AI388" s="16" t="str">
        <f t="shared" si="97"/>
        <v/>
      </c>
      <c r="AJ388" s="16" t="str">
        <f t="shared" si="98"/>
        <v/>
      </c>
      <c r="AK388" s="16" t="str">
        <f t="shared" si="99"/>
        <v/>
      </c>
      <c r="AL388" s="16" t="str">
        <f t="shared" si="100"/>
        <v/>
      </c>
      <c r="AM388" s="41" t="str">
        <f t="shared" si="101"/>
        <v/>
      </c>
      <c r="AN388" s="41" t="str">
        <f t="shared" si="102"/>
        <v/>
      </c>
      <c r="AO388" s="17" t="str">
        <f>IF(A388="","",(AD388&lt;Settings!$B$4)+(AE388&gt;Settings!$B$5)+(AH388&gt;Settings!$B$6)+(AI388&gt;Settings!$B$7)+(N388&lt;Settings!$B$8)+(AJ388&gt;Settings!$B$9)+(O388&gt;Settings!$B$10)+(IFERROR(R388/S388,0)&gt;Settings!$B$11)+(AK388&lt;Settings!$B$12)+(AL388&lt;Settings!$B$13)+(X388&lt;Settings!$B$14)+(Y388&gt;Settings!$B$15))</f>
        <v/>
      </c>
      <c r="AP388" s="11" t="str">
        <f t="shared" si="103"/>
        <v/>
      </c>
      <c r="BB388" s="3"/>
      <c r="BC388" s="3"/>
      <c r="BD388" s="3"/>
      <c r="BE388" s="3"/>
      <c r="BG388" s="37"/>
      <c r="BH388" s="37"/>
      <c r="BI388" s="38" t="str">
        <f t="shared" si="104"/>
        <v/>
      </c>
    </row>
    <row r="389" spans="1:61" ht="15">
      <c r="A389" s="8"/>
      <c r="B389" s="6"/>
      <c r="C389" s="6"/>
      <c r="D389" s="6"/>
      <c r="E389" s="6"/>
      <c r="F389" s="12"/>
      <c r="G389" s="12"/>
      <c r="H389" s="12"/>
      <c r="I389" s="12"/>
      <c r="J389" s="12"/>
      <c r="K389" s="12"/>
      <c r="L389" s="13"/>
      <c r="M389" s="13"/>
      <c r="N389" s="14"/>
      <c r="O389" s="12"/>
      <c r="P389" s="12"/>
      <c r="Q389" s="12"/>
      <c r="R389" s="12"/>
      <c r="S389" s="30"/>
      <c r="T389" s="12"/>
      <c r="U389" s="12"/>
      <c r="V389" s="12"/>
      <c r="W389" s="12"/>
      <c r="X389" s="14"/>
      <c r="Y389" s="12"/>
      <c r="Z389" s="12"/>
      <c r="AA389" s="12"/>
      <c r="AB389" s="6"/>
      <c r="AC389" s="15" t="str">
        <f t="shared" ref="AC389:AC452" si="105">IF(A389="","",G389+H389)</f>
        <v/>
      </c>
      <c r="AD389" s="16" t="str">
        <f t="shared" ref="AD389:AD452" si="106">IF(A389="","",IFERROR(MIN(K389/F389,1),0))</f>
        <v/>
      </c>
      <c r="AE389" s="15" t="str">
        <f t="shared" ref="AE389:AE452" si="107">IF(A389="","",MAX(F389-K389,0))</f>
        <v/>
      </c>
      <c r="AF389" s="15" t="str">
        <f t="shared" ref="AF389:AF452" si="108">IF(A389="","",MAX(K389-F389,0))</f>
        <v/>
      </c>
      <c r="AG389" s="15" t="str">
        <f t="shared" ref="AG389:AG452" si="109">IF(A389="","",MAX(H389-I389,0))</f>
        <v/>
      </c>
      <c r="AH389" s="16" t="str">
        <f t="shared" ref="AH389:AH452" si="110">IF(A389="","",IFERROR(H389/AC389,0))</f>
        <v/>
      </c>
      <c r="AI389" s="16" t="str">
        <f t="shared" ref="AI389:AI452" si="111">IF(A389="","",IFERROR(AG389/AC389,0))</f>
        <v/>
      </c>
      <c r="AJ389" s="16" t="str">
        <f t="shared" ref="AJ389:AJ452" si="112">IF(A389="","",IFERROR(L389/M389,0))</f>
        <v/>
      </c>
      <c r="AK389" s="16" t="str">
        <f t="shared" ref="AK389:AK452" si="113">IF(A389="","",IFERROR(U389/T389,0))</f>
        <v/>
      </c>
      <c r="AL389" s="16" t="str">
        <f t="shared" ref="AL389:AL452" si="114">IF(A389="","",IFERROR(W389/V389,0))</f>
        <v/>
      </c>
      <c r="AM389" s="41" t="str">
        <f t="shared" ref="AM389:AM452" si="115">IF(A389="","",N389*AC389)</f>
        <v/>
      </c>
      <c r="AN389" s="41" t="str">
        <f t="shared" ref="AN389:AN452" si="116">IF(A389="","",X389*W389)</f>
        <v/>
      </c>
      <c r="AO389" s="17" t="str">
        <f>IF(A389="","",(AD389&lt;Settings!$B$4)+(AE389&gt;Settings!$B$5)+(AH389&gt;Settings!$B$6)+(AI389&gt;Settings!$B$7)+(N389&lt;Settings!$B$8)+(AJ389&gt;Settings!$B$9)+(O389&gt;Settings!$B$10)+(IFERROR(R389/S389,0)&gt;Settings!$B$11)+(AK389&lt;Settings!$B$12)+(AL389&lt;Settings!$B$13)+(X389&lt;Settings!$B$14)+(Y389&gt;Settings!$B$15))</f>
        <v/>
      </c>
      <c r="AP389" s="11" t="str">
        <f t="shared" ref="AP389:AP452" si="117">IF(A389="","",IF(AO389&gt;=3,"Red",IF(AO389&gt;=1,"Yellow","Green")))</f>
        <v/>
      </c>
      <c r="BB389" s="3"/>
      <c r="BC389" s="3"/>
      <c r="BD389" s="3"/>
      <c r="BE389" s="3"/>
      <c r="BG389" s="37"/>
      <c r="BH389" s="37"/>
      <c r="BI389" s="38" t="str">
        <f t="shared" ref="BI389:BI452" si="118">IF(BG389&gt;0,BH389/BG389,"")</f>
        <v/>
      </c>
    </row>
    <row r="390" spans="1:61" ht="15">
      <c r="A390" s="8"/>
      <c r="B390" s="6"/>
      <c r="C390" s="6"/>
      <c r="D390" s="6"/>
      <c r="E390" s="6"/>
      <c r="F390" s="12"/>
      <c r="G390" s="12"/>
      <c r="H390" s="12"/>
      <c r="I390" s="12"/>
      <c r="J390" s="12"/>
      <c r="K390" s="12"/>
      <c r="L390" s="13"/>
      <c r="M390" s="13"/>
      <c r="N390" s="14"/>
      <c r="O390" s="12"/>
      <c r="P390" s="12"/>
      <c r="Q390" s="12"/>
      <c r="R390" s="12"/>
      <c r="S390" s="30"/>
      <c r="T390" s="12"/>
      <c r="U390" s="12"/>
      <c r="V390" s="12"/>
      <c r="W390" s="12"/>
      <c r="X390" s="14"/>
      <c r="Y390" s="12"/>
      <c r="Z390" s="12"/>
      <c r="AA390" s="12"/>
      <c r="AB390" s="6"/>
      <c r="AC390" s="15" t="str">
        <f t="shared" si="105"/>
        <v/>
      </c>
      <c r="AD390" s="16" t="str">
        <f t="shared" si="106"/>
        <v/>
      </c>
      <c r="AE390" s="15" t="str">
        <f t="shared" si="107"/>
        <v/>
      </c>
      <c r="AF390" s="15" t="str">
        <f t="shared" si="108"/>
        <v/>
      </c>
      <c r="AG390" s="15" t="str">
        <f t="shared" si="109"/>
        <v/>
      </c>
      <c r="AH390" s="16" t="str">
        <f t="shared" si="110"/>
        <v/>
      </c>
      <c r="AI390" s="16" t="str">
        <f t="shared" si="111"/>
        <v/>
      </c>
      <c r="AJ390" s="16" t="str">
        <f t="shared" si="112"/>
        <v/>
      </c>
      <c r="AK390" s="16" t="str">
        <f t="shared" si="113"/>
        <v/>
      </c>
      <c r="AL390" s="16" t="str">
        <f t="shared" si="114"/>
        <v/>
      </c>
      <c r="AM390" s="41" t="str">
        <f t="shared" si="115"/>
        <v/>
      </c>
      <c r="AN390" s="41" t="str">
        <f t="shared" si="116"/>
        <v/>
      </c>
      <c r="AO390" s="17" t="str">
        <f>IF(A390="","",(AD390&lt;Settings!$B$4)+(AE390&gt;Settings!$B$5)+(AH390&gt;Settings!$B$6)+(AI390&gt;Settings!$B$7)+(N390&lt;Settings!$B$8)+(AJ390&gt;Settings!$B$9)+(O390&gt;Settings!$B$10)+(IFERROR(R390/S390,0)&gt;Settings!$B$11)+(AK390&lt;Settings!$B$12)+(AL390&lt;Settings!$B$13)+(X390&lt;Settings!$B$14)+(Y390&gt;Settings!$B$15))</f>
        <v/>
      </c>
      <c r="AP390" s="11" t="str">
        <f t="shared" si="117"/>
        <v/>
      </c>
      <c r="BB390" s="3"/>
      <c r="BC390" s="3"/>
      <c r="BD390" s="3"/>
      <c r="BE390" s="3"/>
      <c r="BG390" s="37"/>
      <c r="BH390" s="37"/>
      <c r="BI390" s="38" t="str">
        <f t="shared" si="118"/>
        <v/>
      </c>
    </row>
    <row r="391" spans="1:61" ht="15">
      <c r="A391" s="8"/>
      <c r="B391" s="6"/>
      <c r="C391" s="6"/>
      <c r="D391" s="6"/>
      <c r="E391" s="6"/>
      <c r="F391" s="12"/>
      <c r="G391" s="12"/>
      <c r="H391" s="12"/>
      <c r="I391" s="12"/>
      <c r="J391" s="12"/>
      <c r="K391" s="12"/>
      <c r="L391" s="13"/>
      <c r="M391" s="13"/>
      <c r="N391" s="14"/>
      <c r="O391" s="12"/>
      <c r="P391" s="12"/>
      <c r="Q391" s="12"/>
      <c r="R391" s="12"/>
      <c r="S391" s="30"/>
      <c r="T391" s="12"/>
      <c r="U391" s="12"/>
      <c r="V391" s="12"/>
      <c r="W391" s="12"/>
      <c r="X391" s="14"/>
      <c r="Y391" s="12"/>
      <c r="Z391" s="12"/>
      <c r="AA391" s="12"/>
      <c r="AB391" s="6"/>
      <c r="AC391" s="15" t="str">
        <f t="shared" si="105"/>
        <v/>
      </c>
      <c r="AD391" s="16" t="str">
        <f t="shared" si="106"/>
        <v/>
      </c>
      <c r="AE391" s="15" t="str">
        <f t="shared" si="107"/>
        <v/>
      </c>
      <c r="AF391" s="15" t="str">
        <f t="shared" si="108"/>
        <v/>
      </c>
      <c r="AG391" s="15" t="str">
        <f t="shared" si="109"/>
        <v/>
      </c>
      <c r="AH391" s="16" t="str">
        <f t="shared" si="110"/>
        <v/>
      </c>
      <c r="AI391" s="16" t="str">
        <f t="shared" si="111"/>
        <v/>
      </c>
      <c r="AJ391" s="16" t="str">
        <f t="shared" si="112"/>
        <v/>
      </c>
      <c r="AK391" s="16" t="str">
        <f t="shared" si="113"/>
        <v/>
      </c>
      <c r="AL391" s="16" t="str">
        <f t="shared" si="114"/>
        <v/>
      </c>
      <c r="AM391" s="41" t="str">
        <f t="shared" si="115"/>
        <v/>
      </c>
      <c r="AN391" s="41" t="str">
        <f t="shared" si="116"/>
        <v/>
      </c>
      <c r="AO391" s="17" t="str">
        <f>IF(A391="","",(AD391&lt;Settings!$B$4)+(AE391&gt;Settings!$B$5)+(AH391&gt;Settings!$B$6)+(AI391&gt;Settings!$B$7)+(N391&lt;Settings!$B$8)+(AJ391&gt;Settings!$B$9)+(O391&gt;Settings!$B$10)+(IFERROR(R391/S391,0)&gt;Settings!$B$11)+(AK391&lt;Settings!$B$12)+(AL391&lt;Settings!$B$13)+(X391&lt;Settings!$B$14)+(Y391&gt;Settings!$B$15))</f>
        <v/>
      </c>
      <c r="AP391" s="11" t="str">
        <f t="shared" si="117"/>
        <v/>
      </c>
      <c r="BB391" s="3"/>
      <c r="BC391" s="3"/>
      <c r="BD391" s="3"/>
      <c r="BE391" s="3"/>
      <c r="BG391" s="37"/>
      <c r="BH391" s="37"/>
      <c r="BI391" s="38" t="str">
        <f t="shared" si="118"/>
        <v/>
      </c>
    </row>
    <row r="392" spans="1:61" ht="15">
      <c r="A392" s="8"/>
      <c r="B392" s="6"/>
      <c r="C392" s="6"/>
      <c r="D392" s="6"/>
      <c r="E392" s="6"/>
      <c r="F392" s="12"/>
      <c r="G392" s="12"/>
      <c r="H392" s="12"/>
      <c r="I392" s="12"/>
      <c r="J392" s="12"/>
      <c r="K392" s="12"/>
      <c r="L392" s="13"/>
      <c r="M392" s="13"/>
      <c r="N392" s="14"/>
      <c r="O392" s="12"/>
      <c r="P392" s="12"/>
      <c r="Q392" s="12"/>
      <c r="R392" s="12"/>
      <c r="S392" s="30"/>
      <c r="T392" s="12"/>
      <c r="U392" s="12"/>
      <c r="V392" s="12"/>
      <c r="W392" s="12"/>
      <c r="X392" s="14"/>
      <c r="Y392" s="12"/>
      <c r="Z392" s="12"/>
      <c r="AA392" s="12"/>
      <c r="AB392" s="6"/>
      <c r="AC392" s="15" t="str">
        <f t="shared" si="105"/>
        <v/>
      </c>
      <c r="AD392" s="16" t="str">
        <f t="shared" si="106"/>
        <v/>
      </c>
      <c r="AE392" s="15" t="str">
        <f t="shared" si="107"/>
        <v/>
      </c>
      <c r="AF392" s="15" t="str">
        <f t="shared" si="108"/>
        <v/>
      </c>
      <c r="AG392" s="15" t="str">
        <f t="shared" si="109"/>
        <v/>
      </c>
      <c r="AH392" s="16" t="str">
        <f t="shared" si="110"/>
        <v/>
      </c>
      <c r="AI392" s="16" t="str">
        <f t="shared" si="111"/>
        <v/>
      </c>
      <c r="AJ392" s="16" t="str">
        <f t="shared" si="112"/>
        <v/>
      </c>
      <c r="AK392" s="16" t="str">
        <f t="shared" si="113"/>
        <v/>
      </c>
      <c r="AL392" s="16" t="str">
        <f t="shared" si="114"/>
        <v/>
      </c>
      <c r="AM392" s="41" t="str">
        <f t="shared" si="115"/>
        <v/>
      </c>
      <c r="AN392" s="41" t="str">
        <f t="shared" si="116"/>
        <v/>
      </c>
      <c r="AO392" s="17" t="str">
        <f>IF(A392="","",(AD392&lt;Settings!$B$4)+(AE392&gt;Settings!$B$5)+(AH392&gt;Settings!$B$6)+(AI392&gt;Settings!$B$7)+(N392&lt;Settings!$B$8)+(AJ392&gt;Settings!$B$9)+(O392&gt;Settings!$B$10)+(IFERROR(R392/S392,0)&gt;Settings!$B$11)+(AK392&lt;Settings!$B$12)+(AL392&lt;Settings!$B$13)+(X392&lt;Settings!$B$14)+(Y392&gt;Settings!$B$15))</f>
        <v/>
      </c>
      <c r="AP392" s="11" t="str">
        <f t="shared" si="117"/>
        <v/>
      </c>
      <c r="BB392" s="3"/>
      <c r="BC392" s="3"/>
      <c r="BD392" s="3"/>
      <c r="BE392" s="3"/>
      <c r="BG392" s="37"/>
      <c r="BH392" s="37"/>
      <c r="BI392" s="38" t="str">
        <f t="shared" si="118"/>
        <v/>
      </c>
    </row>
    <row r="393" spans="1:61" ht="15">
      <c r="A393" s="8"/>
      <c r="B393" s="6"/>
      <c r="C393" s="6"/>
      <c r="D393" s="6"/>
      <c r="E393" s="6"/>
      <c r="F393" s="12"/>
      <c r="G393" s="12"/>
      <c r="H393" s="12"/>
      <c r="I393" s="12"/>
      <c r="J393" s="12"/>
      <c r="K393" s="12"/>
      <c r="L393" s="13"/>
      <c r="M393" s="13"/>
      <c r="N393" s="14"/>
      <c r="O393" s="12"/>
      <c r="P393" s="12"/>
      <c r="Q393" s="12"/>
      <c r="R393" s="12"/>
      <c r="S393" s="30"/>
      <c r="T393" s="12"/>
      <c r="U393" s="12"/>
      <c r="V393" s="12"/>
      <c r="W393" s="12"/>
      <c r="X393" s="14"/>
      <c r="Y393" s="12"/>
      <c r="Z393" s="12"/>
      <c r="AA393" s="12"/>
      <c r="AB393" s="6"/>
      <c r="AC393" s="15" t="str">
        <f t="shared" si="105"/>
        <v/>
      </c>
      <c r="AD393" s="16" t="str">
        <f t="shared" si="106"/>
        <v/>
      </c>
      <c r="AE393" s="15" t="str">
        <f t="shared" si="107"/>
        <v/>
      </c>
      <c r="AF393" s="15" t="str">
        <f t="shared" si="108"/>
        <v/>
      </c>
      <c r="AG393" s="15" t="str">
        <f t="shared" si="109"/>
        <v/>
      </c>
      <c r="AH393" s="16" t="str">
        <f t="shared" si="110"/>
        <v/>
      </c>
      <c r="AI393" s="16" t="str">
        <f t="shared" si="111"/>
        <v/>
      </c>
      <c r="AJ393" s="16" t="str">
        <f t="shared" si="112"/>
        <v/>
      </c>
      <c r="AK393" s="16" t="str">
        <f t="shared" si="113"/>
        <v/>
      </c>
      <c r="AL393" s="16" t="str">
        <f t="shared" si="114"/>
        <v/>
      </c>
      <c r="AM393" s="41" t="str">
        <f t="shared" si="115"/>
        <v/>
      </c>
      <c r="AN393" s="41" t="str">
        <f t="shared" si="116"/>
        <v/>
      </c>
      <c r="AO393" s="17" t="str">
        <f>IF(A393="","",(AD393&lt;Settings!$B$4)+(AE393&gt;Settings!$B$5)+(AH393&gt;Settings!$B$6)+(AI393&gt;Settings!$B$7)+(N393&lt;Settings!$B$8)+(AJ393&gt;Settings!$B$9)+(O393&gt;Settings!$B$10)+(IFERROR(R393/S393,0)&gt;Settings!$B$11)+(AK393&lt;Settings!$B$12)+(AL393&lt;Settings!$B$13)+(X393&lt;Settings!$B$14)+(Y393&gt;Settings!$B$15))</f>
        <v/>
      </c>
      <c r="AP393" s="11" t="str">
        <f t="shared" si="117"/>
        <v/>
      </c>
      <c r="BB393" s="3"/>
      <c r="BC393" s="3"/>
      <c r="BD393" s="3"/>
      <c r="BE393" s="3"/>
      <c r="BG393" s="37"/>
      <c r="BH393" s="37"/>
      <c r="BI393" s="38" t="str">
        <f t="shared" si="118"/>
        <v/>
      </c>
    </row>
    <row r="394" spans="1:61" ht="15">
      <c r="A394" s="8"/>
      <c r="B394" s="6"/>
      <c r="C394" s="6"/>
      <c r="D394" s="6"/>
      <c r="E394" s="6"/>
      <c r="F394" s="12"/>
      <c r="G394" s="12"/>
      <c r="H394" s="12"/>
      <c r="I394" s="12"/>
      <c r="J394" s="12"/>
      <c r="K394" s="12"/>
      <c r="L394" s="13"/>
      <c r="M394" s="13"/>
      <c r="N394" s="14"/>
      <c r="O394" s="12"/>
      <c r="P394" s="12"/>
      <c r="Q394" s="12"/>
      <c r="R394" s="12"/>
      <c r="S394" s="30"/>
      <c r="T394" s="12"/>
      <c r="U394" s="12"/>
      <c r="V394" s="12"/>
      <c r="W394" s="12"/>
      <c r="X394" s="14"/>
      <c r="Y394" s="12"/>
      <c r="Z394" s="12"/>
      <c r="AA394" s="12"/>
      <c r="AB394" s="6"/>
      <c r="AC394" s="15" t="str">
        <f t="shared" si="105"/>
        <v/>
      </c>
      <c r="AD394" s="16" t="str">
        <f t="shared" si="106"/>
        <v/>
      </c>
      <c r="AE394" s="15" t="str">
        <f t="shared" si="107"/>
        <v/>
      </c>
      <c r="AF394" s="15" t="str">
        <f t="shared" si="108"/>
        <v/>
      </c>
      <c r="AG394" s="15" t="str">
        <f t="shared" si="109"/>
        <v/>
      </c>
      <c r="AH394" s="16" t="str">
        <f t="shared" si="110"/>
        <v/>
      </c>
      <c r="AI394" s="16" t="str">
        <f t="shared" si="111"/>
        <v/>
      </c>
      <c r="AJ394" s="16" t="str">
        <f t="shared" si="112"/>
        <v/>
      </c>
      <c r="AK394" s="16" t="str">
        <f t="shared" si="113"/>
        <v/>
      </c>
      <c r="AL394" s="16" t="str">
        <f t="shared" si="114"/>
        <v/>
      </c>
      <c r="AM394" s="41" t="str">
        <f t="shared" si="115"/>
        <v/>
      </c>
      <c r="AN394" s="41" t="str">
        <f t="shared" si="116"/>
        <v/>
      </c>
      <c r="AO394" s="17" t="str">
        <f>IF(A394="","",(AD394&lt;Settings!$B$4)+(AE394&gt;Settings!$B$5)+(AH394&gt;Settings!$B$6)+(AI394&gt;Settings!$B$7)+(N394&lt;Settings!$B$8)+(AJ394&gt;Settings!$B$9)+(O394&gt;Settings!$B$10)+(IFERROR(R394/S394,0)&gt;Settings!$B$11)+(AK394&lt;Settings!$B$12)+(AL394&lt;Settings!$B$13)+(X394&lt;Settings!$B$14)+(Y394&gt;Settings!$B$15))</f>
        <v/>
      </c>
      <c r="AP394" s="11" t="str">
        <f t="shared" si="117"/>
        <v/>
      </c>
      <c r="BB394" s="3"/>
      <c r="BC394" s="3"/>
      <c r="BD394" s="3"/>
      <c r="BE394" s="3"/>
      <c r="BG394" s="37"/>
      <c r="BH394" s="37"/>
      <c r="BI394" s="38" t="str">
        <f t="shared" si="118"/>
        <v/>
      </c>
    </row>
    <row r="395" spans="1:61" ht="15">
      <c r="A395" s="8"/>
      <c r="B395" s="6"/>
      <c r="C395" s="6"/>
      <c r="D395" s="6"/>
      <c r="E395" s="6"/>
      <c r="F395" s="12"/>
      <c r="G395" s="12"/>
      <c r="H395" s="12"/>
      <c r="I395" s="12"/>
      <c r="J395" s="12"/>
      <c r="K395" s="12"/>
      <c r="L395" s="13"/>
      <c r="M395" s="13"/>
      <c r="N395" s="14"/>
      <c r="O395" s="12"/>
      <c r="P395" s="12"/>
      <c r="Q395" s="12"/>
      <c r="R395" s="12"/>
      <c r="S395" s="30"/>
      <c r="T395" s="12"/>
      <c r="U395" s="12"/>
      <c r="V395" s="12"/>
      <c r="W395" s="12"/>
      <c r="X395" s="14"/>
      <c r="Y395" s="12"/>
      <c r="Z395" s="12"/>
      <c r="AA395" s="12"/>
      <c r="AB395" s="6"/>
      <c r="AC395" s="15" t="str">
        <f t="shared" si="105"/>
        <v/>
      </c>
      <c r="AD395" s="16" t="str">
        <f t="shared" si="106"/>
        <v/>
      </c>
      <c r="AE395" s="15" t="str">
        <f t="shared" si="107"/>
        <v/>
      </c>
      <c r="AF395" s="15" t="str">
        <f t="shared" si="108"/>
        <v/>
      </c>
      <c r="AG395" s="15" t="str">
        <f t="shared" si="109"/>
        <v/>
      </c>
      <c r="AH395" s="16" t="str">
        <f t="shared" si="110"/>
        <v/>
      </c>
      <c r="AI395" s="16" t="str">
        <f t="shared" si="111"/>
        <v/>
      </c>
      <c r="AJ395" s="16" t="str">
        <f t="shared" si="112"/>
        <v/>
      </c>
      <c r="AK395" s="16" t="str">
        <f t="shared" si="113"/>
        <v/>
      </c>
      <c r="AL395" s="16" t="str">
        <f t="shared" si="114"/>
        <v/>
      </c>
      <c r="AM395" s="41" t="str">
        <f t="shared" si="115"/>
        <v/>
      </c>
      <c r="AN395" s="41" t="str">
        <f t="shared" si="116"/>
        <v/>
      </c>
      <c r="AO395" s="17" t="str">
        <f>IF(A395="","",(AD395&lt;Settings!$B$4)+(AE395&gt;Settings!$B$5)+(AH395&gt;Settings!$B$6)+(AI395&gt;Settings!$B$7)+(N395&lt;Settings!$B$8)+(AJ395&gt;Settings!$B$9)+(O395&gt;Settings!$B$10)+(IFERROR(R395/S395,0)&gt;Settings!$B$11)+(AK395&lt;Settings!$B$12)+(AL395&lt;Settings!$B$13)+(X395&lt;Settings!$B$14)+(Y395&gt;Settings!$B$15))</f>
        <v/>
      </c>
      <c r="AP395" s="11" t="str">
        <f t="shared" si="117"/>
        <v/>
      </c>
      <c r="BB395" s="3"/>
      <c r="BC395" s="3"/>
      <c r="BD395" s="3"/>
      <c r="BE395" s="3"/>
      <c r="BG395" s="37"/>
      <c r="BH395" s="37"/>
      <c r="BI395" s="38" t="str">
        <f t="shared" si="118"/>
        <v/>
      </c>
    </row>
    <row r="396" spans="1:61" ht="15">
      <c r="A396" s="8"/>
      <c r="B396" s="6"/>
      <c r="C396" s="6"/>
      <c r="D396" s="6"/>
      <c r="E396" s="6"/>
      <c r="F396" s="12"/>
      <c r="G396" s="12"/>
      <c r="H396" s="12"/>
      <c r="I396" s="12"/>
      <c r="J396" s="12"/>
      <c r="K396" s="12"/>
      <c r="L396" s="13"/>
      <c r="M396" s="13"/>
      <c r="N396" s="14"/>
      <c r="O396" s="12"/>
      <c r="P396" s="12"/>
      <c r="Q396" s="12"/>
      <c r="R396" s="12"/>
      <c r="S396" s="30"/>
      <c r="T396" s="12"/>
      <c r="U396" s="12"/>
      <c r="V396" s="12"/>
      <c r="W396" s="12"/>
      <c r="X396" s="14"/>
      <c r="Y396" s="12"/>
      <c r="Z396" s="12"/>
      <c r="AA396" s="12"/>
      <c r="AB396" s="6"/>
      <c r="AC396" s="15" t="str">
        <f t="shared" si="105"/>
        <v/>
      </c>
      <c r="AD396" s="16" t="str">
        <f t="shared" si="106"/>
        <v/>
      </c>
      <c r="AE396" s="15" t="str">
        <f t="shared" si="107"/>
        <v/>
      </c>
      <c r="AF396" s="15" t="str">
        <f t="shared" si="108"/>
        <v/>
      </c>
      <c r="AG396" s="15" t="str">
        <f t="shared" si="109"/>
        <v/>
      </c>
      <c r="AH396" s="16" t="str">
        <f t="shared" si="110"/>
        <v/>
      </c>
      <c r="AI396" s="16" t="str">
        <f t="shared" si="111"/>
        <v/>
      </c>
      <c r="AJ396" s="16" t="str">
        <f t="shared" si="112"/>
        <v/>
      </c>
      <c r="AK396" s="16" t="str">
        <f t="shared" si="113"/>
        <v/>
      </c>
      <c r="AL396" s="16" t="str">
        <f t="shared" si="114"/>
        <v/>
      </c>
      <c r="AM396" s="41" t="str">
        <f t="shared" si="115"/>
        <v/>
      </c>
      <c r="AN396" s="41" t="str">
        <f t="shared" si="116"/>
        <v/>
      </c>
      <c r="AO396" s="17" t="str">
        <f>IF(A396="","",(AD396&lt;Settings!$B$4)+(AE396&gt;Settings!$B$5)+(AH396&gt;Settings!$B$6)+(AI396&gt;Settings!$B$7)+(N396&lt;Settings!$B$8)+(AJ396&gt;Settings!$B$9)+(O396&gt;Settings!$B$10)+(IFERROR(R396/S396,0)&gt;Settings!$B$11)+(AK396&lt;Settings!$B$12)+(AL396&lt;Settings!$B$13)+(X396&lt;Settings!$B$14)+(Y396&gt;Settings!$B$15))</f>
        <v/>
      </c>
      <c r="AP396" s="11" t="str">
        <f t="shared" si="117"/>
        <v/>
      </c>
      <c r="BB396" s="3"/>
      <c r="BC396" s="3"/>
      <c r="BD396" s="3"/>
      <c r="BE396" s="3"/>
      <c r="BG396" s="37"/>
      <c r="BH396" s="37"/>
      <c r="BI396" s="38" t="str">
        <f t="shared" si="118"/>
        <v/>
      </c>
    </row>
    <row r="397" spans="1:61" ht="15">
      <c r="A397" s="8"/>
      <c r="B397" s="6"/>
      <c r="C397" s="6"/>
      <c r="D397" s="6"/>
      <c r="E397" s="6"/>
      <c r="F397" s="12"/>
      <c r="G397" s="12"/>
      <c r="H397" s="12"/>
      <c r="I397" s="12"/>
      <c r="J397" s="12"/>
      <c r="K397" s="12"/>
      <c r="L397" s="13"/>
      <c r="M397" s="13"/>
      <c r="N397" s="14"/>
      <c r="O397" s="12"/>
      <c r="P397" s="12"/>
      <c r="Q397" s="12"/>
      <c r="R397" s="12"/>
      <c r="S397" s="30"/>
      <c r="T397" s="12"/>
      <c r="U397" s="12"/>
      <c r="V397" s="12"/>
      <c r="W397" s="12"/>
      <c r="X397" s="14"/>
      <c r="Y397" s="12"/>
      <c r="Z397" s="12"/>
      <c r="AA397" s="12"/>
      <c r="AB397" s="6"/>
      <c r="AC397" s="15" t="str">
        <f t="shared" si="105"/>
        <v/>
      </c>
      <c r="AD397" s="16" t="str">
        <f t="shared" si="106"/>
        <v/>
      </c>
      <c r="AE397" s="15" t="str">
        <f t="shared" si="107"/>
        <v/>
      </c>
      <c r="AF397" s="15" t="str">
        <f t="shared" si="108"/>
        <v/>
      </c>
      <c r="AG397" s="15" t="str">
        <f t="shared" si="109"/>
        <v/>
      </c>
      <c r="AH397" s="16" t="str">
        <f t="shared" si="110"/>
        <v/>
      </c>
      <c r="AI397" s="16" t="str">
        <f t="shared" si="111"/>
        <v/>
      </c>
      <c r="AJ397" s="16" t="str">
        <f t="shared" si="112"/>
        <v/>
      </c>
      <c r="AK397" s="16" t="str">
        <f t="shared" si="113"/>
        <v/>
      </c>
      <c r="AL397" s="16" t="str">
        <f t="shared" si="114"/>
        <v/>
      </c>
      <c r="AM397" s="41" t="str">
        <f t="shared" si="115"/>
        <v/>
      </c>
      <c r="AN397" s="41" t="str">
        <f t="shared" si="116"/>
        <v/>
      </c>
      <c r="AO397" s="17" t="str">
        <f>IF(A397="","",(AD397&lt;Settings!$B$4)+(AE397&gt;Settings!$B$5)+(AH397&gt;Settings!$B$6)+(AI397&gt;Settings!$B$7)+(N397&lt;Settings!$B$8)+(AJ397&gt;Settings!$B$9)+(O397&gt;Settings!$B$10)+(IFERROR(R397/S397,0)&gt;Settings!$B$11)+(AK397&lt;Settings!$B$12)+(AL397&lt;Settings!$B$13)+(X397&lt;Settings!$B$14)+(Y397&gt;Settings!$B$15))</f>
        <v/>
      </c>
      <c r="AP397" s="11" t="str">
        <f t="shared" si="117"/>
        <v/>
      </c>
      <c r="BB397" s="3"/>
      <c r="BC397" s="3"/>
      <c r="BD397" s="3"/>
      <c r="BE397" s="3"/>
      <c r="BG397" s="37"/>
      <c r="BH397" s="37"/>
      <c r="BI397" s="38" t="str">
        <f t="shared" si="118"/>
        <v/>
      </c>
    </row>
    <row r="398" spans="1:61" ht="15">
      <c r="A398" s="8"/>
      <c r="B398" s="6"/>
      <c r="C398" s="6"/>
      <c r="D398" s="6"/>
      <c r="E398" s="6"/>
      <c r="F398" s="12"/>
      <c r="G398" s="12"/>
      <c r="H398" s="12"/>
      <c r="I398" s="12"/>
      <c r="J398" s="12"/>
      <c r="K398" s="12"/>
      <c r="L398" s="13"/>
      <c r="M398" s="13"/>
      <c r="N398" s="14"/>
      <c r="O398" s="12"/>
      <c r="P398" s="12"/>
      <c r="Q398" s="12"/>
      <c r="R398" s="12"/>
      <c r="S398" s="30"/>
      <c r="T398" s="12"/>
      <c r="U398" s="12"/>
      <c r="V398" s="12"/>
      <c r="W398" s="12"/>
      <c r="X398" s="14"/>
      <c r="Y398" s="12"/>
      <c r="Z398" s="12"/>
      <c r="AA398" s="12"/>
      <c r="AB398" s="6"/>
      <c r="AC398" s="15" t="str">
        <f t="shared" si="105"/>
        <v/>
      </c>
      <c r="AD398" s="16" t="str">
        <f t="shared" si="106"/>
        <v/>
      </c>
      <c r="AE398" s="15" t="str">
        <f t="shared" si="107"/>
        <v/>
      </c>
      <c r="AF398" s="15" t="str">
        <f t="shared" si="108"/>
        <v/>
      </c>
      <c r="AG398" s="15" t="str">
        <f t="shared" si="109"/>
        <v/>
      </c>
      <c r="AH398" s="16" t="str">
        <f t="shared" si="110"/>
        <v/>
      </c>
      <c r="AI398" s="16" t="str">
        <f t="shared" si="111"/>
        <v/>
      </c>
      <c r="AJ398" s="16" t="str">
        <f t="shared" si="112"/>
        <v/>
      </c>
      <c r="AK398" s="16" t="str">
        <f t="shared" si="113"/>
        <v/>
      </c>
      <c r="AL398" s="16" t="str">
        <f t="shared" si="114"/>
        <v/>
      </c>
      <c r="AM398" s="41" t="str">
        <f t="shared" si="115"/>
        <v/>
      </c>
      <c r="AN398" s="41" t="str">
        <f t="shared" si="116"/>
        <v/>
      </c>
      <c r="AO398" s="17" t="str">
        <f>IF(A398="","",(AD398&lt;Settings!$B$4)+(AE398&gt;Settings!$B$5)+(AH398&gt;Settings!$B$6)+(AI398&gt;Settings!$B$7)+(N398&lt;Settings!$B$8)+(AJ398&gt;Settings!$B$9)+(O398&gt;Settings!$B$10)+(IFERROR(R398/S398,0)&gt;Settings!$B$11)+(AK398&lt;Settings!$B$12)+(AL398&lt;Settings!$B$13)+(X398&lt;Settings!$B$14)+(Y398&gt;Settings!$B$15))</f>
        <v/>
      </c>
      <c r="AP398" s="11" t="str">
        <f t="shared" si="117"/>
        <v/>
      </c>
      <c r="BB398" s="3"/>
      <c r="BC398" s="3"/>
      <c r="BD398" s="3"/>
      <c r="BE398" s="3"/>
      <c r="BG398" s="37"/>
      <c r="BH398" s="37"/>
      <c r="BI398" s="38" t="str">
        <f t="shared" si="118"/>
        <v/>
      </c>
    </row>
    <row r="399" spans="1:61" ht="15">
      <c r="A399" s="8"/>
      <c r="B399" s="6"/>
      <c r="C399" s="6"/>
      <c r="D399" s="6"/>
      <c r="E399" s="6"/>
      <c r="F399" s="12"/>
      <c r="G399" s="12"/>
      <c r="H399" s="12"/>
      <c r="I399" s="12"/>
      <c r="J399" s="12"/>
      <c r="K399" s="12"/>
      <c r="L399" s="13"/>
      <c r="M399" s="13"/>
      <c r="N399" s="14"/>
      <c r="O399" s="12"/>
      <c r="P399" s="12"/>
      <c r="Q399" s="12"/>
      <c r="R399" s="12"/>
      <c r="S399" s="30"/>
      <c r="T399" s="12"/>
      <c r="U399" s="12"/>
      <c r="V399" s="12"/>
      <c r="W399" s="12"/>
      <c r="X399" s="14"/>
      <c r="Y399" s="12"/>
      <c r="Z399" s="12"/>
      <c r="AA399" s="12"/>
      <c r="AB399" s="6"/>
      <c r="AC399" s="15" t="str">
        <f t="shared" si="105"/>
        <v/>
      </c>
      <c r="AD399" s="16" t="str">
        <f t="shared" si="106"/>
        <v/>
      </c>
      <c r="AE399" s="15" t="str">
        <f t="shared" si="107"/>
        <v/>
      </c>
      <c r="AF399" s="15" t="str">
        <f t="shared" si="108"/>
        <v/>
      </c>
      <c r="AG399" s="15" t="str">
        <f t="shared" si="109"/>
        <v/>
      </c>
      <c r="AH399" s="16" t="str">
        <f t="shared" si="110"/>
        <v/>
      </c>
      <c r="AI399" s="16" t="str">
        <f t="shared" si="111"/>
        <v/>
      </c>
      <c r="AJ399" s="16" t="str">
        <f t="shared" si="112"/>
        <v/>
      </c>
      <c r="AK399" s="16" t="str">
        <f t="shared" si="113"/>
        <v/>
      </c>
      <c r="AL399" s="16" t="str">
        <f t="shared" si="114"/>
        <v/>
      </c>
      <c r="AM399" s="41" t="str">
        <f t="shared" si="115"/>
        <v/>
      </c>
      <c r="AN399" s="41" t="str">
        <f t="shared" si="116"/>
        <v/>
      </c>
      <c r="AO399" s="17" t="str">
        <f>IF(A399="","",(AD399&lt;Settings!$B$4)+(AE399&gt;Settings!$B$5)+(AH399&gt;Settings!$B$6)+(AI399&gt;Settings!$B$7)+(N399&lt;Settings!$B$8)+(AJ399&gt;Settings!$B$9)+(O399&gt;Settings!$B$10)+(IFERROR(R399/S399,0)&gt;Settings!$B$11)+(AK399&lt;Settings!$B$12)+(AL399&lt;Settings!$B$13)+(X399&lt;Settings!$B$14)+(Y399&gt;Settings!$B$15))</f>
        <v/>
      </c>
      <c r="AP399" s="11" t="str">
        <f t="shared" si="117"/>
        <v/>
      </c>
      <c r="BB399" s="3"/>
      <c r="BC399" s="3"/>
      <c r="BD399" s="3"/>
      <c r="BE399" s="3"/>
      <c r="BG399" s="37"/>
      <c r="BH399" s="37"/>
      <c r="BI399" s="38" t="str">
        <f t="shared" si="118"/>
        <v/>
      </c>
    </row>
    <row r="400" spans="1:61" ht="15">
      <c r="A400" s="8"/>
      <c r="B400" s="6"/>
      <c r="C400" s="6"/>
      <c r="D400" s="6"/>
      <c r="E400" s="6"/>
      <c r="F400" s="12"/>
      <c r="G400" s="12"/>
      <c r="H400" s="12"/>
      <c r="I400" s="12"/>
      <c r="J400" s="12"/>
      <c r="K400" s="12"/>
      <c r="L400" s="13"/>
      <c r="M400" s="13"/>
      <c r="N400" s="14"/>
      <c r="O400" s="12"/>
      <c r="P400" s="12"/>
      <c r="Q400" s="12"/>
      <c r="R400" s="12"/>
      <c r="S400" s="30"/>
      <c r="T400" s="12"/>
      <c r="U400" s="12"/>
      <c r="V400" s="12"/>
      <c r="W400" s="12"/>
      <c r="X400" s="14"/>
      <c r="Y400" s="12"/>
      <c r="Z400" s="12"/>
      <c r="AA400" s="12"/>
      <c r="AB400" s="6"/>
      <c r="AC400" s="15" t="str">
        <f t="shared" si="105"/>
        <v/>
      </c>
      <c r="AD400" s="16" t="str">
        <f t="shared" si="106"/>
        <v/>
      </c>
      <c r="AE400" s="15" t="str">
        <f t="shared" si="107"/>
        <v/>
      </c>
      <c r="AF400" s="15" t="str">
        <f t="shared" si="108"/>
        <v/>
      </c>
      <c r="AG400" s="15" t="str">
        <f t="shared" si="109"/>
        <v/>
      </c>
      <c r="AH400" s="16" t="str">
        <f t="shared" si="110"/>
        <v/>
      </c>
      <c r="AI400" s="16" t="str">
        <f t="shared" si="111"/>
        <v/>
      </c>
      <c r="AJ400" s="16" t="str">
        <f t="shared" si="112"/>
        <v/>
      </c>
      <c r="AK400" s="16" t="str">
        <f t="shared" si="113"/>
        <v/>
      </c>
      <c r="AL400" s="16" t="str">
        <f t="shared" si="114"/>
        <v/>
      </c>
      <c r="AM400" s="41" t="str">
        <f t="shared" si="115"/>
        <v/>
      </c>
      <c r="AN400" s="41" t="str">
        <f t="shared" si="116"/>
        <v/>
      </c>
      <c r="AO400" s="17" t="str">
        <f>IF(A400="","",(AD400&lt;Settings!$B$4)+(AE400&gt;Settings!$B$5)+(AH400&gt;Settings!$B$6)+(AI400&gt;Settings!$B$7)+(N400&lt;Settings!$B$8)+(AJ400&gt;Settings!$B$9)+(O400&gt;Settings!$B$10)+(IFERROR(R400/S400,0)&gt;Settings!$B$11)+(AK400&lt;Settings!$B$12)+(AL400&lt;Settings!$B$13)+(X400&lt;Settings!$B$14)+(Y400&gt;Settings!$B$15))</f>
        <v/>
      </c>
      <c r="AP400" s="11" t="str">
        <f t="shared" si="117"/>
        <v/>
      </c>
      <c r="BB400" s="3"/>
      <c r="BC400" s="3"/>
      <c r="BD400" s="3"/>
      <c r="BE400" s="3"/>
      <c r="BG400" s="37"/>
      <c r="BH400" s="37"/>
      <c r="BI400" s="38" t="str">
        <f t="shared" si="118"/>
        <v/>
      </c>
    </row>
    <row r="401" spans="1:61" ht="15">
      <c r="A401" s="8"/>
      <c r="B401" s="6"/>
      <c r="C401" s="6"/>
      <c r="D401" s="6"/>
      <c r="E401" s="6"/>
      <c r="F401" s="12"/>
      <c r="G401" s="12"/>
      <c r="H401" s="12"/>
      <c r="I401" s="12"/>
      <c r="J401" s="12"/>
      <c r="K401" s="12"/>
      <c r="L401" s="13"/>
      <c r="M401" s="13"/>
      <c r="N401" s="14"/>
      <c r="O401" s="12"/>
      <c r="P401" s="12"/>
      <c r="Q401" s="12"/>
      <c r="R401" s="12"/>
      <c r="S401" s="30"/>
      <c r="T401" s="12"/>
      <c r="U401" s="12"/>
      <c r="V401" s="12"/>
      <c r="W401" s="12"/>
      <c r="X401" s="14"/>
      <c r="Y401" s="12"/>
      <c r="Z401" s="12"/>
      <c r="AA401" s="12"/>
      <c r="AB401" s="6"/>
      <c r="AC401" s="15" t="str">
        <f t="shared" si="105"/>
        <v/>
      </c>
      <c r="AD401" s="16" t="str">
        <f t="shared" si="106"/>
        <v/>
      </c>
      <c r="AE401" s="15" t="str">
        <f t="shared" si="107"/>
        <v/>
      </c>
      <c r="AF401" s="15" t="str">
        <f t="shared" si="108"/>
        <v/>
      </c>
      <c r="AG401" s="15" t="str">
        <f t="shared" si="109"/>
        <v/>
      </c>
      <c r="AH401" s="16" t="str">
        <f t="shared" si="110"/>
        <v/>
      </c>
      <c r="AI401" s="16" t="str">
        <f t="shared" si="111"/>
        <v/>
      </c>
      <c r="AJ401" s="16" t="str">
        <f t="shared" si="112"/>
        <v/>
      </c>
      <c r="AK401" s="16" t="str">
        <f t="shared" si="113"/>
        <v/>
      </c>
      <c r="AL401" s="16" t="str">
        <f t="shared" si="114"/>
        <v/>
      </c>
      <c r="AM401" s="41" t="str">
        <f t="shared" si="115"/>
        <v/>
      </c>
      <c r="AN401" s="41" t="str">
        <f t="shared" si="116"/>
        <v/>
      </c>
      <c r="AO401" s="17" t="str">
        <f>IF(A401="","",(AD401&lt;Settings!$B$4)+(AE401&gt;Settings!$B$5)+(AH401&gt;Settings!$B$6)+(AI401&gt;Settings!$B$7)+(N401&lt;Settings!$B$8)+(AJ401&gt;Settings!$B$9)+(O401&gt;Settings!$B$10)+(IFERROR(R401/S401,0)&gt;Settings!$B$11)+(AK401&lt;Settings!$B$12)+(AL401&lt;Settings!$B$13)+(X401&lt;Settings!$B$14)+(Y401&gt;Settings!$B$15))</f>
        <v/>
      </c>
      <c r="AP401" s="11" t="str">
        <f t="shared" si="117"/>
        <v/>
      </c>
      <c r="BB401" s="3"/>
      <c r="BC401" s="3"/>
      <c r="BD401" s="3"/>
      <c r="BE401" s="3"/>
      <c r="BG401" s="37"/>
      <c r="BH401" s="37"/>
      <c r="BI401" s="38" t="str">
        <f t="shared" si="118"/>
        <v/>
      </c>
    </row>
    <row r="402" spans="1:61" ht="15">
      <c r="A402" s="8"/>
      <c r="B402" s="6"/>
      <c r="C402" s="6"/>
      <c r="D402" s="6"/>
      <c r="E402" s="6"/>
      <c r="F402" s="12"/>
      <c r="G402" s="12"/>
      <c r="H402" s="12"/>
      <c r="I402" s="12"/>
      <c r="J402" s="12"/>
      <c r="K402" s="12"/>
      <c r="L402" s="13"/>
      <c r="M402" s="13"/>
      <c r="N402" s="14"/>
      <c r="O402" s="12"/>
      <c r="P402" s="12"/>
      <c r="Q402" s="12"/>
      <c r="R402" s="12"/>
      <c r="S402" s="30"/>
      <c r="T402" s="12"/>
      <c r="U402" s="12"/>
      <c r="V402" s="12"/>
      <c r="W402" s="12"/>
      <c r="X402" s="14"/>
      <c r="Y402" s="12"/>
      <c r="Z402" s="12"/>
      <c r="AA402" s="12"/>
      <c r="AB402" s="6"/>
      <c r="AC402" s="15" t="str">
        <f t="shared" si="105"/>
        <v/>
      </c>
      <c r="AD402" s="16" t="str">
        <f t="shared" si="106"/>
        <v/>
      </c>
      <c r="AE402" s="15" t="str">
        <f t="shared" si="107"/>
        <v/>
      </c>
      <c r="AF402" s="15" t="str">
        <f t="shared" si="108"/>
        <v/>
      </c>
      <c r="AG402" s="15" t="str">
        <f t="shared" si="109"/>
        <v/>
      </c>
      <c r="AH402" s="16" t="str">
        <f t="shared" si="110"/>
        <v/>
      </c>
      <c r="AI402" s="16" t="str">
        <f t="shared" si="111"/>
        <v/>
      </c>
      <c r="AJ402" s="16" t="str">
        <f t="shared" si="112"/>
        <v/>
      </c>
      <c r="AK402" s="16" t="str">
        <f t="shared" si="113"/>
        <v/>
      </c>
      <c r="AL402" s="16" t="str">
        <f t="shared" si="114"/>
        <v/>
      </c>
      <c r="AM402" s="41" t="str">
        <f t="shared" si="115"/>
        <v/>
      </c>
      <c r="AN402" s="41" t="str">
        <f t="shared" si="116"/>
        <v/>
      </c>
      <c r="AO402" s="17" t="str">
        <f>IF(A402="","",(AD402&lt;Settings!$B$4)+(AE402&gt;Settings!$B$5)+(AH402&gt;Settings!$B$6)+(AI402&gt;Settings!$B$7)+(N402&lt;Settings!$B$8)+(AJ402&gt;Settings!$B$9)+(O402&gt;Settings!$B$10)+(IFERROR(R402/S402,0)&gt;Settings!$B$11)+(AK402&lt;Settings!$B$12)+(AL402&lt;Settings!$B$13)+(X402&lt;Settings!$B$14)+(Y402&gt;Settings!$B$15))</f>
        <v/>
      </c>
      <c r="AP402" s="11" t="str">
        <f t="shared" si="117"/>
        <v/>
      </c>
      <c r="BB402" s="3"/>
      <c r="BC402" s="3"/>
      <c r="BD402" s="3"/>
      <c r="BE402" s="3"/>
      <c r="BG402" s="37"/>
      <c r="BH402" s="37"/>
      <c r="BI402" s="38" t="str">
        <f t="shared" si="118"/>
        <v/>
      </c>
    </row>
    <row r="403" spans="1:61" ht="15">
      <c r="A403" s="8"/>
      <c r="B403" s="6"/>
      <c r="C403" s="6"/>
      <c r="D403" s="6"/>
      <c r="E403" s="6"/>
      <c r="F403" s="12"/>
      <c r="G403" s="12"/>
      <c r="H403" s="12"/>
      <c r="I403" s="12"/>
      <c r="J403" s="12"/>
      <c r="K403" s="12"/>
      <c r="L403" s="13"/>
      <c r="M403" s="13"/>
      <c r="N403" s="14"/>
      <c r="O403" s="12"/>
      <c r="P403" s="12"/>
      <c r="Q403" s="12"/>
      <c r="R403" s="12"/>
      <c r="S403" s="30"/>
      <c r="T403" s="12"/>
      <c r="U403" s="12"/>
      <c r="V403" s="12"/>
      <c r="W403" s="12"/>
      <c r="X403" s="14"/>
      <c r="Y403" s="12"/>
      <c r="Z403" s="12"/>
      <c r="AA403" s="12"/>
      <c r="AB403" s="6"/>
      <c r="AC403" s="15" t="str">
        <f t="shared" si="105"/>
        <v/>
      </c>
      <c r="AD403" s="16" t="str">
        <f t="shared" si="106"/>
        <v/>
      </c>
      <c r="AE403" s="15" t="str">
        <f t="shared" si="107"/>
        <v/>
      </c>
      <c r="AF403" s="15" t="str">
        <f t="shared" si="108"/>
        <v/>
      </c>
      <c r="AG403" s="15" t="str">
        <f t="shared" si="109"/>
        <v/>
      </c>
      <c r="AH403" s="16" t="str">
        <f t="shared" si="110"/>
        <v/>
      </c>
      <c r="AI403" s="16" t="str">
        <f t="shared" si="111"/>
        <v/>
      </c>
      <c r="AJ403" s="16" t="str">
        <f t="shared" si="112"/>
        <v/>
      </c>
      <c r="AK403" s="16" t="str">
        <f t="shared" si="113"/>
        <v/>
      </c>
      <c r="AL403" s="16" t="str">
        <f t="shared" si="114"/>
        <v/>
      </c>
      <c r="AM403" s="41" t="str">
        <f t="shared" si="115"/>
        <v/>
      </c>
      <c r="AN403" s="41" t="str">
        <f t="shared" si="116"/>
        <v/>
      </c>
      <c r="AO403" s="17" t="str">
        <f>IF(A403="","",(AD403&lt;Settings!$B$4)+(AE403&gt;Settings!$B$5)+(AH403&gt;Settings!$B$6)+(AI403&gt;Settings!$B$7)+(N403&lt;Settings!$B$8)+(AJ403&gt;Settings!$B$9)+(O403&gt;Settings!$B$10)+(IFERROR(R403/S403,0)&gt;Settings!$B$11)+(AK403&lt;Settings!$B$12)+(AL403&lt;Settings!$B$13)+(X403&lt;Settings!$B$14)+(Y403&gt;Settings!$B$15))</f>
        <v/>
      </c>
      <c r="AP403" s="11" t="str">
        <f t="shared" si="117"/>
        <v/>
      </c>
      <c r="BB403" s="3"/>
      <c r="BC403" s="3"/>
      <c r="BD403" s="3"/>
      <c r="BE403" s="3"/>
      <c r="BG403" s="37"/>
      <c r="BH403" s="37"/>
      <c r="BI403" s="38" t="str">
        <f t="shared" si="118"/>
        <v/>
      </c>
    </row>
    <row r="404" spans="1:61" ht="15">
      <c r="A404" s="8"/>
      <c r="B404" s="6"/>
      <c r="C404" s="6"/>
      <c r="D404" s="6"/>
      <c r="E404" s="6"/>
      <c r="F404" s="12"/>
      <c r="G404" s="12"/>
      <c r="H404" s="12"/>
      <c r="I404" s="12"/>
      <c r="J404" s="12"/>
      <c r="K404" s="12"/>
      <c r="L404" s="13"/>
      <c r="M404" s="13"/>
      <c r="N404" s="14"/>
      <c r="O404" s="12"/>
      <c r="P404" s="12"/>
      <c r="Q404" s="12"/>
      <c r="R404" s="12"/>
      <c r="S404" s="30"/>
      <c r="T404" s="12"/>
      <c r="U404" s="12"/>
      <c r="V404" s="12"/>
      <c r="W404" s="12"/>
      <c r="X404" s="14"/>
      <c r="Y404" s="12"/>
      <c r="Z404" s="12"/>
      <c r="AA404" s="12"/>
      <c r="AB404" s="6"/>
      <c r="AC404" s="15" t="str">
        <f t="shared" si="105"/>
        <v/>
      </c>
      <c r="AD404" s="16" t="str">
        <f t="shared" si="106"/>
        <v/>
      </c>
      <c r="AE404" s="15" t="str">
        <f t="shared" si="107"/>
        <v/>
      </c>
      <c r="AF404" s="15" t="str">
        <f t="shared" si="108"/>
        <v/>
      </c>
      <c r="AG404" s="15" t="str">
        <f t="shared" si="109"/>
        <v/>
      </c>
      <c r="AH404" s="16" t="str">
        <f t="shared" si="110"/>
        <v/>
      </c>
      <c r="AI404" s="16" t="str">
        <f t="shared" si="111"/>
        <v/>
      </c>
      <c r="AJ404" s="16" t="str">
        <f t="shared" si="112"/>
        <v/>
      </c>
      <c r="AK404" s="16" t="str">
        <f t="shared" si="113"/>
        <v/>
      </c>
      <c r="AL404" s="16" t="str">
        <f t="shared" si="114"/>
        <v/>
      </c>
      <c r="AM404" s="41" t="str">
        <f t="shared" si="115"/>
        <v/>
      </c>
      <c r="AN404" s="41" t="str">
        <f t="shared" si="116"/>
        <v/>
      </c>
      <c r="AO404" s="17" t="str">
        <f>IF(A404="","",(AD404&lt;Settings!$B$4)+(AE404&gt;Settings!$B$5)+(AH404&gt;Settings!$B$6)+(AI404&gt;Settings!$B$7)+(N404&lt;Settings!$B$8)+(AJ404&gt;Settings!$B$9)+(O404&gt;Settings!$B$10)+(IFERROR(R404/S404,0)&gt;Settings!$B$11)+(AK404&lt;Settings!$B$12)+(AL404&lt;Settings!$B$13)+(X404&lt;Settings!$B$14)+(Y404&gt;Settings!$B$15))</f>
        <v/>
      </c>
      <c r="AP404" s="11" t="str">
        <f t="shared" si="117"/>
        <v/>
      </c>
      <c r="BB404" s="3"/>
      <c r="BC404" s="3"/>
      <c r="BD404" s="3"/>
      <c r="BE404" s="3"/>
      <c r="BG404" s="37"/>
      <c r="BH404" s="37"/>
      <c r="BI404" s="38" t="str">
        <f t="shared" si="118"/>
        <v/>
      </c>
    </row>
    <row r="405" spans="1:61" ht="15">
      <c r="A405" s="8"/>
      <c r="B405" s="6"/>
      <c r="C405" s="6"/>
      <c r="D405" s="6"/>
      <c r="E405" s="6"/>
      <c r="F405" s="12"/>
      <c r="G405" s="12"/>
      <c r="H405" s="12"/>
      <c r="I405" s="12"/>
      <c r="J405" s="12"/>
      <c r="K405" s="12"/>
      <c r="L405" s="13"/>
      <c r="M405" s="13"/>
      <c r="N405" s="14"/>
      <c r="O405" s="12"/>
      <c r="P405" s="12"/>
      <c r="Q405" s="12"/>
      <c r="R405" s="12"/>
      <c r="S405" s="30"/>
      <c r="T405" s="12"/>
      <c r="U405" s="12"/>
      <c r="V405" s="12"/>
      <c r="W405" s="12"/>
      <c r="X405" s="14"/>
      <c r="Y405" s="12"/>
      <c r="Z405" s="12"/>
      <c r="AA405" s="12"/>
      <c r="AB405" s="6"/>
      <c r="AC405" s="15" t="str">
        <f t="shared" si="105"/>
        <v/>
      </c>
      <c r="AD405" s="16" t="str">
        <f t="shared" si="106"/>
        <v/>
      </c>
      <c r="AE405" s="15" t="str">
        <f t="shared" si="107"/>
        <v/>
      </c>
      <c r="AF405" s="15" t="str">
        <f t="shared" si="108"/>
        <v/>
      </c>
      <c r="AG405" s="15" t="str">
        <f t="shared" si="109"/>
        <v/>
      </c>
      <c r="AH405" s="16" t="str">
        <f t="shared" si="110"/>
        <v/>
      </c>
      <c r="AI405" s="16" t="str">
        <f t="shared" si="111"/>
        <v/>
      </c>
      <c r="AJ405" s="16" t="str">
        <f t="shared" si="112"/>
        <v/>
      </c>
      <c r="AK405" s="16" t="str">
        <f t="shared" si="113"/>
        <v/>
      </c>
      <c r="AL405" s="16" t="str">
        <f t="shared" si="114"/>
        <v/>
      </c>
      <c r="AM405" s="41" t="str">
        <f t="shared" si="115"/>
        <v/>
      </c>
      <c r="AN405" s="41" t="str">
        <f t="shared" si="116"/>
        <v/>
      </c>
      <c r="AO405" s="17" t="str">
        <f>IF(A405="","",(AD405&lt;Settings!$B$4)+(AE405&gt;Settings!$B$5)+(AH405&gt;Settings!$B$6)+(AI405&gt;Settings!$B$7)+(N405&lt;Settings!$B$8)+(AJ405&gt;Settings!$B$9)+(O405&gt;Settings!$B$10)+(IFERROR(R405/S405,0)&gt;Settings!$B$11)+(AK405&lt;Settings!$B$12)+(AL405&lt;Settings!$B$13)+(X405&lt;Settings!$B$14)+(Y405&gt;Settings!$B$15))</f>
        <v/>
      </c>
      <c r="AP405" s="11" t="str">
        <f t="shared" si="117"/>
        <v/>
      </c>
      <c r="BB405" s="3"/>
      <c r="BC405" s="3"/>
      <c r="BD405" s="3"/>
      <c r="BE405" s="3"/>
      <c r="BG405" s="37"/>
      <c r="BH405" s="37"/>
      <c r="BI405" s="38" t="str">
        <f t="shared" si="118"/>
        <v/>
      </c>
    </row>
    <row r="406" spans="1:61" ht="15">
      <c r="A406" s="8"/>
      <c r="B406" s="6"/>
      <c r="C406" s="6"/>
      <c r="D406" s="6"/>
      <c r="E406" s="6"/>
      <c r="F406" s="12"/>
      <c r="G406" s="12"/>
      <c r="H406" s="12"/>
      <c r="I406" s="12"/>
      <c r="J406" s="12"/>
      <c r="K406" s="12"/>
      <c r="L406" s="13"/>
      <c r="M406" s="13"/>
      <c r="N406" s="14"/>
      <c r="O406" s="12"/>
      <c r="P406" s="12"/>
      <c r="Q406" s="12"/>
      <c r="R406" s="12"/>
      <c r="S406" s="30"/>
      <c r="T406" s="12"/>
      <c r="U406" s="12"/>
      <c r="V406" s="12"/>
      <c r="W406" s="12"/>
      <c r="X406" s="14"/>
      <c r="Y406" s="12"/>
      <c r="Z406" s="12"/>
      <c r="AA406" s="12"/>
      <c r="AB406" s="6"/>
      <c r="AC406" s="15" t="str">
        <f t="shared" si="105"/>
        <v/>
      </c>
      <c r="AD406" s="16" t="str">
        <f t="shared" si="106"/>
        <v/>
      </c>
      <c r="AE406" s="15" t="str">
        <f t="shared" si="107"/>
        <v/>
      </c>
      <c r="AF406" s="15" t="str">
        <f t="shared" si="108"/>
        <v/>
      </c>
      <c r="AG406" s="15" t="str">
        <f t="shared" si="109"/>
        <v/>
      </c>
      <c r="AH406" s="16" t="str">
        <f t="shared" si="110"/>
        <v/>
      </c>
      <c r="AI406" s="16" t="str">
        <f t="shared" si="111"/>
        <v/>
      </c>
      <c r="AJ406" s="16" t="str">
        <f t="shared" si="112"/>
        <v/>
      </c>
      <c r="AK406" s="16" t="str">
        <f t="shared" si="113"/>
        <v/>
      </c>
      <c r="AL406" s="16" t="str">
        <f t="shared" si="114"/>
        <v/>
      </c>
      <c r="AM406" s="41" t="str">
        <f t="shared" si="115"/>
        <v/>
      </c>
      <c r="AN406" s="41" t="str">
        <f t="shared" si="116"/>
        <v/>
      </c>
      <c r="AO406" s="17" t="str">
        <f>IF(A406="","",(AD406&lt;Settings!$B$4)+(AE406&gt;Settings!$B$5)+(AH406&gt;Settings!$B$6)+(AI406&gt;Settings!$B$7)+(N406&lt;Settings!$B$8)+(AJ406&gt;Settings!$B$9)+(O406&gt;Settings!$B$10)+(IFERROR(R406/S406,0)&gt;Settings!$B$11)+(AK406&lt;Settings!$B$12)+(AL406&lt;Settings!$B$13)+(X406&lt;Settings!$B$14)+(Y406&gt;Settings!$B$15))</f>
        <v/>
      </c>
      <c r="AP406" s="11" t="str">
        <f t="shared" si="117"/>
        <v/>
      </c>
      <c r="BB406" s="3"/>
      <c r="BC406" s="3"/>
      <c r="BD406" s="3"/>
      <c r="BE406" s="3"/>
      <c r="BG406" s="37"/>
      <c r="BH406" s="37"/>
      <c r="BI406" s="38" t="str">
        <f t="shared" si="118"/>
        <v/>
      </c>
    </row>
    <row r="407" spans="1:61" ht="15">
      <c r="A407" s="8"/>
      <c r="B407" s="6"/>
      <c r="C407" s="6"/>
      <c r="D407" s="6"/>
      <c r="E407" s="6"/>
      <c r="F407" s="12"/>
      <c r="G407" s="12"/>
      <c r="H407" s="12"/>
      <c r="I407" s="12"/>
      <c r="J407" s="12"/>
      <c r="K407" s="12"/>
      <c r="L407" s="13"/>
      <c r="M407" s="13"/>
      <c r="N407" s="14"/>
      <c r="O407" s="12"/>
      <c r="P407" s="12"/>
      <c r="Q407" s="12"/>
      <c r="R407" s="12"/>
      <c r="S407" s="30"/>
      <c r="T407" s="12"/>
      <c r="U407" s="12"/>
      <c r="V407" s="12"/>
      <c r="W407" s="12"/>
      <c r="X407" s="14"/>
      <c r="Y407" s="12"/>
      <c r="Z407" s="12"/>
      <c r="AA407" s="12"/>
      <c r="AB407" s="6"/>
      <c r="AC407" s="15" t="str">
        <f t="shared" si="105"/>
        <v/>
      </c>
      <c r="AD407" s="16" t="str">
        <f t="shared" si="106"/>
        <v/>
      </c>
      <c r="AE407" s="15" t="str">
        <f t="shared" si="107"/>
        <v/>
      </c>
      <c r="AF407" s="15" t="str">
        <f t="shared" si="108"/>
        <v/>
      </c>
      <c r="AG407" s="15" t="str">
        <f t="shared" si="109"/>
        <v/>
      </c>
      <c r="AH407" s="16" t="str">
        <f t="shared" si="110"/>
        <v/>
      </c>
      <c r="AI407" s="16" t="str">
        <f t="shared" si="111"/>
        <v/>
      </c>
      <c r="AJ407" s="16" t="str">
        <f t="shared" si="112"/>
        <v/>
      </c>
      <c r="AK407" s="16" t="str">
        <f t="shared" si="113"/>
        <v/>
      </c>
      <c r="AL407" s="16" t="str">
        <f t="shared" si="114"/>
        <v/>
      </c>
      <c r="AM407" s="41" t="str">
        <f t="shared" si="115"/>
        <v/>
      </c>
      <c r="AN407" s="41" t="str">
        <f t="shared" si="116"/>
        <v/>
      </c>
      <c r="AO407" s="17" t="str">
        <f>IF(A407="","",(AD407&lt;Settings!$B$4)+(AE407&gt;Settings!$B$5)+(AH407&gt;Settings!$B$6)+(AI407&gt;Settings!$B$7)+(N407&lt;Settings!$B$8)+(AJ407&gt;Settings!$B$9)+(O407&gt;Settings!$B$10)+(IFERROR(R407/S407,0)&gt;Settings!$B$11)+(AK407&lt;Settings!$B$12)+(AL407&lt;Settings!$B$13)+(X407&lt;Settings!$B$14)+(Y407&gt;Settings!$B$15))</f>
        <v/>
      </c>
      <c r="AP407" s="11" t="str">
        <f t="shared" si="117"/>
        <v/>
      </c>
      <c r="BB407" s="3"/>
      <c r="BC407" s="3"/>
      <c r="BD407" s="3"/>
      <c r="BE407" s="3"/>
      <c r="BG407" s="37"/>
      <c r="BH407" s="37"/>
      <c r="BI407" s="38" t="str">
        <f t="shared" si="118"/>
        <v/>
      </c>
    </row>
    <row r="408" spans="1:61" ht="15">
      <c r="A408" s="8"/>
      <c r="B408" s="6"/>
      <c r="C408" s="6"/>
      <c r="D408" s="6"/>
      <c r="E408" s="6"/>
      <c r="F408" s="12"/>
      <c r="G408" s="12"/>
      <c r="H408" s="12"/>
      <c r="I408" s="12"/>
      <c r="J408" s="12"/>
      <c r="K408" s="12"/>
      <c r="L408" s="13"/>
      <c r="M408" s="13"/>
      <c r="N408" s="14"/>
      <c r="O408" s="12"/>
      <c r="P408" s="12"/>
      <c r="Q408" s="12"/>
      <c r="R408" s="12"/>
      <c r="S408" s="30"/>
      <c r="T408" s="12"/>
      <c r="U408" s="12"/>
      <c r="V408" s="12"/>
      <c r="W408" s="12"/>
      <c r="X408" s="14"/>
      <c r="Y408" s="12"/>
      <c r="Z408" s="12"/>
      <c r="AA408" s="12"/>
      <c r="AB408" s="6"/>
      <c r="AC408" s="15" t="str">
        <f t="shared" si="105"/>
        <v/>
      </c>
      <c r="AD408" s="16" t="str">
        <f t="shared" si="106"/>
        <v/>
      </c>
      <c r="AE408" s="15" t="str">
        <f t="shared" si="107"/>
        <v/>
      </c>
      <c r="AF408" s="15" t="str">
        <f t="shared" si="108"/>
        <v/>
      </c>
      <c r="AG408" s="15" t="str">
        <f t="shared" si="109"/>
        <v/>
      </c>
      <c r="AH408" s="16" t="str">
        <f t="shared" si="110"/>
        <v/>
      </c>
      <c r="AI408" s="16" t="str">
        <f t="shared" si="111"/>
        <v/>
      </c>
      <c r="AJ408" s="16" t="str">
        <f t="shared" si="112"/>
        <v/>
      </c>
      <c r="AK408" s="16" t="str">
        <f t="shared" si="113"/>
        <v/>
      </c>
      <c r="AL408" s="16" t="str">
        <f t="shared" si="114"/>
        <v/>
      </c>
      <c r="AM408" s="41" t="str">
        <f t="shared" si="115"/>
        <v/>
      </c>
      <c r="AN408" s="41" t="str">
        <f t="shared" si="116"/>
        <v/>
      </c>
      <c r="AO408" s="17" t="str">
        <f>IF(A408="","",(AD408&lt;Settings!$B$4)+(AE408&gt;Settings!$B$5)+(AH408&gt;Settings!$B$6)+(AI408&gt;Settings!$B$7)+(N408&lt;Settings!$B$8)+(AJ408&gt;Settings!$B$9)+(O408&gt;Settings!$B$10)+(IFERROR(R408/S408,0)&gt;Settings!$B$11)+(AK408&lt;Settings!$B$12)+(AL408&lt;Settings!$B$13)+(X408&lt;Settings!$B$14)+(Y408&gt;Settings!$B$15))</f>
        <v/>
      </c>
      <c r="AP408" s="11" t="str">
        <f t="shared" si="117"/>
        <v/>
      </c>
      <c r="BB408" s="3"/>
      <c r="BC408" s="3"/>
      <c r="BD408" s="3"/>
      <c r="BE408" s="3"/>
      <c r="BG408" s="37"/>
      <c r="BH408" s="37"/>
      <c r="BI408" s="38" t="str">
        <f t="shared" si="118"/>
        <v/>
      </c>
    </row>
    <row r="409" spans="1:61" ht="15">
      <c r="A409" s="8"/>
      <c r="B409" s="6"/>
      <c r="C409" s="6"/>
      <c r="D409" s="6"/>
      <c r="E409" s="6"/>
      <c r="F409" s="12"/>
      <c r="G409" s="12"/>
      <c r="H409" s="12"/>
      <c r="I409" s="12"/>
      <c r="J409" s="12"/>
      <c r="K409" s="12"/>
      <c r="L409" s="13"/>
      <c r="M409" s="13"/>
      <c r="N409" s="14"/>
      <c r="O409" s="12"/>
      <c r="P409" s="12"/>
      <c r="Q409" s="12"/>
      <c r="R409" s="12"/>
      <c r="S409" s="30"/>
      <c r="T409" s="12"/>
      <c r="U409" s="12"/>
      <c r="V409" s="12"/>
      <c r="W409" s="12"/>
      <c r="X409" s="14"/>
      <c r="Y409" s="12"/>
      <c r="Z409" s="12"/>
      <c r="AA409" s="12"/>
      <c r="AB409" s="6"/>
      <c r="AC409" s="15" t="str">
        <f t="shared" si="105"/>
        <v/>
      </c>
      <c r="AD409" s="16" t="str">
        <f t="shared" si="106"/>
        <v/>
      </c>
      <c r="AE409" s="15" t="str">
        <f t="shared" si="107"/>
        <v/>
      </c>
      <c r="AF409" s="15" t="str">
        <f t="shared" si="108"/>
        <v/>
      </c>
      <c r="AG409" s="15" t="str">
        <f t="shared" si="109"/>
        <v/>
      </c>
      <c r="AH409" s="16" t="str">
        <f t="shared" si="110"/>
        <v/>
      </c>
      <c r="AI409" s="16" t="str">
        <f t="shared" si="111"/>
        <v/>
      </c>
      <c r="AJ409" s="16" t="str">
        <f t="shared" si="112"/>
        <v/>
      </c>
      <c r="AK409" s="16" t="str">
        <f t="shared" si="113"/>
        <v/>
      </c>
      <c r="AL409" s="16" t="str">
        <f t="shared" si="114"/>
        <v/>
      </c>
      <c r="AM409" s="41" t="str">
        <f t="shared" si="115"/>
        <v/>
      </c>
      <c r="AN409" s="41" t="str">
        <f t="shared" si="116"/>
        <v/>
      </c>
      <c r="AO409" s="17" t="str">
        <f>IF(A409="","",(AD409&lt;Settings!$B$4)+(AE409&gt;Settings!$B$5)+(AH409&gt;Settings!$B$6)+(AI409&gt;Settings!$B$7)+(N409&lt;Settings!$B$8)+(AJ409&gt;Settings!$B$9)+(O409&gt;Settings!$B$10)+(IFERROR(R409/S409,0)&gt;Settings!$B$11)+(AK409&lt;Settings!$B$12)+(AL409&lt;Settings!$B$13)+(X409&lt;Settings!$B$14)+(Y409&gt;Settings!$B$15))</f>
        <v/>
      </c>
      <c r="AP409" s="11" t="str">
        <f t="shared" si="117"/>
        <v/>
      </c>
      <c r="BB409" s="3"/>
      <c r="BC409" s="3"/>
      <c r="BD409" s="3"/>
      <c r="BE409" s="3"/>
      <c r="BG409" s="37"/>
      <c r="BH409" s="37"/>
      <c r="BI409" s="38" t="str">
        <f t="shared" si="118"/>
        <v/>
      </c>
    </row>
    <row r="410" spans="1:61" ht="15">
      <c r="A410" s="8"/>
      <c r="B410" s="6"/>
      <c r="C410" s="6"/>
      <c r="D410" s="6"/>
      <c r="E410" s="6"/>
      <c r="F410" s="12"/>
      <c r="G410" s="12"/>
      <c r="H410" s="12"/>
      <c r="I410" s="12"/>
      <c r="J410" s="12"/>
      <c r="K410" s="12"/>
      <c r="L410" s="13"/>
      <c r="M410" s="13"/>
      <c r="N410" s="14"/>
      <c r="O410" s="12"/>
      <c r="P410" s="12"/>
      <c r="Q410" s="12"/>
      <c r="R410" s="12"/>
      <c r="S410" s="30"/>
      <c r="T410" s="12"/>
      <c r="U410" s="12"/>
      <c r="V410" s="12"/>
      <c r="W410" s="12"/>
      <c r="X410" s="14"/>
      <c r="Y410" s="12"/>
      <c r="Z410" s="12"/>
      <c r="AA410" s="12"/>
      <c r="AB410" s="6"/>
      <c r="AC410" s="15" t="str">
        <f t="shared" si="105"/>
        <v/>
      </c>
      <c r="AD410" s="16" t="str">
        <f t="shared" si="106"/>
        <v/>
      </c>
      <c r="AE410" s="15" t="str">
        <f t="shared" si="107"/>
        <v/>
      </c>
      <c r="AF410" s="15" t="str">
        <f t="shared" si="108"/>
        <v/>
      </c>
      <c r="AG410" s="15" t="str">
        <f t="shared" si="109"/>
        <v/>
      </c>
      <c r="AH410" s="16" t="str">
        <f t="shared" si="110"/>
        <v/>
      </c>
      <c r="AI410" s="16" t="str">
        <f t="shared" si="111"/>
        <v/>
      </c>
      <c r="AJ410" s="16" t="str">
        <f t="shared" si="112"/>
        <v/>
      </c>
      <c r="AK410" s="16" t="str">
        <f t="shared" si="113"/>
        <v/>
      </c>
      <c r="AL410" s="16" t="str">
        <f t="shared" si="114"/>
        <v/>
      </c>
      <c r="AM410" s="41" t="str">
        <f t="shared" si="115"/>
        <v/>
      </c>
      <c r="AN410" s="41" t="str">
        <f t="shared" si="116"/>
        <v/>
      </c>
      <c r="AO410" s="17" t="str">
        <f>IF(A410="","",(AD410&lt;Settings!$B$4)+(AE410&gt;Settings!$B$5)+(AH410&gt;Settings!$B$6)+(AI410&gt;Settings!$B$7)+(N410&lt;Settings!$B$8)+(AJ410&gt;Settings!$B$9)+(O410&gt;Settings!$B$10)+(IFERROR(R410/S410,0)&gt;Settings!$B$11)+(AK410&lt;Settings!$B$12)+(AL410&lt;Settings!$B$13)+(X410&lt;Settings!$B$14)+(Y410&gt;Settings!$B$15))</f>
        <v/>
      </c>
      <c r="AP410" s="11" t="str">
        <f t="shared" si="117"/>
        <v/>
      </c>
      <c r="BB410" s="3"/>
      <c r="BC410" s="3"/>
      <c r="BD410" s="3"/>
      <c r="BE410" s="3"/>
      <c r="BG410" s="37"/>
      <c r="BH410" s="37"/>
      <c r="BI410" s="38" t="str">
        <f t="shared" si="118"/>
        <v/>
      </c>
    </row>
    <row r="411" spans="1:61" ht="15">
      <c r="A411" s="8"/>
      <c r="B411" s="6"/>
      <c r="C411" s="6"/>
      <c r="D411" s="6"/>
      <c r="E411" s="6"/>
      <c r="F411" s="12"/>
      <c r="G411" s="12"/>
      <c r="H411" s="12"/>
      <c r="I411" s="12"/>
      <c r="J411" s="12"/>
      <c r="K411" s="12"/>
      <c r="L411" s="13"/>
      <c r="M411" s="13"/>
      <c r="N411" s="14"/>
      <c r="O411" s="12"/>
      <c r="P411" s="12"/>
      <c r="Q411" s="12"/>
      <c r="R411" s="12"/>
      <c r="S411" s="30"/>
      <c r="T411" s="12"/>
      <c r="U411" s="12"/>
      <c r="V411" s="12"/>
      <c r="W411" s="12"/>
      <c r="X411" s="14"/>
      <c r="Y411" s="12"/>
      <c r="Z411" s="12"/>
      <c r="AA411" s="12"/>
      <c r="AB411" s="6"/>
      <c r="AC411" s="15" t="str">
        <f t="shared" si="105"/>
        <v/>
      </c>
      <c r="AD411" s="16" t="str">
        <f t="shared" si="106"/>
        <v/>
      </c>
      <c r="AE411" s="15" t="str">
        <f t="shared" si="107"/>
        <v/>
      </c>
      <c r="AF411" s="15" t="str">
        <f t="shared" si="108"/>
        <v/>
      </c>
      <c r="AG411" s="15" t="str">
        <f t="shared" si="109"/>
        <v/>
      </c>
      <c r="AH411" s="16" t="str">
        <f t="shared" si="110"/>
        <v/>
      </c>
      <c r="AI411" s="16" t="str">
        <f t="shared" si="111"/>
        <v/>
      </c>
      <c r="AJ411" s="16" t="str">
        <f t="shared" si="112"/>
        <v/>
      </c>
      <c r="AK411" s="16" t="str">
        <f t="shared" si="113"/>
        <v/>
      </c>
      <c r="AL411" s="16" t="str">
        <f t="shared" si="114"/>
        <v/>
      </c>
      <c r="AM411" s="41" t="str">
        <f t="shared" si="115"/>
        <v/>
      </c>
      <c r="AN411" s="41" t="str">
        <f t="shared" si="116"/>
        <v/>
      </c>
      <c r="AO411" s="17" t="str">
        <f>IF(A411="","",(AD411&lt;Settings!$B$4)+(AE411&gt;Settings!$B$5)+(AH411&gt;Settings!$B$6)+(AI411&gt;Settings!$B$7)+(N411&lt;Settings!$B$8)+(AJ411&gt;Settings!$B$9)+(O411&gt;Settings!$B$10)+(IFERROR(R411/S411,0)&gt;Settings!$B$11)+(AK411&lt;Settings!$B$12)+(AL411&lt;Settings!$B$13)+(X411&lt;Settings!$B$14)+(Y411&gt;Settings!$B$15))</f>
        <v/>
      </c>
      <c r="AP411" s="11" t="str">
        <f t="shared" si="117"/>
        <v/>
      </c>
      <c r="BB411" s="3"/>
      <c r="BC411" s="3"/>
      <c r="BD411" s="3"/>
      <c r="BE411" s="3"/>
      <c r="BG411" s="37"/>
      <c r="BH411" s="37"/>
      <c r="BI411" s="38" t="str">
        <f t="shared" si="118"/>
        <v/>
      </c>
    </row>
    <row r="412" spans="1:61" ht="15">
      <c r="A412" s="8"/>
      <c r="B412" s="6"/>
      <c r="C412" s="6"/>
      <c r="D412" s="6"/>
      <c r="E412" s="6"/>
      <c r="F412" s="12"/>
      <c r="G412" s="12"/>
      <c r="H412" s="12"/>
      <c r="I412" s="12"/>
      <c r="J412" s="12"/>
      <c r="K412" s="12"/>
      <c r="L412" s="13"/>
      <c r="M412" s="13"/>
      <c r="N412" s="14"/>
      <c r="O412" s="12"/>
      <c r="P412" s="12"/>
      <c r="Q412" s="12"/>
      <c r="R412" s="12"/>
      <c r="S412" s="30"/>
      <c r="T412" s="12"/>
      <c r="U412" s="12"/>
      <c r="V412" s="12"/>
      <c r="W412" s="12"/>
      <c r="X412" s="14"/>
      <c r="Y412" s="12"/>
      <c r="Z412" s="12"/>
      <c r="AA412" s="12"/>
      <c r="AB412" s="6"/>
      <c r="AC412" s="15" t="str">
        <f t="shared" si="105"/>
        <v/>
      </c>
      <c r="AD412" s="16" t="str">
        <f t="shared" si="106"/>
        <v/>
      </c>
      <c r="AE412" s="15" t="str">
        <f t="shared" si="107"/>
        <v/>
      </c>
      <c r="AF412" s="15" t="str">
        <f t="shared" si="108"/>
        <v/>
      </c>
      <c r="AG412" s="15" t="str">
        <f t="shared" si="109"/>
        <v/>
      </c>
      <c r="AH412" s="16" t="str">
        <f t="shared" si="110"/>
        <v/>
      </c>
      <c r="AI412" s="16" t="str">
        <f t="shared" si="111"/>
        <v/>
      </c>
      <c r="AJ412" s="16" t="str">
        <f t="shared" si="112"/>
        <v/>
      </c>
      <c r="AK412" s="16" t="str">
        <f t="shared" si="113"/>
        <v/>
      </c>
      <c r="AL412" s="16" t="str">
        <f t="shared" si="114"/>
        <v/>
      </c>
      <c r="AM412" s="41" t="str">
        <f t="shared" si="115"/>
        <v/>
      </c>
      <c r="AN412" s="41" t="str">
        <f t="shared" si="116"/>
        <v/>
      </c>
      <c r="AO412" s="17" t="str">
        <f>IF(A412="","",(AD412&lt;Settings!$B$4)+(AE412&gt;Settings!$B$5)+(AH412&gt;Settings!$B$6)+(AI412&gt;Settings!$B$7)+(N412&lt;Settings!$B$8)+(AJ412&gt;Settings!$B$9)+(O412&gt;Settings!$B$10)+(IFERROR(R412/S412,0)&gt;Settings!$B$11)+(AK412&lt;Settings!$B$12)+(AL412&lt;Settings!$B$13)+(X412&lt;Settings!$B$14)+(Y412&gt;Settings!$B$15))</f>
        <v/>
      </c>
      <c r="AP412" s="11" t="str">
        <f t="shared" si="117"/>
        <v/>
      </c>
      <c r="BB412" s="3"/>
      <c r="BC412" s="3"/>
      <c r="BD412" s="3"/>
      <c r="BE412" s="3"/>
      <c r="BG412" s="37"/>
      <c r="BH412" s="37"/>
      <c r="BI412" s="38" t="str">
        <f t="shared" si="118"/>
        <v/>
      </c>
    </row>
    <row r="413" spans="1:61" ht="15">
      <c r="A413" s="8"/>
      <c r="B413" s="6"/>
      <c r="C413" s="6"/>
      <c r="D413" s="6"/>
      <c r="E413" s="6"/>
      <c r="F413" s="12"/>
      <c r="G413" s="12"/>
      <c r="H413" s="12"/>
      <c r="I413" s="12"/>
      <c r="J413" s="12"/>
      <c r="K413" s="12"/>
      <c r="L413" s="13"/>
      <c r="M413" s="13"/>
      <c r="N413" s="14"/>
      <c r="O413" s="12"/>
      <c r="P413" s="12"/>
      <c r="Q413" s="12"/>
      <c r="R413" s="12"/>
      <c r="S413" s="30"/>
      <c r="T413" s="12"/>
      <c r="U413" s="12"/>
      <c r="V413" s="12"/>
      <c r="W413" s="12"/>
      <c r="X413" s="14"/>
      <c r="Y413" s="12"/>
      <c r="Z413" s="12"/>
      <c r="AA413" s="12"/>
      <c r="AB413" s="6"/>
      <c r="AC413" s="15" t="str">
        <f t="shared" si="105"/>
        <v/>
      </c>
      <c r="AD413" s="16" t="str">
        <f t="shared" si="106"/>
        <v/>
      </c>
      <c r="AE413" s="15" t="str">
        <f t="shared" si="107"/>
        <v/>
      </c>
      <c r="AF413" s="15" t="str">
        <f t="shared" si="108"/>
        <v/>
      </c>
      <c r="AG413" s="15" t="str">
        <f t="shared" si="109"/>
        <v/>
      </c>
      <c r="AH413" s="16" t="str">
        <f t="shared" si="110"/>
        <v/>
      </c>
      <c r="AI413" s="16" t="str">
        <f t="shared" si="111"/>
        <v/>
      </c>
      <c r="AJ413" s="16" t="str">
        <f t="shared" si="112"/>
        <v/>
      </c>
      <c r="AK413" s="16" t="str">
        <f t="shared" si="113"/>
        <v/>
      </c>
      <c r="AL413" s="16" t="str">
        <f t="shared" si="114"/>
        <v/>
      </c>
      <c r="AM413" s="41" t="str">
        <f t="shared" si="115"/>
        <v/>
      </c>
      <c r="AN413" s="41" t="str">
        <f t="shared" si="116"/>
        <v/>
      </c>
      <c r="AO413" s="17" t="str">
        <f>IF(A413="","",(AD413&lt;Settings!$B$4)+(AE413&gt;Settings!$B$5)+(AH413&gt;Settings!$B$6)+(AI413&gt;Settings!$B$7)+(N413&lt;Settings!$B$8)+(AJ413&gt;Settings!$B$9)+(O413&gt;Settings!$B$10)+(IFERROR(R413/S413,0)&gt;Settings!$B$11)+(AK413&lt;Settings!$B$12)+(AL413&lt;Settings!$B$13)+(X413&lt;Settings!$B$14)+(Y413&gt;Settings!$B$15))</f>
        <v/>
      </c>
      <c r="AP413" s="11" t="str">
        <f t="shared" si="117"/>
        <v/>
      </c>
      <c r="BB413" s="3"/>
      <c r="BC413" s="3"/>
      <c r="BD413" s="3"/>
      <c r="BE413" s="3"/>
      <c r="BG413" s="37"/>
      <c r="BH413" s="37"/>
      <c r="BI413" s="38" t="str">
        <f t="shared" si="118"/>
        <v/>
      </c>
    </row>
    <row r="414" spans="1:61" ht="15">
      <c r="A414" s="8"/>
      <c r="B414" s="6"/>
      <c r="C414" s="6"/>
      <c r="D414" s="6"/>
      <c r="E414" s="6"/>
      <c r="F414" s="12"/>
      <c r="G414" s="12"/>
      <c r="H414" s="12"/>
      <c r="I414" s="12"/>
      <c r="J414" s="12"/>
      <c r="K414" s="12"/>
      <c r="L414" s="13"/>
      <c r="M414" s="13"/>
      <c r="N414" s="14"/>
      <c r="O414" s="12"/>
      <c r="P414" s="12"/>
      <c r="Q414" s="12"/>
      <c r="R414" s="12"/>
      <c r="S414" s="30"/>
      <c r="T414" s="12"/>
      <c r="U414" s="12"/>
      <c r="V414" s="12"/>
      <c r="W414" s="12"/>
      <c r="X414" s="14"/>
      <c r="Y414" s="12"/>
      <c r="Z414" s="12"/>
      <c r="AA414" s="12"/>
      <c r="AB414" s="6"/>
      <c r="AC414" s="15" t="str">
        <f t="shared" si="105"/>
        <v/>
      </c>
      <c r="AD414" s="16" t="str">
        <f t="shared" si="106"/>
        <v/>
      </c>
      <c r="AE414" s="15" t="str">
        <f t="shared" si="107"/>
        <v/>
      </c>
      <c r="AF414" s="15" t="str">
        <f t="shared" si="108"/>
        <v/>
      </c>
      <c r="AG414" s="15" t="str">
        <f t="shared" si="109"/>
        <v/>
      </c>
      <c r="AH414" s="16" t="str">
        <f t="shared" si="110"/>
        <v/>
      </c>
      <c r="AI414" s="16" t="str">
        <f t="shared" si="111"/>
        <v/>
      </c>
      <c r="AJ414" s="16" t="str">
        <f t="shared" si="112"/>
        <v/>
      </c>
      <c r="AK414" s="16" t="str">
        <f t="shared" si="113"/>
        <v/>
      </c>
      <c r="AL414" s="16" t="str">
        <f t="shared" si="114"/>
        <v/>
      </c>
      <c r="AM414" s="41" t="str">
        <f t="shared" si="115"/>
        <v/>
      </c>
      <c r="AN414" s="41" t="str">
        <f t="shared" si="116"/>
        <v/>
      </c>
      <c r="AO414" s="17" t="str">
        <f>IF(A414="","",(AD414&lt;Settings!$B$4)+(AE414&gt;Settings!$B$5)+(AH414&gt;Settings!$B$6)+(AI414&gt;Settings!$B$7)+(N414&lt;Settings!$B$8)+(AJ414&gt;Settings!$B$9)+(O414&gt;Settings!$B$10)+(IFERROR(R414/S414,0)&gt;Settings!$B$11)+(AK414&lt;Settings!$B$12)+(AL414&lt;Settings!$B$13)+(X414&lt;Settings!$B$14)+(Y414&gt;Settings!$B$15))</f>
        <v/>
      </c>
      <c r="AP414" s="11" t="str">
        <f t="shared" si="117"/>
        <v/>
      </c>
      <c r="BB414" s="3"/>
      <c r="BC414" s="3"/>
      <c r="BD414" s="3"/>
      <c r="BE414" s="3"/>
      <c r="BG414" s="37"/>
      <c r="BH414" s="37"/>
      <c r="BI414" s="38" t="str">
        <f t="shared" si="118"/>
        <v/>
      </c>
    </row>
    <row r="415" spans="1:61" ht="15">
      <c r="A415" s="8"/>
      <c r="B415" s="6"/>
      <c r="C415" s="6"/>
      <c r="D415" s="6"/>
      <c r="E415" s="6"/>
      <c r="F415" s="12"/>
      <c r="G415" s="12"/>
      <c r="H415" s="12"/>
      <c r="I415" s="12"/>
      <c r="J415" s="12"/>
      <c r="K415" s="12"/>
      <c r="L415" s="13"/>
      <c r="M415" s="13"/>
      <c r="N415" s="14"/>
      <c r="O415" s="12"/>
      <c r="P415" s="12"/>
      <c r="Q415" s="12"/>
      <c r="R415" s="12"/>
      <c r="S415" s="30"/>
      <c r="T415" s="12"/>
      <c r="U415" s="12"/>
      <c r="V415" s="12"/>
      <c r="W415" s="12"/>
      <c r="X415" s="14"/>
      <c r="Y415" s="12"/>
      <c r="Z415" s="12"/>
      <c r="AA415" s="12"/>
      <c r="AB415" s="6"/>
      <c r="AC415" s="15" t="str">
        <f t="shared" si="105"/>
        <v/>
      </c>
      <c r="AD415" s="16" t="str">
        <f t="shared" si="106"/>
        <v/>
      </c>
      <c r="AE415" s="15" t="str">
        <f t="shared" si="107"/>
        <v/>
      </c>
      <c r="AF415" s="15" t="str">
        <f t="shared" si="108"/>
        <v/>
      </c>
      <c r="AG415" s="15" t="str">
        <f t="shared" si="109"/>
        <v/>
      </c>
      <c r="AH415" s="16" t="str">
        <f t="shared" si="110"/>
        <v/>
      </c>
      <c r="AI415" s="16" t="str">
        <f t="shared" si="111"/>
        <v/>
      </c>
      <c r="AJ415" s="16" t="str">
        <f t="shared" si="112"/>
        <v/>
      </c>
      <c r="AK415" s="16" t="str">
        <f t="shared" si="113"/>
        <v/>
      </c>
      <c r="AL415" s="16" t="str">
        <f t="shared" si="114"/>
        <v/>
      </c>
      <c r="AM415" s="41" t="str">
        <f t="shared" si="115"/>
        <v/>
      </c>
      <c r="AN415" s="41" t="str">
        <f t="shared" si="116"/>
        <v/>
      </c>
      <c r="AO415" s="17" t="str">
        <f>IF(A415="","",(AD415&lt;Settings!$B$4)+(AE415&gt;Settings!$B$5)+(AH415&gt;Settings!$B$6)+(AI415&gt;Settings!$B$7)+(N415&lt;Settings!$B$8)+(AJ415&gt;Settings!$B$9)+(O415&gt;Settings!$B$10)+(IFERROR(R415/S415,0)&gt;Settings!$B$11)+(AK415&lt;Settings!$B$12)+(AL415&lt;Settings!$B$13)+(X415&lt;Settings!$B$14)+(Y415&gt;Settings!$B$15))</f>
        <v/>
      </c>
      <c r="AP415" s="11" t="str">
        <f t="shared" si="117"/>
        <v/>
      </c>
      <c r="BB415" s="3"/>
      <c r="BC415" s="3"/>
      <c r="BD415" s="3"/>
      <c r="BE415" s="3"/>
      <c r="BG415" s="37"/>
      <c r="BH415" s="37"/>
      <c r="BI415" s="38" t="str">
        <f t="shared" si="118"/>
        <v/>
      </c>
    </row>
    <row r="416" spans="1:61" ht="15">
      <c r="A416" s="8"/>
      <c r="B416" s="6"/>
      <c r="C416" s="6"/>
      <c r="D416" s="6"/>
      <c r="E416" s="6"/>
      <c r="F416" s="12"/>
      <c r="G416" s="12"/>
      <c r="H416" s="12"/>
      <c r="I416" s="12"/>
      <c r="J416" s="12"/>
      <c r="K416" s="12"/>
      <c r="L416" s="13"/>
      <c r="M416" s="13"/>
      <c r="N416" s="14"/>
      <c r="O416" s="12"/>
      <c r="P416" s="12"/>
      <c r="Q416" s="12"/>
      <c r="R416" s="12"/>
      <c r="S416" s="30"/>
      <c r="T416" s="12"/>
      <c r="U416" s="12"/>
      <c r="V416" s="12"/>
      <c r="W416" s="12"/>
      <c r="X416" s="14"/>
      <c r="Y416" s="12"/>
      <c r="Z416" s="12"/>
      <c r="AA416" s="12"/>
      <c r="AB416" s="6"/>
      <c r="AC416" s="15" t="str">
        <f t="shared" si="105"/>
        <v/>
      </c>
      <c r="AD416" s="16" t="str">
        <f t="shared" si="106"/>
        <v/>
      </c>
      <c r="AE416" s="15" t="str">
        <f t="shared" si="107"/>
        <v/>
      </c>
      <c r="AF416" s="15" t="str">
        <f t="shared" si="108"/>
        <v/>
      </c>
      <c r="AG416" s="15" t="str">
        <f t="shared" si="109"/>
        <v/>
      </c>
      <c r="AH416" s="16" t="str">
        <f t="shared" si="110"/>
        <v/>
      </c>
      <c r="AI416" s="16" t="str">
        <f t="shared" si="111"/>
        <v/>
      </c>
      <c r="AJ416" s="16" t="str">
        <f t="shared" si="112"/>
        <v/>
      </c>
      <c r="AK416" s="16" t="str">
        <f t="shared" si="113"/>
        <v/>
      </c>
      <c r="AL416" s="16" t="str">
        <f t="shared" si="114"/>
        <v/>
      </c>
      <c r="AM416" s="41" t="str">
        <f t="shared" si="115"/>
        <v/>
      </c>
      <c r="AN416" s="41" t="str">
        <f t="shared" si="116"/>
        <v/>
      </c>
      <c r="AO416" s="17" t="str">
        <f>IF(A416="","",(AD416&lt;Settings!$B$4)+(AE416&gt;Settings!$B$5)+(AH416&gt;Settings!$B$6)+(AI416&gt;Settings!$B$7)+(N416&lt;Settings!$B$8)+(AJ416&gt;Settings!$B$9)+(O416&gt;Settings!$B$10)+(IFERROR(R416/S416,0)&gt;Settings!$B$11)+(AK416&lt;Settings!$B$12)+(AL416&lt;Settings!$B$13)+(X416&lt;Settings!$B$14)+(Y416&gt;Settings!$B$15))</f>
        <v/>
      </c>
      <c r="AP416" s="11" t="str">
        <f t="shared" si="117"/>
        <v/>
      </c>
      <c r="BB416" s="3"/>
      <c r="BC416" s="3"/>
      <c r="BD416" s="3"/>
      <c r="BE416" s="3"/>
      <c r="BG416" s="37"/>
      <c r="BH416" s="37"/>
      <c r="BI416" s="38" t="str">
        <f t="shared" si="118"/>
        <v/>
      </c>
    </row>
    <row r="417" spans="1:61" ht="15">
      <c r="A417" s="8"/>
      <c r="B417" s="6"/>
      <c r="C417" s="6"/>
      <c r="D417" s="6"/>
      <c r="E417" s="6"/>
      <c r="F417" s="12"/>
      <c r="G417" s="12"/>
      <c r="H417" s="12"/>
      <c r="I417" s="12"/>
      <c r="J417" s="12"/>
      <c r="K417" s="12"/>
      <c r="L417" s="13"/>
      <c r="M417" s="13"/>
      <c r="N417" s="14"/>
      <c r="O417" s="12"/>
      <c r="P417" s="12"/>
      <c r="Q417" s="12"/>
      <c r="R417" s="12"/>
      <c r="S417" s="30"/>
      <c r="T417" s="12"/>
      <c r="U417" s="12"/>
      <c r="V417" s="12"/>
      <c r="W417" s="12"/>
      <c r="X417" s="14"/>
      <c r="Y417" s="12"/>
      <c r="Z417" s="12"/>
      <c r="AA417" s="12"/>
      <c r="AB417" s="6"/>
      <c r="AC417" s="15" t="str">
        <f t="shared" si="105"/>
        <v/>
      </c>
      <c r="AD417" s="16" t="str">
        <f t="shared" si="106"/>
        <v/>
      </c>
      <c r="AE417" s="15" t="str">
        <f t="shared" si="107"/>
        <v/>
      </c>
      <c r="AF417" s="15" t="str">
        <f t="shared" si="108"/>
        <v/>
      </c>
      <c r="AG417" s="15" t="str">
        <f t="shared" si="109"/>
        <v/>
      </c>
      <c r="AH417" s="16" t="str">
        <f t="shared" si="110"/>
        <v/>
      </c>
      <c r="AI417" s="16" t="str">
        <f t="shared" si="111"/>
        <v/>
      </c>
      <c r="AJ417" s="16" t="str">
        <f t="shared" si="112"/>
        <v/>
      </c>
      <c r="AK417" s="16" t="str">
        <f t="shared" si="113"/>
        <v/>
      </c>
      <c r="AL417" s="16" t="str">
        <f t="shared" si="114"/>
        <v/>
      </c>
      <c r="AM417" s="41" t="str">
        <f t="shared" si="115"/>
        <v/>
      </c>
      <c r="AN417" s="41" t="str">
        <f t="shared" si="116"/>
        <v/>
      </c>
      <c r="AO417" s="17" t="str">
        <f>IF(A417="","",(AD417&lt;Settings!$B$4)+(AE417&gt;Settings!$B$5)+(AH417&gt;Settings!$B$6)+(AI417&gt;Settings!$B$7)+(N417&lt;Settings!$B$8)+(AJ417&gt;Settings!$B$9)+(O417&gt;Settings!$B$10)+(IFERROR(R417/S417,0)&gt;Settings!$B$11)+(AK417&lt;Settings!$B$12)+(AL417&lt;Settings!$B$13)+(X417&lt;Settings!$B$14)+(Y417&gt;Settings!$B$15))</f>
        <v/>
      </c>
      <c r="AP417" s="11" t="str">
        <f t="shared" si="117"/>
        <v/>
      </c>
      <c r="BB417" s="3"/>
      <c r="BC417" s="3"/>
      <c r="BD417" s="3"/>
      <c r="BE417" s="3"/>
      <c r="BG417" s="37"/>
      <c r="BH417" s="37"/>
      <c r="BI417" s="38" t="str">
        <f t="shared" si="118"/>
        <v/>
      </c>
    </row>
    <row r="418" spans="1:61" ht="15">
      <c r="A418" s="8"/>
      <c r="B418" s="6"/>
      <c r="C418" s="6"/>
      <c r="D418" s="6"/>
      <c r="E418" s="6"/>
      <c r="F418" s="12"/>
      <c r="G418" s="12"/>
      <c r="H418" s="12"/>
      <c r="I418" s="12"/>
      <c r="J418" s="12"/>
      <c r="K418" s="12"/>
      <c r="L418" s="13"/>
      <c r="M418" s="13"/>
      <c r="N418" s="14"/>
      <c r="O418" s="12"/>
      <c r="P418" s="12"/>
      <c r="Q418" s="12"/>
      <c r="R418" s="12"/>
      <c r="S418" s="30"/>
      <c r="T418" s="12"/>
      <c r="U418" s="12"/>
      <c r="V418" s="12"/>
      <c r="W418" s="12"/>
      <c r="X418" s="14"/>
      <c r="Y418" s="12"/>
      <c r="Z418" s="12"/>
      <c r="AA418" s="12"/>
      <c r="AB418" s="6"/>
      <c r="AC418" s="15" t="str">
        <f t="shared" si="105"/>
        <v/>
      </c>
      <c r="AD418" s="16" t="str">
        <f t="shared" si="106"/>
        <v/>
      </c>
      <c r="AE418" s="15" t="str">
        <f t="shared" si="107"/>
        <v/>
      </c>
      <c r="AF418" s="15" t="str">
        <f t="shared" si="108"/>
        <v/>
      </c>
      <c r="AG418" s="15" t="str">
        <f t="shared" si="109"/>
        <v/>
      </c>
      <c r="AH418" s="16" t="str">
        <f t="shared" si="110"/>
        <v/>
      </c>
      <c r="AI418" s="16" t="str">
        <f t="shared" si="111"/>
        <v/>
      </c>
      <c r="AJ418" s="16" t="str">
        <f t="shared" si="112"/>
        <v/>
      </c>
      <c r="AK418" s="16" t="str">
        <f t="shared" si="113"/>
        <v/>
      </c>
      <c r="AL418" s="16" t="str">
        <f t="shared" si="114"/>
        <v/>
      </c>
      <c r="AM418" s="41" t="str">
        <f t="shared" si="115"/>
        <v/>
      </c>
      <c r="AN418" s="41" t="str">
        <f t="shared" si="116"/>
        <v/>
      </c>
      <c r="AO418" s="17" t="str">
        <f>IF(A418="","",(AD418&lt;Settings!$B$4)+(AE418&gt;Settings!$B$5)+(AH418&gt;Settings!$B$6)+(AI418&gt;Settings!$B$7)+(N418&lt;Settings!$B$8)+(AJ418&gt;Settings!$B$9)+(O418&gt;Settings!$B$10)+(IFERROR(R418/S418,0)&gt;Settings!$B$11)+(AK418&lt;Settings!$B$12)+(AL418&lt;Settings!$B$13)+(X418&lt;Settings!$B$14)+(Y418&gt;Settings!$B$15))</f>
        <v/>
      </c>
      <c r="AP418" s="11" t="str">
        <f t="shared" si="117"/>
        <v/>
      </c>
      <c r="BB418" s="3"/>
      <c r="BC418" s="3"/>
      <c r="BD418" s="3"/>
      <c r="BE418" s="3"/>
      <c r="BG418" s="37"/>
      <c r="BH418" s="37"/>
      <c r="BI418" s="38" t="str">
        <f t="shared" si="118"/>
        <v/>
      </c>
    </row>
    <row r="419" spans="1:61" ht="15">
      <c r="A419" s="8"/>
      <c r="B419" s="6"/>
      <c r="C419" s="6"/>
      <c r="D419" s="6"/>
      <c r="E419" s="6"/>
      <c r="F419" s="12"/>
      <c r="G419" s="12"/>
      <c r="H419" s="12"/>
      <c r="I419" s="12"/>
      <c r="J419" s="12"/>
      <c r="K419" s="12"/>
      <c r="L419" s="13"/>
      <c r="M419" s="13"/>
      <c r="N419" s="14"/>
      <c r="O419" s="12"/>
      <c r="P419" s="12"/>
      <c r="Q419" s="12"/>
      <c r="R419" s="12"/>
      <c r="S419" s="30"/>
      <c r="T419" s="12"/>
      <c r="U419" s="12"/>
      <c r="V419" s="12"/>
      <c r="W419" s="12"/>
      <c r="X419" s="14"/>
      <c r="Y419" s="12"/>
      <c r="Z419" s="12"/>
      <c r="AA419" s="12"/>
      <c r="AB419" s="6"/>
      <c r="AC419" s="15" t="str">
        <f t="shared" si="105"/>
        <v/>
      </c>
      <c r="AD419" s="16" t="str">
        <f t="shared" si="106"/>
        <v/>
      </c>
      <c r="AE419" s="15" t="str">
        <f t="shared" si="107"/>
        <v/>
      </c>
      <c r="AF419" s="15" t="str">
        <f t="shared" si="108"/>
        <v/>
      </c>
      <c r="AG419" s="15" t="str">
        <f t="shared" si="109"/>
        <v/>
      </c>
      <c r="AH419" s="16" t="str">
        <f t="shared" si="110"/>
        <v/>
      </c>
      <c r="AI419" s="16" t="str">
        <f t="shared" si="111"/>
        <v/>
      </c>
      <c r="AJ419" s="16" t="str">
        <f t="shared" si="112"/>
        <v/>
      </c>
      <c r="AK419" s="16" t="str">
        <f t="shared" si="113"/>
        <v/>
      </c>
      <c r="AL419" s="16" t="str">
        <f t="shared" si="114"/>
        <v/>
      </c>
      <c r="AM419" s="41" t="str">
        <f t="shared" si="115"/>
        <v/>
      </c>
      <c r="AN419" s="41" t="str">
        <f t="shared" si="116"/>
        <v/>
      </c>
      <c r="AO419" s="17" t="str">
        <f>IF(A419="","",(AD419&lt;Settings!$B$4)+(AE419&gt;Settings!$B$5)+(AH419&gt;Settings!$B$6)+(AI419&gt;Settings!$B$7)+(N419&lt;Settings!$B$8)+(AJ419&gt;Settings!$B$9)+(O419&gt;Settings!$B$10)+(IFERROR(R419/S419,0)&gt;Settings!$B$11)+(AK419&lt;Settings!$B$12)+(AL419&lt;Settings!$B$13)+(X419&lt;Settings!$B$14)+(Y419&gt;Settings!$B$15))</f>
        <v/>
      </c>
      <c r="AP419" s="11" t="str">
        <f t="shared" si="117"/>
        <v/>
      </c>
      <c r="BB419" s="3"/>
      <c r="BC419" s="3"/>
      <c r="BD419" s="3"/>
      <c r="BE419" s="3"/>
      <c r="BG419" s="37"/>
      <c r="BH419" s="37"/>
      <c r="BI419" s="38" t="str">
        <f t="shared" si="118"/>
        <v/>
      </c>
    </row>
    <row r="420" spans="1:61" ht="15">
      <c r="A420" s="8"/>
      <c r="B420" s="6"/>
      <c r="C420" s="6"/>
      <c r="D420" s="6"/>
      <c r="E420" s="6"/>
      <c r="F420" s="12"/>
      <c r="G420" s="12"/>
      <c r="H420" s="12"/>
      <c r="I420" s="12"/>
      <c r="J420" s="12"/>
      <c r="K420" s="12"/>
      <c r="L420" s="13"/>
      <c r="M420" s="13"/>
      <c r="N420" s="14"/>
      <c r="O420" s="12"/>
      <c r="P420" s="12"/>
      <c r="Q420" s="12"/>
      <c r="R420" s="12"/>
      <c r="S420" s="30"/>
      <c r="T420" s="12"/>
      <c r="U420" s="12"/>
      <c r="V420" s="12"/>
      <c r="W420" s="12"/>
      <c r="X420" s="14"/>
      <c r="Y420" s="12"/>
      <c r="Z420" s="12"/>
      <c r="AA420" s="12"/>
      <c r="AB420" s="6"/>
      <c r="AC420" s="15" t="str">
        <f t="shared" si="105"/>
        <v/>
      </c>
      <c r="AD420" s="16" t="str">
        <f t="shared" si="106"/>
        <v/>
      </c>
      <c r="AE420" s="15" t="str">
        <f t="shared" si="107"/>
        <v/>
      </c>
      <c r="AF420" s="15" t="str">
        <f t="shared" si="108"/>
        <v/>
      </c>
      <c r="AG420" s="15" t="str">
        <f t="shared" si="109"/>
        <v/>
      </c>
      <c r="AH420" s="16" t="str">
        <f t="shared" si="110"/>
        <v/>
      </c>
      <c r="AI420" s="16" t="str">
        <f t="shared" si="111"/>
        <v/>
      </c>
      <c r="AJ420" s="16" t="str">
        <f t="shared" si="112"/>
        <v/>
      </c>
      <c r="AK420" s="16" t="str">
        <f t="shared" si="113"/>
        <v/>
      </c>
      <c r="AL420" s="16" t="str">
        <f t="shared" si="114"/>
        <v/>
      </c>
      <c r="AM420" s="41" t="str">
        <f t="shared" si="115"/>
        <v/>
      </c>
      <c r="AN420" s="41" t="str">
        <f t="shared" si="116"/>
        <v/>
      </c>
      <c r="AO420" s="17" t="str">
        <f>IF(A420="","",(AD420&lt;Settings!$B$4)+(AE420&gt;Settings!$B$5)+(AH420&gt;Settings!$B$6)+(AI420&gt;Settings!$B$7)+(N420&lt;Settings!$B$8)+(AJ420&gt;Settings!$B$9)+(O420&gt;Settings!$B$10)+(IFERROR(R420/S420,0)&gt;Settings!$B$11)+(AK420&lt;Settings!$B$12)+(AL420&lt;Settings!$B$13)+(X420&lt;Settings!$B$14)+(Y420&gt;Settings!$B$15))</f>
        <v/>
      </c>
      <c r="AP420" s="11" t="str">
        <f t="shared" si="117"/>
        <v/>
      </c>
      <c r="BB420" s="3"/>
      <c r="BC420" s="3"/>
      <c r="BD420" s="3"/>
      <c r="BE420" s="3"/>
      <c r="BG420" s="37"/>
      <c r="BH420" s="37"/>
      <c r="BI420" s="38" t="str">
        <f t="shared" si="118"/>
        <v/>
      </c>
    </row>
    <row r="421" spans="1:61" ht="15">
      <c r="A421" s="8"/>
      <c r="B421" s="6"/>
      <c r="C421" s="6"/>
      <c r="D421" s="6"/>
      <c r="E421" s="6"/>
      <c r="F421" s="12"/>
      <c r="G421" s="12"/>
      <c r="H421" s="12"/>
      <c r="I421" s="12"/>
      <c r="J421" s="12"/>
      <c r="K421" s="12"/>
      <c r="L421" s="13"/>
      <c r="M421" s="13"/>
      <c r="N421" s="14"/>
      <c r="O421" s="12"/>
      <c r="P421" s="12"/>
      <c r="Q421" s="12"/>
      <c r="R421" s="12"/>
      <c r="S421" s="30"/>
      <c r="T421" s="12"/>
      <c r="U421" s="12"/>
      <c r="V421" s="12"/>
      <c r="W421" s="12"/>
      <c r="X421" s="14"/>
      <c r="Y421" s="12"/>
      <c r="Z421" s="12"/>
      <c r="AA421" s="12"/>
      <c r="AB421" s="6"/>
      <c r="AC421" s="15" t="str">
        <f t="shared" si="105"/>
        <v/>
      </c>
      <c r="AD421" s="16" t="str">
        <f t="shared" si="106"/>
        <v/>
      </c>
      <c r="AE421" s="15" t="str">
        <f t="shared" si="107"/>
        <v/>
      </c>
      <c r="AF421" s="15" t="str">
        <f t="shared" si="108"/>
        <v/>
      </c>
      <c r="AG421" s="15" t="str">
        <f t="shared" si="109"/>
        <v/>
      </c>
      <c r="AH421" s="16" t="str">
        <f t="shared" si="110"/>
        <v/>
      </c>
      <c r="AI421" s="16" t="str">
        <f t="shared" si="111"/>
        <v/>
      </c>
      <c r="AJ421" s="16" t="str">
        <f t="shared" si="112"/>
        <v/>
      </c>
      <c r="AK421" s="16" t="str">
        <f t="shared" si="113"/>
        <v/>
      </c>
      <c r="AL421" s="16" t="str">
        <f t="shared" si="114"/>
        <v/>
      </c>
      <c r="AM421" s="41" t="str">
        <f t="shared" si="115"/>
        <v/>
      </c>
      <c r="AN421" s="41" t="str">
        <f t="shared" si="116"/>
        <v/>
      </c>
      <c r="AO421" s="17" t="str">
        <f>IF(A421="","",(AD421&lt;Settings!$B$4)+(AE421&gt;Settings!$B$5)+(AH421&gt;Settings!$B$6)+(AI421&gt;Settings!$B$7)+(N421&lt;Settings!$B$8)+(AJ421&gt;Settings!$B$9)+(O421&gt;Settings!$B$10)+(IFERROR(R421/S421,0)&gt;Settings!$B$11)+(AK421&lt;Settings!$B$12)+(AL421&lt;Settings!$B$13)+(X421&lt;Settings!$B$14)+(Y421&gt;Settings!$B$15))</f>
        <v/>
      </c>
      <c r="AP421" s="11" t="str">
        <f t="shared" si="117"/>
        <v/>
      </c>
      <c r="BB421" s="3"/>
      <c r="BC421" s="3"/>
      <c r="BD421" s="3"/>
      <c r="BE421" s="3"/>
      <c r="BG421" s="37"/>
      <c r="BH421" s="37"/>
      <c r="BI421" s="38" t="str">
        <f t="shared" si="118"/>
        <v/>
      </c>
    </row>
    <row r="422" spans="1:61" ht="15">
      <c r="A422" s="8"/>
      <c r="B422" s="6"/>
      <c r="C422" s="6"/>
      <c r="D422" s="6"/>
      <c r="E422" s="6"/>
      <c r="F422" s="12"/>
      <c r="G422" s="12"/>
      <c r="H422" s="12"/>
      <c r="I422" s="12"/>
      <c r="J422" s="12"/>
      <c r="K422" s="12"/>
      <c r="L422" s="13"/>
      <c r="M422" s="13"/>
      <c r="N422" s="14"/>
      <c r="O422" s="12"/>
      <c r="P422" s="12"/>
      <c r="Q422" s="12"/>
      <c r="R422" s="12"/>
      <c r="S422" s="30"/>
      <c r="T422" s="12"/>
      <c r="U422" s="12"/>
      <c r="V422" s="12"/>
      <c r="W422" s="12"/>
      <c r="X422" s="14"/>
      <c r="Y422" s="12"/>
      <c r="Z422" s="12"/>
      <c r="AA422" s="12"/>
      <c r="AB422" s="6"/>
      <c r="AC422" s="15" t="str">
        <f t="shared" si="105"/>
        <v/>
      </c>
      <c r="AD422" s="16" t="str">
        <f t="shared" si="106"/>
        <v/>
      </c>
      <c r="AE422" s="15" t="str">
        <f t="shared" si="107"/>
        <v/>
      </c>
      <c r="AF422" s="15" t="str">
        <f t="shared" si="108"/>
        <v/>
      </c>
      <c r="AG422" s="15" t="str">
        <f t="shared" si="109"/>
        <v/>
      </c>
      <c r="AH422" s="16" t="str">
        <f t="shared" si="110"/>
        <v/>
      </c>
      <c r="AI422" s="16" t="str">
        <f t="shared" si="111"/>
        <v/>
      </c>
      <c r="AJ422" s="16" t="str">
        <f t="shared" si="112"/>
        <v/>
      </c>
      <c r="AK422" s="16" t="str">
        <f t="shared" si="113"/>
        <v/>
      </c>
      <c r="AL422" s="16" t="str">
        <f t="shared" si="114"/>
        <v/>
      </c>
      <c r="AM422" s="41" t="str">
        <f t="shared" si="115"/>
        <v/>
      </c>
      <c r="AN422" s="41" t="str">
        <f t="shared" si="116"/>
        <v/>
      </c>
      <c r="AO422" s="17" t="str">
        <f>IF(A422="","",(AD422&lt;Settings!$B$4)+(AE422&gt;Settings!$B$5)+(AH422&gt;Settings!$B$6)+(AI422&gt;Settings!$B$7)+(N422&lt;Settings!$B$8)+(AJ422&gt;Settings!$B$9)+(O422&gt;Settings!$B$10)+(IFERROR(R422/S422,0)&gt;Settings!$B$11)+(AK422&lt;Settings!$B$12)+(AL422&lt;Settings!$B$13)+(X422&lt;Settings!$B$14)+(Y422&gt;Settings!$B$15))</f>
        <v/>
      </c>
      <c r="AP422" s="11" t="str">
        <f t="shared" si="117"/>
        <v/>
      </c>
      <c r="BB422" s="3"/>
      <c r="BC422" s="3"/>
      <c r="BD422" s="3"/>
      <c r="BE422" s="3"/>
      <c r="BG422" s="37"/>
      <c r="BH422" s="37"/>
      <c r="BI422" s="38" t="str">
        <f t="shared" si="118"/>
        <v/>
      </c>
    </row>
    <row r="423" spans="1:61" ht="15">
      <c r="A423" s="8"/>
      <c r="B423" s="6"/>
      <c r="C423" s="6"/>
      <c r="D423" s="6"/>
      <c r="E423" s="6"/>
      <c r="F423" s="12"/>
      <c r="G423" s="12"/>
      <c r="H423" s="12"/>
      <c r="I423" s="12"/>
      <c r="J423" s="12"/>
      <c r="K423" s="12"/>
      <c r="L423" s="13"/>
      <c r="M423" s="13"/>
      <c r="N423" s="14"/>
      <c r="O423" s="12"/>
      <c r="P423" s="12"/>
      <c r="Q423" s="12"/>
      <c r="R423" s="12"/>
      <c r="S423" s="30"/>
      <c r="T423" s="12"/>
      <c r="U423" s="12"/>
      <c r="V423" s="12"/>
      <c r="W423" s="12"/>
      <c r="X423" s="14"/>
      <c r="Y423" s="12"/>
      <c r="Z423" s="12"/>
      <c r="AA423" s="12"/>
      <c r="AB423" s="6"/>
      <c r="AC423" s="15" t="str">
        <f t="shared" si="105"/>
        <v/>
      </c>
      <c r="AD423" s="16" t="str">
        <f t="shared" si="106"/>
        <v/>
      </c>
      <c r="AE423" s="15" t="str">
        <f t="shared" si="107"/>
        <v/>
      </c>
      <c r="AF423" s="15" t="str">
        <f t="shared" si="108"/>
        <v/>
      </c>
      <c r="AG423" s="15" t="str">
        <f t="shared" si="109"/>
        <v/>
      </c>
      <c r="AH423" s="16" t="str">
        <f t="shared" si="110"/>
        <v/>
      </c>
      <c r="AI423" s="16" t="str">
        <f t="shared" si="111"/>
        <v/>
      </c>
      <c r="AJ423" s="16" t="str">
        <f t="shared" si="112"/>
        <v/>
      </c>
      <c r="AK423" s="16" t="str">
        <f t="shared" si="113"/>
        <v/>
      </c>
      <c r="AL423" s="16" t="str">
        <f t="shared" si="114"/>
        <v/>
      </c>
      <c r="AM423" s="41" t="str">
        <f t="shared" si="115"/>
        <v/>
      </c>
      <c r="AN423" s="41" t="str">
        <f t="shared" si="116"/>
        <v/>
      </c>
      <c r="AO423" s="17" t="str">
        <f>IF(A423="","",(AD423&lt;Settings!$B$4)+(AE423&gt;Settings!$B$5)+(AH423&gt;Settings!$B$6)+(AI423&gt;Settings!$B$7)+(N423&lt;Settings!$B$8)+(AJ423&gt;Settings!$B$9)+(O423&gt;Settings!$B$10)+(IFERROR(R423/S423,0)&gt;Settings!$B$11)+(AK423&lt;Settings!$B$12)+(AL423&lt;Settings!$B$13)+(X423&lt;Settings!$B$14)+(Y423&gt;Settings!$B$15))</f>
        <v/>
      </c>
      <c r="AP423" s="11" t="str">
        <f t="shared" si="117"/>
        <v/>
      </c>
      <c r="BB423" s="3"/>
      <c r="BC423" s="3"/>
      <c r="BD423" s="3"/>
      <c r="BE423" s="3"/>
      <c r="BG423" s="37"/>
      <c r="BH423" s="37"/>
      <c r="BI423" s="38" t="str">
        <f t="shared" si="118"/>
        <v/>
      </c>
    </row>
    <row r="424" spans="1:61" ht="15">
      <c r="A424" s="8"/>
      <c r="B424" s="6"/>
      <c r="C424" s="6"/>
      <c r="D424" s="6"/>
      <c r="E424" s="6"/>
      <c r="F424" s="12"/>
      <c r="G424" s="12"/>
      <c r="H424" s="12"/>
      <c r="I424" s="12"/>
      <c r="J424" s="12"/>
      <c r="K424" s="12"/>
      <c r="L424" s="13"/>
      <c r="M424" s="13"/>
      <c r="N424" s="14"/>
      <c r="O424" s="12"/>
      <c r="P424" s="12"/>
      <c r="Q424" s="12"/>
      <c r="R424" s="12"/>
      <c r="S424" s="30"/>
      <c r="T424" s="12"/>
      <c r="U424" s="12"/>
      <c r="V424" s="12"/>
      <c r="W424" s="12"/>
      <c r="X424" s="14"/>
      <c r="Y424" s="12"/>
      <c r="Z424" s="12"/>
      <c r="AA424" s="12"/>
      <c r="AB424" s="6"/>
      <c r="AC424" s="15" t="str">
        <f t="shared" si="105"/>
        <v/>
      </c>
      <c r="AD424" s="16" t="str">
        <f t="shared" si="106"/>
        <v/>
      </c>
      <c r="AE424" s="15" t="str">
        <f t="shared" si="107"/>
        <v/>
      </c>
      <c r="AF424" s="15" t="str">
        <f t="shared" si="108"/>
        <v/>
      </c>
      <c r="AG424" s="15" t="str">
        <f t="shared" si="109"/>
        <v/>
      </c>
      <c r="AH424" s="16" t="str">
        <f t="shared" si="110"/>
        <v/>
      </c>
      <c r="AI424" s="16" t="str">
        <f t="shared" si="111"/>
        <v/>
      </c>
      <c r="AJ424" s="16" t="str">
        <f t="shared" si="112"/>
        <v/>
      </c>
      <c r="AK424" s="16" t="str">
        <f t="shared" si="113"/>
        <v/>
      </c>
      <c r="AL424" s="16" t="str">
        <f t="shared" si="114"/>
        <v/>
      </c>
      <c r="AM424" s="41" t="str">
        <f t="shared" si="115"/>
        <v/>
      </c>
      <c r="AN424" s="41" t="str">
        <f t="shared" si="116"/>
        <v/>
      </c>
      <c r="AO424" s="17" t="str">
        <f>IF(A424="","",(AD424&lt;Settings!$B$4)+(AE424&gt;Settings!$B$5)+(AH424&gt;Settings!$B$6)+(AI424&gt;Settings!$B$7)+(N424&lt;Settings!$B$8)+(AJ424&gt;Settings!$B$9)+(O424&gt;Settings!$B$10)+(IFERROR(R424/S424,0)&gt;Settings!$B$11)+(AK424&lt;Settings!$B$12)+(AL424&lt;Settings!$B$13)+(X424&lt;Settings!$B$14)+(Y424&gt;Settings!$B$15))</f>
        <v/>
      </c>
      <c r="AP424" s="11" t="str">
        <f t="shared" si="117"/>
        <v/>
      </c>
      <c r="BB424" s="3"/>
      <c r="BC424" s="3"/>
      <c r="BD424" s="3"/>
      <c r="BE424" s="3"/>
      <c r="BG424" s="37"/>
      <c r="BH424" s="37"/>
      <c r="BI424" s="38" t="str">
        <f t="shared" si="118"/>
        <v/>
      </c>
    </row>
    <row r="425" spans="1:61" ht="15">
      <c r="A425" s="8"/>
      <c r="B425" s="6"/>
      <c r="C425" s="6"/>
      <c r="D425" s="6"/>
      <c r="E425" s="6"/>
      <c r="F425" s="12"/>
      <c r="G425" s="12"/>
      <c r="H425" s="12"/>
      <c r="I425" s="12"/>
      <c r="J425" s="12"/>
      <c r="K425" s="12"/>
      <c r="L425" s="13"/>
      <c r="M425" s="13"/>
      <c r="N425" s="14"/>
      <c r="O425" s="12"/>
      <c r="P425" s="12"/>
      <c r="Q425" s="12"/>
      <c r="R425" s="12"/>
      <c r="S425" s="30"/>
      <c r="T425" s="12"/>
      <c r="U425" s="12"/>
      <c r="V425" s="12"/>
      <c r="W425" s="12"/>
      <c r="X425" s="14"/>
      <c r="Y425" s="12"/>
      <c r="Z425" s="12"/>
      <c r="AA425" s="12"/>
      <c r="AB425" s="6"/>
      <c r="AC425" s="15" t="str">
        <f t="shared" si="105"/>
        <v/>
      </c>
      <c r="AD425" s="16" t="str">
        <f t="shared" si="106"/>
        <v/>
      </c>
      <c r="AE425" s="15" t="str">
        <f t="shared" si="107"/>
        <v/>
      </c>
      <c r="AF425" s="15" t="str">
        <f t="shared" si="108"/>
        <v/>
      </c>
      <c r="AG425" s="15" t="str">
        <f t="shared" si="109"/>
        <v/>
      </c>
      <c r="AH425" s="16" t="str">
        <f t="shared" si="110"/>
        <v/>
      </c>
      <c r="AI425" s="16" t="str">
        <f t="shared" si="111"/>
        <v/>
      </c>
      <c r="AJ425" s="16" t="str">
        <f t="shared" si="112"/>
        <v/>
      </c>
      <c r="AK425" s="16" t="str">
        <f t="shared" si="113"/>
        <v/>
      </c>
      <c r="AL425" s="16" t="str">
        <f t="shared" si="114"/>
        <v/>
      </c>
      <c r="AM425" s="41" t="str">
        <f t="shared" si="115"/>
        <v/>
      </c>
      <c r="AN425" s="41" t="str">
        <f t="shared" si="116"/>
        <v/>
      </c>
      <c r="AO425" s="17" t="str">
        <f>IF(A425="","",(AD425&lt;Settings!$B$4)+(AE425&gt;Settings!$B$5)+(AH425&gt;Settings!$B$6)+(AI425&gt;Settings!$B$7)+(N425&lt;Settings!$B$8)+(AJ425&gt;Settings!$B$9)+(O425&gt;Settings!$B$10)+(IFERROR(R425/S425,0)&gt;Settings!$B$11)+(AK425&lt;Settings!$B$12)+(AL425&lt;Settings!$B$13)+(X425&lt;Settings!$B$14)+(Y425&gt;Settings!$B$15))</f>
        <v/>
      </c>
      <c r="AP425" s="11" t="str">
        <f t="shared" si="117"/>
        <v/>
      </c>
      <c r="BB425" s="3"/>
      <c r="BC425" s="3"/>
      <c r="BD425" s="3"/>
      <c r="BE425" s="3"/>
      <c r="BG425" s="37"/>
      <c r="BH425" s="37"/>
      <c r="BI425" s="38" t="str">
        <f t="shared" si="118"/>
        <v/>
      </c>
    </row>
    <row r="426" spans="1:61" ht="15">
      <c r="A426" s="8"/>
      <c r="B426" s="6"/>
      <c r="C426" s="6"/>
      <c r="D426" s="6"/>
      <c r="E426" s="6"/>
      <c r="F426" s="12"/>
      <c r="G426" s="12"/>
      <c r="H426" s="12"/>
      <c r="I426" s="12"/>
      <c r="J426" s="12"/>
      <c r="K426" s="12"/>
      <c r="L426" s="13"/>
      <c r="M426" s="13"/>
      <c r="N426" s="14"/>
      <c r="O426" s="12"/>
      <c r="P426" s="12"/>
      <c r="Q426" s="12"/>
      <c r="R426" s="12"/>
      <c r="S426" s="30"/>
      <c r="T426" s="12"/>
      <c r="U426" s="12"/>
      <c r="V426" s="12"/>
      <c r="W426" s="12"/>
      <c r="X426" s="14"/>
      <c r="Y426" s="12"/>
      <c r="Z426" s="12"/>
      <c r="AA426" s="12"/>
      <c r="AB426" s="6"/>
      <c r="AC426" s="15" t="str">
        <f t="shared" si="105"/>
        <v/>
      </c>
      <c r="AD426" s="16" t="str">
        <f t="shared" si="106"/>
        <v/>
      </c>
      <c r="AE426" s="15" t="str">
        <f t="shared" si="107"/>
        <v/>
      </c>
      <c r="AF426" s="15" t="str">
        <f t="shared" si="108"/>
        <v/>
      </c>
      <c r="AG426" s="15" t="str">
        <f t="shared" si="109"/>
        <v/>
      </c>
      <c r="AH426" s="16" t="str">
        <f t="shared" si="110"/>
        <v/>
      </c>
      <c r="AI426" s="16" t="str">
        <f t="shared" si="111"/>
        <v/>
      </c>
      <c r="AJ426" s="16" t="str">
        <f t="shared" si="112"/>
        <v/>
      </c>
      <c r="AK426" s="16" t="str">
        <f t="shared" si="113"/>
        <v/>
      </c>
      <c r="AL426" s="16" t="str">
        <f t="shared" si="114"/>
        <v/>
      </c>
      <c r="AM426" s="41" t="str">
        <f t="shared" si="115"/>
        <v/>
      </c>
      <c r="AN426" s="41" t="str">
        <f t="shared" si="116"/>
        <v/>
      </c>
      <c r="AO426" s="17" t="str">
        <f>IF(A426="","",(AD426&lt;Settings!$B$4)+(AE426&gt;Settings!$B$5)+(AH426&gt;Settings!$B$6)+(AI426&gt;Settings!$B$7)+(N426&lt;Settings!$B$8)+(AJ426&gt;Settings!$B$9)+(O426&gt;Settings!$B$10)+(IFERROR(R426/S426,0)&gt;Settings!$B$11)+(AK426&lt;Settings!$B$12)+(AL426&lt;Settings!$B$13)+(X426&lt;Settings!$B$14)+(Y426&gt;Settings!$B$15))</f>
        <v/>
      </c>
      <c r="AP426" s="11" t="str">
        <f t="shared" si="117"/>
        <v/>
      </c>
      <c r="BB426" s="3"/>
      <c r="BC426" s="3"/>
      <c r="BD426" s="3"/>
      <c r="BE426" s="3"/>
      <c r="BG426" s="37"/>
      <c r="BH426" s="37"/>
      <c r="BI426" s="38" t="str">
        <f t="shared" si="118"/>
        <v/>
      </c>
    </row>
    <row r="427" spans="1:61" ht="15">
      <c r="A427" s="8"/>
      <c r="B427" s="6"/>
      <c r="C427" s="6"/>
      <c r="D427" s="6"/>
      <c r="E427" s="6"/>
      <c r="F427" s="12"/>
      <c r="G427" s="12"/>
      <c r="H427" s="12"/>
      <c r="I427" s="12"/>
      <c r="J427" s="12"/>
      <c r="K427" s="12"/>
      <c r="L427" s="13"/>
      <c r="M427" s="13"/>
      <c r="N427" s="14"/>
      <c r="O427" s="12"/>
      <c r="P427" s="12"/>
      <c r="Q427" s="12"/>
      <c r="R427" s="12"/>
      <c r="S427" s="30"/>
      <c r="T427" s="12"/>
      <c r="U427" s="12"/>
      <c r="V427" s="12"/>
      <c r="W427" s="12"/>
      <c r="X427" s="14"/>
      <c r="Y427" s="12"/>
      <c r="Z427" s="12"/>
      <c r="AA427" s="12"/>
      <c r="AB427" s="6"/>
      <c r="AC427" s="15" t="str">
        <f t="shared" si="105"/>
        <v/>
      </c>
      <c r="AD427" s="16" t="str">
        <f t="shared" si="106"/>
        <v/>
      </c>
      <c r="AE427" s="15" t="str">
        <f t="shared" si="107"/>
        <v/>
      </c>
      <c r="AF427" s="15" t="str">
        <f t="shared" si="108"/>
        <v/>
      </c>
      <c r="AG427" s="15" t="str">
        <f t="shared" si="109"/>
        <v/>
      </c>
      <c r="AH427" s="16" t="str">
        <f t="shared" si="110"/>
        <v/>
      </c>
      <c r="AI427" s="16" t="str">
        <f t="shared" si="111"/>
        <v/>
      </c>
      <c r="AJ427" s="16" t="str">
        <f t="shared" si="112"/>
        <v/>
      </c>
      <c r="AK427" s="16" t="str">
        <f t="shared" si="113"/>
        <v/>
      </c>
      <c r="AL427" s="16" t="str">
        <f t="shared" si="114"/>
        <v/>
      </c>
      <c r="AM427" s="41" t="str">
        <f t="shared" si="115"/>
        <v/>
      </c>
      <c r="AN427" s="41" t="str">
        <f t="shared" si="116"/>
        <v/>
      </c>
      <c r="AO427" s="17" t="str">
        <f>IF(A427="","",(AD427&lt;Settings!$B$4)+(AE427&gt;Settings!$B$5)+(AH427&gt;Settings!$B$6)+(AI427&gt;Settings!$B$7)+(N427&lt;Settings!$B$8)+(AJ427&gt;Settings!$B$9)+(O427&gt;Settings!$B$10)+(IFERROR(R427/S427,0)&gt;Settings!$B$11)+(AK427&lt;Settings!$B$12)+(AL427&lt;Settings!$B$13)+(X427&lt;Settings!$B$14)+(Y427&gt;Settings!$B$15))</f>
        <v/>
      </c>
      <c r="AP427" s="11" t="str">
        <f t="shared" si="117"/>
        <v/>
      </c>
      <c r="BB427" s="3"/>
      <c r="BC427" s="3"/>
      <c r="BD427" s="3"/>
      <c r="BE427" s="3"/>
      <c r="BG427" s="37"/>
      <c r="BH427" s="37"/>
      <c r="BI427" s="38" t="str">
        <f t="shared" si="118"/>
        <v/>
      </c>
    </row>
    <row r="428" spans="1:61" ht="15">
      <c r="A428" s="8"/>
      <c r="B428" s="6"/>
      <c r="C428" s="6"/>
      <c r="D428" s="6"/>
      <c r="E428" s="6"/>
      <c r="F428" s="12"/>
      <c r="G428" s="12"/>
      <c r="H428" s="12"/>
      <c r="I428" s="12"/>
      <c r="J428" s="12"/>
      <c r="K428" s="12"/>
      <c r="L428" s="13"/>
      <c r="M428" s="13"/>
      <c r="N428" s="14"/>
      <c r="O428" s="12"/>
      <c r="P428" s="12"/>
      <c r="Q428" s="12"/>
      <c r="R428" s="12"/>
      <c r="S428" s="30"/>
      <c r="T428" s="12"/>
      <c r="U428" s="12"/>
      <c r="V428" s="12"/>
      <c r="W428" s="12"/>
      <c r="X428" s="14"/>
      <c r="Y428" s="12"/>
      <c r="Z428" s="12"/>
      <c r="AA428" s="12"/>
      <c r="AB428" s="6"/>
      <c r="AC428" s="15" t="str">
        <f t="shared" si="105"/>
        <v/>
      </c>
      <c r="AD428" s="16" t="str">
        <f t="shared" si="106"/>
        <v/>
      </c>
      <c r="AE428" s="15" t="str">
        <f t="shared" si="107"/>
        <v/>
      </c>
      <c r="AF428" s="15" t="str">
        <f t="shared" si="108"/>
        <v/>
      </c>
      <c r="AG428" s="15" t="str">
        <f t="shared" si="109"/>
        <v/>
      </c>
      <c r="AH428" s="16" t="str">
        <f t="shared" si="110"/>
        <v/>
      </c>
      <c r="AI428" s="16" t="str">
        <f t="shared" si="111"/>
        <v/>
      </c>
      <c r="AJ428" s="16" t="str">
        <f t="shared" si="112"/>
        <v/>
      </c>
      <c r="AK428" s="16" t="str">
        <f t="shared" si="113"/>
        <v/>
      </c>
      <c r="AL428" s="16" t="str">
        <f t="shared" si="114"/>
        <v/>
      </c>
      <c r="AM428" s="41" t="str">
        <f t="shared" si="115"/>
        <v/>
      </c>
      <c r="AN428" s="41" t="str">
        <f t="shared" si="116"/>
        <v/>
      </c>
      <c r="AO428" s="17" t="str">
        <f>IF(A428="","",(AD428&lt;Settings!$B$4)+(AE428&gt;Settings!$B$5)+(AH428&gt;Settings!$B$6)+(AI428&gt;Settings!$B$7)+(N428&lt;Settings!$B$8)+(AJ428&gt;Settings!$B$9)+(O428&gt;Settings!$B$10)+(IFERROR(R428/S428,0)&gt;Settings!$B$11)+(AK428&lt;Settings!$B$12)+(AL428&lt;Settings!$B$13)+(X428&lt;Settings!$B$14)+(Y428&gt;Settings!$B$15))</f>
        <v/>
      </c>
      <c r="AP428" s="11" t="str">
        <f t="shared" si="117"/>
        <v/>
      </c>
      <c r="BB428" s="3"/>
      <c r="BC428" s="3"/>
      <c r="BD428" s="3"/>
      <c r="BE428" s="3"/>
      <c r="BG428" s="37"/>
      <c r="BH428" s="37"/>
      <c r="BI428" s="38" t="str">
        <f t="shared" si="118"/>
        <v/>
      </c>
    </row>
    <row r="429" spans="1:61" ht="15">
      <c r="A429" s="8"/>
      <c r="B429" s="6"/>
      <c r="C429" s="6"/>
      <c r="D429" s="6"/>
      <c r="E429" s="6"/>
      <c r="F429" s="12"/>
      <c r="G429" s="12"/>
      <c r="H429" s="12"/>
      <c r="I429" s="12"/>
      <c r="J429" s="12"/>
      <c r="K429" s="12"/>
      <c r="L429" s="13"/>
      <c r="M429" s="13"/>
      <c r="N429" s="14"/>
      <c r="O429" s="12"/>
      <c r="P429" s="12"/>
      <c r="Q429" s="12"/>
      <c r="R429" s="12"/>
      <c r="S429" s="30"/>
      <c r="T429" s="12"/>
      <c r="U429" s="12"/>
      <c r="V429" s="12"/>
      <c r="W429" s="12"/>
      <c r="X429" s="14"/>
      <c r="Y429" s="12"/>
      <c r="Z429" s="12"/>
      <c r="AA429" s="12"/>
      <c r="AB429" s="6"/>
      <c r="AC429" s="15" t="str">
        <f t="shared" si="105"/>
        <v/>
      </c>
      <c r="AD429" s="16" t="str">
        <f t="shared" si="106"/>
        <v/>
      </c>
      <c r="AE429" s="15" t="str">
        <f t="shared" si="107"/>
        <v/>
      </c>
      <c r="AF429" s="15" t="str">
        <f t="shared" si="108"/>
        <v/>
      </c>
      <c r="AG429" s="15" t="str">
        <f t="shared" si="109"/>
        <v/>
      </c>
      <c r="AH429" s="16" t="str">
        <f t="shared" si="110"/>
        <v/>
      </c>
      <c r="AI429" s="16" t="str">
        <f t="shared" si="111"/>
        <v/>
      </c>
      <c r="AJ429" s="16" t="str">
        <f t="shared" si="112"/>
        <v/>
      </c>
      <c r="AK429" s="16" t="str">
        <f t="shared" si="113"/>
        <v/>
      </c>
      <c r="AL429" s="16" t="str">
        <f t="shared" si="114"/>
        <v/>
      </c>
      <c r="AM429" s="41" t="str">
        <f t="shared" si="115"/>
        <v/>
      </c>
      <c r="AN429" s="41" t="str">
        <f t="shared" si="116"/>
        <v/>
      </c>
      <c r="AO429" s="17" t="str">
        <f>IF(A429="","",(AD429&lt;Settings!$B$4)+(AE429&gt;Settings!$B$5)+(AH429&gt;Settings!$B$6)+(AI429&gt;Settings!$B$7)+(N429&lt;Settings!$B$8)+(AJ429&gt;Settings!$B$9)+(O429&gt;Settings!$B$10)+(IFERROR(R429/S429,0)&gt;Settings!$B$11)+(AK429&lt;Settings!$B$12)+(AL429&lt;Settings!$B$13)+(X429&lt;Settings!$B$14)+(Y429&gt;Settings!$B$15))</f>
        <v/>
      </c>
      <c r="AP429" s="11" t="str">
        <f t="shared" si="117"/>
        <v/>
      </c>
      <c r="BB429" s="3"/>
      <c r="BC429" s="3"/>
      <c r="BD429" s="3"/>
      <c r="BE429" s="3"/>
      <c r="BG429" s="37"/>
      <c r="BH429" s="37"/>
      <c r="BI429" s="38" t="str">
        <f t="shared" si="118"/>
        <v/>
      </c>
    </row>
    <row r="430" spans="1:61" ht="15">
      <c r="A430" s="8"/>
      <c r="B430" s="6"/>
      <c r="C430" s="6"/>
      <c r="D430" s="6"/>
      <c r="E430" s="6"/>
      <c r="F430" s="12"/>
      <c r="G430" s="12"/>
      <c r="H430" s="12"/>
      <c r="I430" s="12"/>
      <c r="J430" s="12"/>
      <c r="K430" s="12"/>
      <c r="L430" s="13"/>
      <c r="M430" s="13"/>
      <c r="N430" s="14"/>
      <c r="O430" s="12"/>
      <c r="P430" s="12"/>
      <c r="Q430" s="12"/>
      <c r="R430" s="12"/>
      <c r="S430" s="30"/>
      <c r="T430" s="12"/>
      <c r="U430" s="12"/>
      <c r="V430" s="12"/>
      <c r="W430" s="12"/>
      <c r="X430" s="14"/>
      <c r="Y430" s="12"/>
      <c r="Z430" s="12"/>
      <c r="AA430" s="12"/>
      <c r="AB430" s="6"/>
      <c r="AC430" s="15" t="str">
        <f t="shared" si="105"/>
        <v/>
      </c>
      <c r="AD430" s="16" t="str">
        <f t="shared" si="106"/>
        <v/>
      </c>
      <c r="AE430" s="15" t="str">
        <f t="shared" si="107"/>
        <v/>
      </c>
      <c r="AF430" s="15" t="str">
        <f t="shared" si="108"/>
        <v/>
      </c>
      <c r="AG430" s="15" t="str">
        <f t="shared" si="109"/>
        <v/>
      </c>
      <c r="AH430" s="16" t="str">
        <f t="shared" si="110"/>
        <v/>
      </c>
      <c r="AI430" s="16" t="str">
        <f t="shared" si="111"/>
        <v/>
      </c>
      <c r="AJ430" s="16" t="str">
        <f t="shared" si="112"/>
        <v/>
      </c>
      <c r="AK430" s="16" t="str">
        <f t="shared" si="113"/>
        <v/>
      </c>
      <c r="AL430" s="16" t="str">
        <f t="shared" si="114"/>
        <v/>
      </c>
      <c r="AM430" s="41" t="str">
        <f t="shared" si="115"/>
        <v/>
      </c>
      <c r="AN430" s="41" t="str">
        <f t="shared" si="116"/>
        <v/>
      </c>
      <c r="AO430" s="17" t="str">
        <f>IF(A430="","",(AD430&lt;Settings!$B$4)+(AE430&gt;Settings!$B$5)+(AH430&gt;Settings!$B$6)+(AI430&gt;Settings!$B$7)+(N430&lt;Settings!$B$8)+(AJ430&gt;Settings!$B$9)+(O430&gt;Settings!$B$10)+(IFERROR(R430/S430,0)&gt;Settings!$B$11)+(AK430&lt;Settings!$B$12)+(AL430&lt;Settings!$B$13)+(X430&lt;Settings!$B$14)+(Y430&gt;Settings!$B$15))</f>
        <v/>
      </c>
      <c r="AP430" s="11" t="str">
        <f t="shared" si="117"/>
        <v/>
      </c>
      <c r="BB430" s="3"/>
      <c r="BC430" s="3"/>
      <c r="BD430" s="3"/>
      <c r="BE430" s="3"/>
      <c r="BG430" s="37"/>
      <c r="BH430" s="37"/>
      <c r="BI430" s="38" t="str">
        <f t="shared" si="118"/>
        <v/>
      </c>
    </row>
    <row r="431" spans="1:61" ht="15">
      <c r="A431" s="8"/>
      <c r="B431" s="6"/>
      <c r="C431" s="6"/>
      <c r="D431" s="6"/>
      <c r="E431" s="6"/>
      <c r="F431" s="12"/>
      <c r="G431" s="12"/>
      <c r="H431" s="12"/>
      <c r="I431" s="12"/>
      <c r="J431" s="12"/>
      <c r="K431" s="12"/>
      <c r="L431" s="13"/>
      <c r="M431" s="13"/>
      <c r="N431" s="14"/>
      <c r="O431" s="12"/>
      <c r="P431" s="12"/>
      <c r="Q431" s="12"/>
      <c r="R431" s="12"/>
      <c r="S431" s="30"/>
      <c r="T431" s="12"/>
      <c r="U431" s="12"/>
      <c r="V431" s="12"/>
      <c r="W431" s="12"/>
      <c r="X431" s="14"/>
      <c r="Y431" s="12"/>
      <c r="Z431" s="12"/>
      <c r="AA431" s="12"/>
      <c r="AB431" s="6"/>
      <c r="AC431" s="15" t="str">
        <f t="shared" si="105"/>
        <v/>
      </c>
      <c r="AD431" s="16" t="str">
        <f t="shared" si="106"/>
        <v/>
      </c>
      <c r="AE431" s="15" t="str">
        <f t="shared" si="107"/>
        <v/>
      </c>
      <c r="AF431" s="15" t="str">
        <f t="shared" si="108"/>
        <v/>
      </c>
      <c r="AG431" s="15" t="str">
        <f t="shared" si="109"/>
        <v/>
      </c>
      <c r="AH431" s="16" t="str">
        <f t="shared" si="110"/>
        <v/>
      </c>
      <c r="AI431" s="16" t="str">
        <f t="shared" si="111"/>
        <v/>
      </c>
      <c r="AJ431" s="16" t="str">
        <f t="shared" si="112"/>
        <v/>
      </c>
      <c r="AK431" s="16" t="str">
        <f t="shared" si="113"/>
        <v/>
      </c>
      <c r="AL431" s="16" t="str">
        <f t="shared" si="114"/>
        <v/>
      </c>
      <c r="AM431" s="41" t="str">
        <f t="shared" si="115"/>
        <v/>
      </c>
      <c r="AN431" s="41" t="str">
        <f t="shared" si="116"/>
        <v/>
      </c>
      <c r="AO431" s="17" t="str">
        <f>IF(A431="","",(AD431&lt;Settings!$B$4)+(AE431&gt;Settings!$B$5)+(AH431&gt;Settings!$B$6)+(AI431&gt;Settings!$B$7)+(N431&lt;Settings!$B$8)+(AJ431&gt;Settings!$B$9)+(O431&gt;Settings!$B$10)+(IFERROR(R431/S431,0)&gt;Settings!$B$11)+(AK431&lt;Settings!$B$12)+(AL431&lt;Settings!$B$13)+(X431&lt;Settings!$B$14)+(Y431&gt;Settings!$B$15))</f>
        <v/>
      </c>
      <c r="AP431" s="11" t="str">
        <f t="shared" si="117"/>
        <v/>
      </c>
      <c r="BB431" s="3"/>
      <c r="BC431" s="3"/>
      <c r="BD431" s="3"/>
      <c r="BE431" s="3"/>
      <c r="BG431" s="37"/>
      <c r="BH431" s="37"/>
      <c r="BI431" s="38" t="str">
        <f t="shared" si="118"/>
        <v/>
      </c>
    </row>
    <row r="432" spans="1:61" ht="15">
      <c r="A432" s="8"/>
      <c r="B432" s="6"/>
      <c r="C432" s="6"/>
      <c r="D432" s="6"/>
      <c r="E432" s="6"/>
      <c r="F432" s="12"/>
      <c r="G432" s="12"/>
      <c r="H432" s="12"/>
      <c r="I432" s="12"/>
      <c r="J432" s="12"/>
      <c r="K432" s="12"/>
      <c r="L432" s="13"/>
      <c r="M432" s="13"/>
      <c r="N432" s="14"/>
      <c r="O432" s="12"/>
      <c r="P432" s="12"/>
      <c r="Q432" s="12"/>
      <c r="R432" s="12"/>
      <c r="S432" s="30"/>
      <c r="T432" s="12"/>
      <c r="U432" s="12"/>
      <c r="V432" s="12"/>
      <c r="W432" s="12"/>
      <c r="X432" s="14"/>
      <c r="Y432" s="12"/>
      <c r="Z432" s="12"/>
      <c r="AA432" s="12"/>
      <c r="AB432" s="6"/>
      <c r="AC432" s="15" t="str">
        <f t="shared" si="105"/>
        <v/>
      </c>
      <c r="AD432" s="16" t="str">
        <f t="shared" si="106"/>
        <v/>
      </c>
      <c r="AE432" s="15" t="str">
        <f t="shared" si="107"/>
        <v/>
      </c>
      <c r="AF432" s="15" t="str">
        <f t="shared" si="108"/>
        <v/>
      </c>
      <c r="AG432" s="15" t="str">
        <f t="shared" si="109"/>
        <v/>
      </c>
      <c r="AH432" s="16" t="str">
        <f t="shared" si="110"/>
        <v/>
      </c>
      <c r="AI432" s="16" t="str">
        <f t="shared" si="111"/>
        <v/>
      </c>
      <c r="AJ432" s="16" t="str">
        <f t="shared" si="112"/>
        <v/>
      </c>
      <c r="AK432" s="16" t="str">
        <f t="shared" si="113"/>
        <v/>
      </c>
      <c r="AL432" s="16" t="str">
        <f t="shared" si="114"/>
        <v/>
      </c>
      <c r="AM432" s="41" t="str">
        <f t="shared" si="115"/>
        <v/>
      </c>
      <c r="AN432" s="41" t="str">
        <f t="shared" si="116"/>
        <v/>
      </c>
      <c r="AO432" s="17" t="str">
        <f>IF(A432="","",(AD432&lt;Settings!$B$4)+(AE432&gt;Settings!$B$5)+(AH432&gt;Settings!$B$6)+(AI432&gt;Settings!$B$7)+(N432&lt;Settings!$B$8)+(AJ432&gt;Settings!$B$9)+(O432&gt;Settings!$B$10)+(IFERROR(R432/S432,0)&gt;Settings!$B$11)+(AK432&lt;Settings!$B$12)+(AL432&lt;Settings!$B$13)+(X432&lt;Settings!$B$14)+(Y432&gt;Settings!$B$15))</f>
        <v/>
      </c>
      <c r="AP432" s="11" t="str">
        <f t="shared" si="117"/>
        <v/>
      </c>
      <c r="BB432" s="3"/>
      <c r="BC432" s="3"/>
      <c r="BD432" s="3"/>
      <c r="BE432" s="3"/>
      <c r="BG432" s="37"/>
      <c r="BH432" s="37"/>
      <c r="BI432" s="38" t="str">
        <f t="shared" si="118"/>
        <v/>
      </c>
    </row>
    <row r="433" spans="1:61" ht="15">
      <c r="A433" s="8"/>
      <c r="B433" s="6"/>
      <c r="C433" s="6"/>
      <c r="D433" s="6"/>
      <c r="E433" s="6"/>
      <c r="F433" s="12"/>
      <c r="G433" s="12"/>
      <c r="H433" s="12"/>
      <c r="I433" s="12"/>
      <c r="J433" s="12"/>
      <c r="K433" s="12"/>
      <c r="L433" s="13"/>
      <c r="M433" s="13"/>
      <c r="N433" s="14"/>
      <c r="O433" s="12"/>
      <c r="P433" s="12"/>
      <c r="Q433" s="12"/>
      <c r="R433" s="12"/>
      <c r="S433" s="30"/>
      <c r="T433" s="12"/>
      <c r="U433" s="12"/>
      <c r="V433" s="12"/>
      <c r="W433" s="12"/>
      <c r="X433" s="14"/>
      <c r="Y433" s="12"/>
      <c r="Z433" s="12"/>
      <c r="AA433" s="12"/>
      <c r="AB433" s="6"/>
      <c r="AC433" s="15" t="str">
        <f t="shared" si="105"/>
        <v/>
      </c>
      <c r="AD433" s="16" t="str">
        <f t="shared" si="106"/>
        <v/>
      </c>
      <c r="AE433" s="15" t="str">
        <f t="shared" si="107"/>
        <v/>
      </c>
      <c r="AF433" s="15" t="str">
        <f t="shared" si="108"/>
        <v/>
      </c>
      <c r="AG433" s="15" t="str">
        <f t="shared" si="109"/>
        <v/>
      </c>
      <c r="AH433" s="16" t="str">
        <f t="shared" si="110"/>
        <v/>
      </c>
      <c r="AI433" s="16" t="str">
        <f t="shared" si="111"/>
        <v/>
      </c>
      <c r="AJ433" s="16" t="str">
        <f t="shared" si="112"/>
        <v/>
      </c>
      <c r="AK433" s="16" t="str">
        <f t="shared" si="113"/>
        <v/>
      </c>
      <c r="AL433" s="16" t="str">
        <f t="shared" si="114"/>
        <v/>
      </c>
      <c r="AM433" s="41" t="str">
        <f t="shared" si="115"/>
        <v/>
      </c>
      <c r="AN433" s="41" t="str">
        <f t="shared" si="116"/>
        <v/>
      </c>
      <c r="AO433" s="17" t="str">
        <f>IF(A433="","",(AD433&lt;Settings!$B$4)+(AE433&gt;Settings!$B$5)+(AH433&gt;Settings!$B$6)+(AI433&gt;Settings!$B$7)+(N433&lt;Settings!$B$8)+(AJ433&gt;Settings!$B$9)+(O433&gt;Settings!$B$10)+(IFERROR(R433/S433,0)&gt;Settings!$B$11)+(AK433&lt;Settings!$B$12)+(AL433&lt;Settings!$B$13)+(X433&lt;Settings!$B$14)+(Y433&gt;Settings!$B$15))</f>
        <v/>
      </c>
      <c r="AP433" s="11" t="str">
        <f t="shared" si="117"/>
        <v/>
      </c>
      <c r="BB433" s="3"/>
      <c r="BC433" s="3"/>
      <c r="BD433" s="3"/>
      <c r="BE433" s="3"/>
      <c r="BG433" s="37"/>
      <c r="BH433" s="37"/>
      <c r="BI433" s="38" t="str">
        <f t="shared" si="118"/>
        <v/>
      </c>
    </row>
    <row r="434" spans="1:61" ht="15">
      <c r="A434" s="8"/>
      <c r="B434" s="6"/>
      <c r="C434" s="6"/>
      <c r="D434" s="6"/>
      <c r="E434" s="6"/>
      <c r="F434" s="12"/>
      <c r="G434" s="12"/>
      <c r="H434" s="12"/>
      <c r="I434" s="12"/>
      <c r="J434" s="12"/>
      <c r="K434" s="12"/>
      <c r="L434" s="13"/>
      <c r="M434" s="13"/>
      <c r="N434" s="14"/>
      <c r="O434" s="12"/>
      <c r="P434" s="12"/>
      <c r="Q434" s="12"/>
      <c r="R434" s="12"/>
      <c r="S434" s="30"/>
      <c r="T434" s="12"/>
      <c r="U434" s="12"/>
      <c r="V434" s="12"/>
      <c r="W434" s="12"/>
      <c r="X434" s="14"/>
      <c r="Y434" s="12"/>
      <c r="Z434" s="12"/>
      <c r="AA434" s="12"/>
      <c r="AB434" s="6"/>
      <c r="AC434" s="15" t="str">
        <f t="shared" si="105"/>
        <v/>
      </c>
      <c r="AD434" s="16" t="str">
        <f t="shared" si="106"/>
        <v/>
      </c>
      <c r="AE434" s="15" t="str">
        <f t="shared" si="107"/>
        <v/>
      </c>
      <c r="AF434" s="15" t="str">
        <f t="shared" si="108"/>
        <v/>
      </c>
      <c r="AG434" s="15" t="str">
        <f t="shared" si="109"/>
        <v/>
      </c>
      <c r="AH434" s="16" t="str">
        <f t="shared" si="110"/>
        <v/>
      </c>
      <c r="AI434" s="16" t="str">
        <f t="shared" si="111"/>
        <v/>
      </c>
      <c r="AJ434" s="16" t="str">
        <f t="shared" si="112"/>
        <v/>
      </c>
      <c r="AK434" s="16" t="str">
        <f t="shared" si="113"/>
        <v/>
      </c>
      <c r="AL434" s="16" t="str">
        <f t="shared" si="114"/>
        <v/>
      </c>
      <c r="AM434" s="41" t="str">
        <f t="shared" si="115"/>
        <v/>
      </c>
      <c r="AN434" s="41" t="str">
        <f t="shared" si="116"/>
        <v/>
      </c>
      <c r="AO434" s="17" t="str">
        <f>IF(A434="","",(AD434&lt;Settings!$B$4)+(AE434&gt;Settings!$B$5)+(AH434&gt;Settings!$B$6)+(AI434&gt;Settings!$B$7)+(N434&lt;Settings!$B$8)+(AJ434&gt;Settings!$B$9)+(O434&gt;Settings!$B$10)+(IFERROR(R434/S434,0)&gt;Settings!$B$11)+(AK434&lt;Settings!$B$12)+(AL434&lt;Settings!$B$13)+(X434&lt;Settings!$B$14)+(Y434&gt;Settings!$B$15))</f>
        <v/>
      </c>
      <c r="AP434" s="11" t="str">
        <f t="shared" si="117"/>
        <v/>
      </c>
      <c r="BB434" s="3"/>
      <c r="BC434" s="3"/>
      <c r="BD434" s="3"/>
      <c r="BE434" s="3"/>
      <c r="BG434" s="37"/>
      <c r="BH434" s="37"/>
      <c r="BI434" s="38" t="str">
        <f t="shared" si="118"/>
        <v/>
      </c>
    </row>
    <row r="435" spans="1:61" ht="15">
      <c r="A435" s="8"/>
      <c r="B435" s="6"/>
      <c r="C435" s="6"/>
      <c r="D435" s="6"/>
      <c r="E435" s="6"/>
      <c r="F435" s="12"/>
      <c r="G435" s="12"/>
      <c r="H435" s="12"/>
      <c r="I435" s="12"/>
      <c r="J435" s="12"/>
      <c r="K435" s="12"/>
      <c r="L435" s="13"/>
      <c r="M435" s="13"/>
      <c r="N435" s="14"/>
      <c r="O435" s="12"/>
      <c r="P435" s="12"/>
      <c r="Q435" s="12"/>
      <c r="R435" s="12"/>
      <c r="S435" s="30"/>
      <c r="T435" s="12"/>
      <c r="U435" s="12"/>
      <c r="V435" s="12"/>
      <c r="W435" s="12"/>
      <c r="X435" s="14"/>
      <c r="Y435" s="12"/>
      <c r="Z435" s="12"/>
      <c r="AA435" s="12"/>
      <c r="AB435" s="6"/>
      <c r="AC435" s="15" t="str">
        <f t="shared" si="105"/>
        <v/>
      </c>
      <c r="AD435" s="16" t="str">
        <f t="shared" si="106"/>
        <v/>
      </c>
      <c r="AE435" s="15" t="str">
        <f t="shared" si="107"/>
        <v/>
      </c>
      <c r="AF435" s="15" t="str">
        <f t="shared" si="108"/>
        <v/>
      </c>
      <c r="AG435" s="15" t="str">
        <f t="shared" si="109"/>
        <v/>
      </c>
      <c r="AH435" s="16" t="str">
        <f t="shared" si="110"/>
        <v/>
      </c>
      <c r="AI435" s="16" t="str">
        <f t="shared" si="111"/>
        <v/>
      </c>
      <c r="AJ435" s="16" t="str">
        <f t="shared" si="112"/>
        <v/>
      </c>
      <c r="AK435" s="16" t="str">
        <f t="shared" si="113"/>
        <v/>
      </c>
      <c r="AL435" s="16" t="str">
        <f t="shared" si="114"/>
        <v/>
      </c>
      <c r="AM435" s="41" t="str">
        <f t="shared" si="115"/>
        <v/>
      </c>
      <c r="AN435" s="41" t="str">
        <f t="shared" si="116"/>
        <v/>
      </c>
      <c r="AO435" s="17" t="str">
        <f>IF(A435="","",(AD435&lt;Settings!$B$4)+(AE435&gt;Settings!$B$5)+(AH435&gt;Settings!$B$6)+(AI435&gt;Settings!$B$7)+(N435&lt;Settings!$B$8)+(AJ435&gt;Settings!$B$9)+(O435&gt;Settings!$B$10)+(IFERROR(R435/S435,0)&gt;Settings!$B$11)+(AK435&lt;Settings!$B$12)+(AL435&lt;Settings!$B$13)+(X435&lt;Settings!$B$14)+(Y435&gt;Settings!$B$15))</f>
        <v/>
      </c>
      <c r="AP435" s="11" t="str">
        <f t="shared" si="117"/>
        <v/>
      </c>
      <c r="BB435" s="3"/>
      <c r="BC435" s="3"/>
      <c r="BD435" s="3"/>
      <c r="BE435" s="3"/>
      <c r="BG435" s="37"/>
      <c r="BH435" s="37"/>
      <c r="BI435" s="38" t="str">
        <f t="shared" si="118"/>
        <v/>
      </c>
    </row>
    <row r="436" spans="1:61" ht="15">
      <c r="A436" s="8"/>
      <c r="B436" s="6"/>
      <c r="C436" s="6"/>
      <c r="D436" s="6"/>
      <c r="E436" s="6"/>
      <c r="F436" s="12"/>
      <c r="G436" s="12"/>
      <c r="H436" s="12"/>
      <c r="I436" s="12"/>
      <c r="J436" s="12"/>
      <c r="K436" s="12"/>
      <c r="L436" s="13"/>
      <c r="M436" s="13"/>
      <c r="N436" s="14"/>
      <c r="O436" s="12"/>
      <c r="P436" s="12"/>
      <c r="Q436" s="12"/>
      <c r="R436" s="12"/>
      <c r="S436" s="30"/>
      <c r="T436" s="12"/>
      <c r="U436" s="12"/>
      <c r="V436" s="12"/>
      <c r="W436" s="12"/>
      <c r="X436" s="14"/>
      <c r="Y436" s="12"/>
      <c r="Z436" s="12"/>
      <c r="AA436" s="12"/>
      <c r="AB436" s="6"/>
      <c r="AC436" s="15" t="str">
        <f t="shared" si="105"/>
        <v/>
      </c>
      <c r="AD436" s="16" t="str">
        <f t="shared" si="106"/>
        <v/>
      </c>
      <c r="AE436" s="15" t="str">
        <f t="shared" si="107"/>
        <v/>
      </c>
      <c r="AF436" s="15" t="str">
        <f t="shared" si="108"/>
        <v/>
      </c>
      <c r="AG436" s="15" t="str">
        <f t="shared" si="109"/>
        <v/>
      </c>
      <c r="AH436" s="16" t="str">
        <f t="shared" si="110"/>
        <v/>
      </c>
      <c r="AI436" s="16" t="str">
        <f t="shared" si="111"/>
        <v/>
      </c>
      <c r="AJ436" s="16" t="str">
        <f t="shared" si="112"/>
        <v/>
      </c>
      <c r="AK436" s="16" t="str">
        <f t="shared" si="113"/>
        <v/>
      </c>
      <c r="AL436" s="16" t="str">
        <f t="shared" si="114"/>
        <v/>
      </c>
      <c r="AM436" s="41" t="str">
        <f t="shared" si="115"/>
        <v/>
      </c>
      <c r="AN436" s="41" t="str">
        <f t="shared" si="116"/>
        <v/>
      </c>
      <c r="AO436" s="17" t="str">
        <f>IF(A436="","",(AD436&lt;Settings!$B$4)+(AE436&gt;Settings!$B$5)+(AH436&gt;Settings!$B$6)+(AI436&gt;Settings!$B$7)+(N436&lt;Settings!$B$8)+(AJ436&gt;Settings!$B$9)+(O436&gt;Settings!$B$10)+(IFERROR(R436/S436,0)&gt;Settings!$B$11)+(AK436&lt;Settings!$B$12)+(AL436&lt;Settings!$B$13)+(X436&lt;Settings!$B$14)+(Y436&gt;Settings!$B$15))</f>
        <v/>
      </c>
      <c r="AP436" s="11" t="str">
        <f t="shared" si="117"/>
        <v/>
      </c>
      <c r="BB436" s="3"/>
      <c r="BC436" s="3"/>
      <c r="BD436" s="3"/>
      <c r="BE436" s="3"/>
      <c r="BG436" s="37"/>
      <c r="BH436" s="37"/>
      <c r="BI436" s="38" t="str">
        <f t="shared" si="118"/>
        <v/>
      </c>
    </row>
    <row r="437" spans="1:61" ht="15">
      <c r="A437" s="8"/>
      <c r="B437" s="6"/>
      <c r="C437" s="6"/>
      <c r="D437" s="6"/>
      <c r="E437" s="6"/>
      <c r="F437" s="12"/>
      <c r="G437" s="12"/>
      <c r="H437" s="12"/>
      <c r="I437" s="12"/>
      <c r="J437" s="12"/>
      <c r="K437" s="12"/>
      <c r="L437" s="13"/>
      <c r="M437" s="13"/>
      <c r="N437" s="14"/>
      <c r="O437" s="12"/>
      <c r="P437" s="12"/>
      <c r="Q437" s="12"/>
      <c r="R437" s="12"/>
      <c r="S437" s="30"/>
      <c r="T437" s="12"/>
      <c r="U437" s="12"/>
      <c r="V437" s="12"/>
      <c r="W437" s="12"/>
      <c r="X437" s="14"/>
      <c r="Y437" s="12"/>
      <c r="Z437" s="12"/>
      <c r="AA437" s="12"/>
      <c r="AB437" s="6"/>
      <c r="AC437" s="15" t="str">
        <f t="shared" si="105"/>
        <v/>
      </c>
      <c r="AD437" s="16" t="str">
        <f t="shared" si="106"/>
        <v/>
      </c>
      <c r="AE437" s="15" t="str">
        <f t="shared" si="107"/>
        <v/>
      </c>
      <c r="AF437" s="15" t="str">
        <f t="shared" si="108"/>
        <v/>
      </c>
      <c r="AG437" s="15" t="str">
        <f t="shared" si="109"/>
        <v/>
      </c>
      <c r="AH437" s="16" t="str">
        <f t="shared" si="110"/>
        <v/>
      </c>
      <c r="AI437" s="16" t="str">
        <f t="shared" si="111"/>
        <v/>
      </c>
      <c r="AJ437" s="16" t="str">
        <f t="shared" si="112"/>
        <v/>
      </c>
      <c r="AK437" s="16" t="str">
        <f t="shared" si="113"/>
        <v/>
      </c>
      <c r="AL437" s="16" t="str">
        <f t="shared" si="114"/>
        <v/>
      </c>
      <c r="AM437" s="41" t="str">
        <f t="shared" si="115"/>
        <v/>
      </c>
      <c r="AN437" s="41" t="str">
        <f t="shared" si="116"/>
        <v/>
      </c>
      <c r="AO437" s="17" t="str">
        <f>IF(A437="","",(AD437&lt;Settings!$B$4)+(AE437&gt;Settings!$B$5)+(AH437&gt;Settings!$B$6)+(AI437&gt;Settings!$B$7)+(N437&lt;Settings!$B$8)+(AJ437&gt;Settings!$B$9)+(O437&gt;Settings!$B$10)+(IFERROR(R437/S437,0)&gt;Settings!$B$11)+(AK437&lt;Settings!$B$12)+(AL437&lt;Settings!$B$13)+(X437&lt;Settings!$B$14)+(Y437&gt;Settings!$B$15))</f>
        <v/>
      </c>
      <c r="AP437" s="11" t="str">
        <f t="shared" si="117"/>
        <v/>
      </c>
      <c r="BB437" s="3"/>
      <c r="BC437" s="3"/>
      <c r="BD437" s="3"/>
      <c r="BE437" s="3"/>
      <c r="BG437" s="37"/>
      <c r="BH437" s="37"/>
      <c r="BI437" s="38" t="str">
        <f t="shared" si="118"/>
        <v/>
      </c>
    </row>
    <row r="438" spans="1:61" ht="15">
      <c r="A438" s="8"/>
      <c r="B438" s="6"/>
      <c r="C438" s="6"/>
      <c r="D438" s="6"/>
      <c r="E438" s="6"/>
      <c r="F438" s="12"/>
      <c r="G438" s="12"/>
      <c r="H438" s="12"/>
      <c r="I438" s="12"/>
      <c r="J438" s="12"/>
      <c r="K438" s="12"/>
      <c r="L438" s="13"/>
      <c r="M438" s="13"/>
      <c r="N438" s="14"/>
      <c r="O438" s="12"/>
      <c r="P438" s="12"/>
      <c r="Q438" s="12"/>
      <c r="R438" s="12"/>
      <c r="S438" s="30"/>
      <c r="T438" s="12"/>
      <c r="U438" s="12"/>
      <c r="V438" s="12"/>
      <c r="W438" s="12"/>
      <c r="X438" s="14"/>
      <c r="Y438" s="12"/>
      <c r="Z438" s="12"/>
      <c r="AA438" s="12"/>
      <c r="AB438" s="6"/>
      <c r="AC438" s="15" t="str">
        <f t="shared" si="105"/>
        <v/>
      </c>
      <c r="AD438" s="16" t="str">
        <f t="shared" si="106"/>
        <v/>
      </c>
      <c r="AE438" s="15" t="str">
        <f t="shared" si="107"/>
        <v/>
      </c>
      <c r="AF438" s="15" t="str">
        <f t="shared" si="108"/>
        <v/>
      </c>
      <c r="AG438" s="15" t="str">
        <f t="shared" si="109"/>
        <v/>
      </c>
      <c r="AH438" s="16" t="str">
        <f t="shared" si="110"/>
        <v/>
      </c>
      <c r="AI438" s="16" t="str">
        <f t="shared" si="111"/>
        <v/>
      </c>
      <c r="AJ438" s="16" t="str">
        <f t="shared" si="112"/>
        <v/>
      </c>
      <c r="AK438" s="16" t="str">
        <f t="shared" si="113"/>
        <v/>
      </c>
      <c r="AL438" s="16" t="str">
        <f t="shared" si="114"/>
        <v/>
      </c>
      <c r="AM438" s="41" t="str">
        <f t="shared" si="115"/>
        <v/>
      </c>
      <c r="AN438" s="41" t="str">
        <f t="shared" si="116"/>
        <v/>
      </c>
      <c r="AO438" s="17" t="str">
        <f>IF(A438="","",(AD438&lt;Settings!$B$4)+(AE438&gt;Settings!$B$5)+(AH438&gt;Settings!$B$6)+(AI438&gt;Settings!$B$7)+(N438&lt;Settings!$B$8)+(AJ438&gt;Settings!$B$9)+(O438&gt;Settings!$B$10)+(IFERROR(R438/S438,0)&gt;Settings!$B$11)+(AK438&lt;Settings!$B$12)+(AL438&lt;Settings!$B$13)+(X438&lt;Settings!$B$14)+(Y438&gt;Settings!$B$15))</f>
        <v/>
      </c>
      <c r="AP438" s="11" t="str">
        <f t="shared" si="117"/>
        <v/>
      </c>
      <c r="BB438" s="3"/>
      <c r="BC438" s="3"/>
      <c r="BD438" s="3"/>
      <c r="BE438" s="3"/>
      <c r="BG438" s="37"/>
      <c r="BH438" s="37"/>
      <c r="BI438" s="38" t="str">
        <f t="shared" si="118"/>
        <v/>
      </c>
    </row>
    <row r="439" spans="1:61" ht="15">
      <c r="A439" s="8"/>
      <c r="B439" s="6"/>
      <c r="C439" s="6"/>
      <c r="D439" s="6"/>
      <c r="E439" s="6"/>
      <c r="F439" s="12"/>
      <c r="G439" s="12"/>
      <c r="H439" s="12"/>
      <c r="I439" s="12"/>
      <c r="J439" s="12"/>
      <c r="K439" s="12"/>
      <c r="L439" s="13"/>
      <c r="M439" s="13"/>
      <c r="N439" s="14"/>
      <c r="O439" s="12"/>
      <c r="P439" s="12"/>
      <c r="Q439" s="12"/>
      <c r="R439" s="12"/>
      <c r="S439" s="30"/>
      <c r="T439" s="12"/>
      <c r="U439" s="12"/>
      <c r="V439" s="12"/>
      <c r="W439" s="12"/>
      <c r="X439" s="14"/>
      <c r="Y439" s="12"/>
      <c r="Z439" s="12"/>
      <c r="AA439" s="12"/>
      <c r="AB439" s="6"/>
      <c r="AC439" s="15" t="str">
        <f t="shared" si="105"/>
        <v/>
      </c>
      <c r="AD439" s="16" t="str">
        <f t="shared" si="106"/>
        <v/>
      </c>
      <c r="AE439" s="15" t="str">
        <f t="shared" si="107"/>
        <v/>
      </c>
      <c r="AF439" s="15" t="str">
        <f t="shared" si="108"/>
        <v/>
      </c>
      <c r="AG439" s="15" t="str">
        <f t="shared" si="109"/>
        <v/>
      </c>
      <c r="AH439" s="16" t="str">
        <f t="shared" si="110"/>
        <v/>
      </c>
      <c r="AI439" s="16" t="str">
        <f t="shared" si="111"/>
        <v/>
      </c>
      <c r="AJ439" s="16" t="str">
        <f t="shared" si="112"/>
        <v/>
      </c>
      <c r="AK439" s="16" t="str">
        <f t="shared" si="113"/>
        <v/>
      </c>
      <c r="AL439" s="16" t="str">
        <f t="shared" si="114"/>
        <v/>
      </c>
      <c r="AM439" s="41" t="str">
        <f t="shared" si="115"/>
        <v/>
      </c>
      <c r="AN439" s="41" t="str">
        <f t="shared" si="116"/>
        <v/>
      </c>
      <c r="AO439" s="17" t="str">
        <f>IF(A439="","",(AD439&lt;Settings!$B$4)+(AE439&gt;Settings!$B$5)+(AH439&gt;Settings!$B$6)+(AI439&gt;Settings!$B$7)+(N439&lt;Settings!$B$8)+(AJ439&gt;Settings!$B$9)+(O439&gt;Settings!$B$10)+(IFERROR(R439/S439,0)&gt;Settings!$B$11)+(AK439&lt;Settings!$B$12)+(AL439&lt;Settings!$B$13)+(X439&lt;Settings!$B$14)+(Y439&gt;Settings!$B$15))</f>
        <v/>
      </c>
      <c r="AP439" s="11" t="str">
        <f t="shared" si="117"/>
        <v/>
      </c>
      <c r="BB439" s="3"/>
      <c r="BC439" s="3"/>
      <c r="BD439" s="3"/>
      <c r="BE439" s="3"/>
      <c r="BG439" s="37"/>
      <c r="BH439" s="37"/>
      <c r="BI439" s="38" t="str">
        <f t="shared" si="118"/>
        <v/>
      </c>
    </row>
    <row r="440" spans="1:61" ht="15">
      <c r="A440" s="8"/>
      <c r="B440" s="6"/>
      <c r="C440" s="6"/>
      <c r="D440" s="6"/>
      <c r="E440" s="6"/>
      <c r="F440" s="12"/>
      <c r="G440" s="12"/>
      <c r="H440" s="12"/>
      <c r="I440" s="12"/>
      <c r="J440" s="12"/>
      <c r="K440" s="12"/>
      <c r="L440" s="13"/>
      <c r="M440" s="13"/>
      <c r="N440" s="14"/>
      <c r="O440" s="12"/>
      <c r="P440" s="12"/>
      <c r="Q440" s="12"/>
      <c r="R440" s="12"/>
      <c r="S440" s="30"/>
      <c r="T440" s="12"/>
      <c r="U440" s="12"/>
      <c r="V440" s="12"/>
      <c r="W440" s="12"/>
      <c r="X440" s="14"/>
      <c r="Y440" s="12"/>
      <c r="Z440" s="12"/>
      <c r="AA440" s="12"/>
      <c r="AB440" s="6"/>
      <c r="AC440" s="15" t="str">
        <f t="shared" si="105"/>
        <v/>
      </c>
      <c r="AD440" s="16" t="str">
        <f t="shared" si="106"/>
        <v/>
      </c>
      <c r="AE440" s="15" t="str">
        <f t="shared" si="107"/>
        <v/>
      </c>
      <c r="AF440" s="15" t="str">
        <f t="shared" si="108"/>
        <v/>
      </c>
      <c r="AG440" s="15" t="str">
        <f t="shared" si="109"/>
        <v/>
      </c>
      <c r="AH440" s="16" t="str">
        <f t="shared" si="110"/>
        <v/>
      </c>
      <c r="AI440" s="16" t="str">
        <f t="shared" si="111"/>
        <v/>
      </c>
      <c r="AJ440" s="16" t="str">
        <f t="shared" si="112"/>
        <v/>
      </c>
      <c r="AK440" s="16" t="str">
        <f t="shared" si="113"/>
        <v/>
      </c>
      <c r="AL440" s="16" t="str">
        <f t="shared" si="114"/>
        <v/>
      </c>
      <c r="AM440" s="41" t="str">
        <f t="shared" si="115"/>
        <v/>
      </c>
      <c r="AN440" s="41" t="str">
        <f t="shared" si="116"/>
        <v/>
      </c>
      <c r="AO440" s="17" t="str">
        <f>IF(A440="","",(AD440&lt;Settings!$B$4)+(AE440&gt;Settings!$B$5)+(AH440&gt;Settings!$B$6)+(AI440&gt;Settings!$B$7)+(N440&lt;Settings!$B$8)+(AJ440&gt;Settings!$B$9)+(O440&gt;Settings!$B$10)+(IFERROR(R440/S440,0)&gt;Settings!$B$11)+(AK440&lt;Settings!$B$12)+(AL440&lt;Settings!$B$13)+(X440&lt;Settings!$B$14)+(Y440&gt;Settings!$B$15))</f>
        <v/>
      </c>
      <c r="AP440" s="11" t="str">
        <f t="shared" si="117"/>
        <v/>
      </c>
      <c r="BB440" s="3"/>
      <c r="BC440" s="3"/>
      <c r="BD440" s="3"/>
      <c r="BE440" s="3"/>
      <c r="BG440" s="37"/>
      <c r="BH440" s="37"/>
      <c r="BI440" s="38" t="str">
        <f t="shared" si="118"/>
        <v/>
      </c>
    </row>
    <row r="441" spans="1:61" ht="15">
      <c r="A441" s="8"/>
      <c r="B441" s="6"/>
      <c r="C441" s="6"/>
      <c r="D441" s="6"/>
      <c r="E441" s="6"/>
      <c r="F441" s="12"/>
      <c r="G441" s="12"/>
      <c r="H441" s="12"/>
      <c r="I441" s="12"/>
      <c r="J441" s="12"/>
      <c r="K441" s="12"/>
      <c r="L441" s="13"/>
      <c r="M441" s="13"/>
      <c r="N441" s="14"/>
      <c r="O441" s="12"/>
      <c r="P441" s="12"/>
      <c r="Q441" s="12"/>
      <c r="R441" s="12"/>
      <c r="S441" s="30"/>
      <c r="T441" s="12"/>
      <c r="U441" s="12"/>
      <c r="V441" s="12"/>
      <c r="W441" s="12"/>
      <c r="X441" s="14"/>
      <c r="Y441" s="12"/>
      <c r="Z441" s="12"/>
      <c r="AA441" s="12"/>
      <c r="AB441" s="6"/>
      <c r="AC441" s="15" t="str">
        <f t="shared" si="105"/>
        <v/>
      </c>
      <c r="AD441" s="16" t="str">
        <f t="shared" si="106"/>
        <v/>
      </c>
      <c r="AE441" s="15" t="str">
        <f t="shared" si="107"/>
        <v/>
      </c>
      <c r="AF441" s="15" t="str">
        <f t="shared" si="108"/>
        <v/>
      </c>
      <c r="AG441" s="15" t="str">
        <f t="shared" si="109"/>
        <v/>
      </c>
      <c r="AH441" s="16" t="str">
        <f t="shared" si="110"/>
        <v/>
      </c>
      <c r="AI441" s="16" t="str">
        <f t="shared" si="111"/>
        <v/>
      </c>
      <c r="AJ441" s="16" t="str">
        <f t="shared" si="112"/>
        <v/>
      </c>
      <c r="AK441" s="16" t="str">
        <f t="shared" si="113"/>
        <v/>
      </c>
      <c r="AL441" s="16" t="str">
        <f t="shared" si="114"/>
        <v/>
      </c>
      <c r="AM441" s="41" t="str">
        <f t="shared" si="115"/>
        <v/>
      </c>
      <c r="AN441" s="41" t="str">
        <f t="shared" si="116"/>
        <v/>
      </c>
      <c r="AO441" s="17" t="str">
        <f>IF(A441="","",(AD441&lt;Settings!$B$4)+(AE441&gt;Settings!$B$5)+(AH441&gt;Settings!$B$6)+(AI441&gt;Settings!$B$7)+(N441&lt;Settings!$B$8)+(AJ441&gt;Settings!$B$9)+(O441&gt;Settings!$B$10)+(IFERROR(R441/S441,0)&gt;Settings!$B$11)+(AK441&lt;Settings!$B$12)+(AL441&lt;Settings!$B$13)+(X441&lt;Settings!$B$14)+(Y441&gt;Settings!$B$15))</f>
        <v/>
      </c>
      <c r="AP441" s="11" t="str">
        <f t="shared" si="117"/>
        <v/>
      </c>
      <c r="BB441" s="3"/>
      <c r="BC441" s="3"/>
      <c r="BD441" s="3"/>
      <c r="BE441" s="3"/>
      <c r="BG441" s="37"/>
      <c r="BH441" s="37"/>
      <c r="BI441" s="38" t="str">
        <f t="shared" si="118"/>
        <v/>
      </c>
    </row>
    <row r="442" spans="1:61" ht="15">
      <c r="A442" s="8"/>
      <c r="B442" s="6"/>
      <c r="C442" s="6"/>
      <c r="D442" s="6"/>
      <c r="E442" s="6"/>
      <c r="F442" s="12"/>
      <c r="G442" s="12"/>
      <c r="H442" s="12"/>
      <c r="I442" s="12"/>
      <c r="J442" s="12"/>
      <c r="K442" s="12"/>
      <c r="L442" s="13"/>
      <c r="M442" s="13"/>
      <c r="N442" s="14"/>
      <c r="O442" s="12"/>
      <c r="P442" s="12"/>
      <c r="Q442" s="12"/>
      <c r="R442" s="12"/>
      <c r="S442" s="30"/>
      <c r="T442" s="12"/>
      <c r="U442" s="12"/>
      <c r="V442" s="12"/>
      <c r="W442" s="12"/>
      <c r="X442" s="14"/>
      <c r="Y442" s="12"/>
      <c r="Z442" s="12"/>
      <c r="AA442" s="12"/>
      <c r="AB442" s="6"/>
      <c r="AC442" s="15" t="str">
        <f t="shared" si="105"/>
        <v/>
      </c>
      <c r="AD442" s="16" t="str">
        <f t="shared" si="106"/>
        <v/>
      </c>
      <c r="AE442" s="15" t="str">
        <f t="shared" si="107"/>
        <v/>
      </c>
      <c r="AF442" s="15" t="str">
        <f t="shared" si="108"/>
        <v/>
      </c>
      <c r="AG442" s="15" t="str">
        <f t="shared" si="109"/>
        <v/>
      </c>
      <c r="AH442" s="16" t="str">
        <f t="shared" si="110"/>
        <v/>
      </c>
      <c r="AI442" s="16" t="str">
        <f t="shared" si="111"/>
        <v/>
      </c>
      <c r="AJ442" s="16" t="str">
        <f t="shared" si="112"/>
        <v/>
      </c>
      <c r="AK442" s="16" t="str">
        <f t="shared" si="113"/>
        <v/>
      </c>
      <c r="AL442" s="16" t="str">
        <f t="shared" si="114"/>
        <v/>
      </c>
      <c r="AM442" s="41" t="str">
        <f t="shared" si="115"/>
        <v/>
      </c>
      <c r="AN442" s="41" t="str">
        <f t="shared" si="116"/>
        <v/>
      </c>
      <c r="AO442" s="17" t="str">
        <f>IF(A442="","",(AD442&lt;Settings!$B$4)+(AE442&gt;Settings!$B$5)+(AH442&gt;Settings!$B$6)+(AI442&gt;Settings!$B$7)+(N442&lt;Settings!$B$8)+(AJ442&gt;Settings!$B$9)+(O442&gt;Settings!$B$10)+(IFERROR(R442/S442,0)&gt;Settings!$B$11)+(AK442&lt;Settings!$B$12)+(AL442&lt;Settings!$B$13)+(X442&lt;Settings!$B$14)+(Y442&gt;Settings!$B$15))</f>
        <v/>
      </c>
      <c r="AP442" s="11" t="str">
        <f t="shared" si="117"/>
        <v/>
      </c>
      <c r="BB442" s="3"/>
      <c r="BC442" s="3"/>
      <c r="BD442" s="3"/>
      <c r="BE442" s="3"/>
      <c r="BG442" s="37"/>
      <c r="BH442" s="37"/>
      <c r="BI442" s="38" t="str">
        <f t="shared" si="118"/>
        <v/>
      </c>
    </row>
    <row r="443" spans="1:61" ht="15">
      <c r="A443" s="8"/>
      <c r="B443" s="6"/>
      <c r="C443" s="6"/>
      <c r="D443" s="6"/>
      <c r="E443" s="6"/>
      <c r="F443" s="12"/>
      <c r="G443" s="12"/>
      <c r="H443" s="12"/>
      <c r="I443" s="12"/>
      <c r="J443" s="12"/>
      <c r="K443" s="12"/>
      <c r="L443" s="13"/>
      <c r="M443" s="13"/>
      <c r="N443" s="14"/>
      <c r="O443" s="12"/>
      <c r="P443" s="12"/>
      <c r="Q443" s="12"/>
      <c r="R443" s="12"/>
      <c r="S443" s="30"/>
      <c r="T443" s="12"/>
      <c r="U443" s="12"/>
      <c r="V443" s="12"/>
      <c r="W443" s="12"/>
      <c r="X443" s="14"/>
      <c r="Y443" s="12"/>
      <c r="Z443" s="12"/>
      <c r="AA443" s="12"/>
      <c r="AB443" s="6"/>
      <c r="AC443" s="15" t="str">
        <f t="shared" si="105"/>
        <v/>
      </c>
      <c r="AD443" s="16" t="str">
        <f t="shared" si="106"/>
        <v/>
      </c>
      <c r="AE443" s="15" t="str">
        <f t="shared" si="107"/>
        <v/>
      </c>
      <c r="AF443" s="15" t="str">
        <f t="shared" si="108"/>
        <v/>
      </c>
      <c r="AG443" s="15" t="str">
        <f t="shared" si="109"/>
        <v/>
      </c>
      <c r="AH443" s="16" t="str">
        <f t="shared" si="110"/>
        <v/>
      </c>
      <c r="AI443" s="16" t="str">
        <f t="shared" si="111"/>
        <v/>
      </c>
      <c r="AJ443" s="16" t="str">
        <f t="shared" si="112"/>
        <v/>
      </c>
      <c r="AK443" s="16" t="str">
        <f t="shared" si="113"/>
        <v/>
      </c>
      <c r="AL443" s="16" t="str">
        <f t="shared" si="114"/>
        <v/>
      </c>
      <c r="AM443" s="41" t="str">
        <f t="shared" si="115"/>
        <v/>
      </c>
      <c r="AN443" s="41" t="str">
        <f t="shared" si="116"/>
        <v/>
      </c>
      <c r="AO443" s="17" t="str">
        <f>IF(A443="","",(AD443&lt;Settings!$B$4)+(AE443&gt;Settings!$B$5)+(AH443&gt;Settings!$B$6)+(AI443&gt;Settings!$B$7)+(N443&lt;Settings!$B$8)+(AJ443&gt;Settings!$B$9)+(O443&gt;Settings!$B$10)+(IFERROR(R443/S443,0)&gt;Settings!$B$11)+(AK443&lt;Settings!$B$12)+(AL443&lt;Settings!$B$13)+(X443&lt;Settings!$B$14)+(Y443&gt;Settings!$B$15))</f>
        <v/>
      </c>
      <c r="AP443" s="11" t="str">
        <f t="shared" si="117"/>
        <v/>
      </c>
      <c r="BB443" s="3"/>
      <c r="BC443" s="3"/>
      <c r="BD443" s="3"/>
      <c r="BE443" s="3"/>
      <c r="BG443" s="37"/>
      <c r="BH443" s="37"/>
      <c r="BI443" s="38" t="str">
        <f t="shared" si="118"/>
        <v/>
      </c>
    </row>
    <row r="444" spans="1:61" ht="15">
      <c r="A444" s="8"/>
      <c r="B444" s="6"/>
      <c r="C444" s="6"/>
      <c r="D444" s="6"/>
      <c r="E444" s="6"/>
      <c r="F444" s="12"/>
      <c r="G444" s="12"/>
      <c r="H444" s="12"/>
      <c r="I444" s="12"/>
      <c r="J444" s="12"/>
      <c r="K444" s="12"/>
      <c r="L444" s="13"/>
      <c r="M444" s="13"/>
      <c r="N444" s="14"/>
      <c r="O444" s="12"/>
      <c r="P444" s="12"/>
      <c r="Q444" s="12"/>
      <c r="R444" s="12"/>
      <c r="S444" s="30"/>
      <c r="T444" s="12"/>
      <c r="U444" s="12"/>
      <c r="V444" s="12"/>
      <c r="W444" s="12"/>
      <c r="X444" s="14"/>
      <c r="Y444" s="12"/>
      <c r="Z444" s="12"/>
      <c r="AA444" s="12"/>
      <c r="AB444" s="6"/>
      <c r="AC444" s="15" t="str">
        <f t="shared" si="105"/>
        <v/>
      </c>
      <c r="AD444" s="16" t="str">
        <f t="shared" si="106"/>
        <v/>
      </c>
      <c r="AE444" s="15" t="str">
        <f t="shared" si="107"/>
        <v/>
      </c>
      <c r="AF444" s="15" t="str">
        <f t="shared" si="108"/>
        <v/>
      </c>
      <c r="AG444" s="15" t="str">
        <f t="shared" si="109"/>
        <v/>
      </c>
      <c r="AH444" s="16" t="str">
        <f t="shared" si="110"/>
        <v/>
      </c>
      <c r="AI444" s="16" t="str">
        <f t="shared" si="111"/>
        <v/>
      </c>
      <c r="AJ444" s="16" t="str">
        <f t="shared" si="112"/>
        <v/>
      </c>
      <c r="AK444" s="16" t="str">
        <f t="shared" si="113"/>
        <v/>
      </c>
      <c r="AL444" s="16" t="str">
        <f t="shared" si="114"/>
        <v/>
      </c>
      <c r="AM444" s="41" t="str">
        <f t="shared" si="115"/>
        <v/>
      </c>
      <c r="AN444" s="41" t="str">
        <f t="shared" si="116"/>
        <v/>
      </c>
      <c r="AO444" s="17" t="str">
        <f>IF(A444="","",(AD444&lt;Settings!$B$4)+(AE444&gt;Settings!$B$5)+(AH444&gt;Settings!$B$6)+(AI444&gt;Settings!$B$7)+(N444&lt;Settings!$B$8)+(AJ444&gt;Settings!$B$9)+(O444&gt;Settings!$B$10)+(IFERROR(R444/S444,0)&gt;Settings!$B$11)+(AK444&lt;Settings!$B$12)+(AL444&lt;Settings!$B$13)+(X444&lt;Settings!$B$14)+(Y444&gt;Settings!$B$15))</f>
        <v/>
      </c>
      <c r="AP444" s="11" t="str">
        <f t="shared" si="117"/>
        <v/>
      </c>
      <c r="BB444" s="3"/>
      <c r="BC444" s="3"/>
      <c r="BD444" s="3"/>
      <c r="BE444" s="3"/>
      <c r="BG444" s="37"/>
      <c r="BH444" s="37"/>
      <c r="BI444" s="38" t="str">
        <f t="shared" si="118"/>
        <v/>
      </c>
    </row>
    <row r="445" spans="1:61" ht="15">
      <c r="A445" s="8"/>
      <c r="B445" s="6"/>
      <c r="C445" s="6"/>
      <c r="D445" s="6"/>
      <c r="E445" s="6"/>
      <c r="F445" s="12"/>
      <c r="G445" s="12"/>
      <c r="H445" s="12"/>
      <c r="I445" s="12"/>
      <c r="J445" s="12"/>
      <c r="K445" s="12"/>
      <c r="L445" s="13"/>
      <c r="M445" s="13"/>
      <c r="N445" s="14"/>
      <c r="O445" s="12"/>
      <c r="P445" s="12"/>
      <c r="Q445" s="12"/>
      <c r="R445" s="12"/>
      <c r="S445" s="30"/>
      <c r="T445" s="12"/>
      <c r="U445" s="12"/>
      <c r="V445" s="12"/>
      <c r="W445" s="12"/>
      <c r="X445" s="14"/>
      <c r="Y445" s="12"/>
      <c r="Z445" s="12"/>
      <c r="AA445" s="12"/>
      <c r="AB445" s="6"/>
      <c r="AC445" s="15" t="str">
        <f t="shared" si="105"/>
        <v/>
      </c>
      <c r="AD445" s="16" t="str">
        <f t="shared" si="106"/>
        <v/>
      </c>
      <c r="AE445" s="15" t="str">
        <f t="shared" si="107"/>
        <v/>
      </c>
      <c r="AF445" s="15" t="str">
        <f t="shared" si="108"/>
        <v/>
      </c>
      <c r="AG445" s="15" t="str">
        <f t="shared" si="109"/>
        <v/>
      </c>
      <c r="AH445" s="16" t="str">
        <f t="shared" si="110"/>
        <v/>
      </c>
      <c r="AI445" s="16" t="str">
        <f t="shared" si="111"/>
        <v/>
      </c>
      <c r="AJ445" s="16" t="str">
        <f t="shared" si="112"/>
        <v/>
      </c>
      <c r="AK445" s="16" t="str">
        <f t="shared" si="113"/>
        <v/>
      </c>
      <c r="AL445" s="16" t="str">
        <f t="shared" si="114"/>
        <v/>
      </c>
      <c r="AM445" s="41" t="str">
        <f t="shared" si="115"/>
        <v/>
      </c>
      <c r="AN445" s="41" t="str">
        <f t="shared" si="116"/>
        <v/>
      </c>
      <c r="AO445" s="17" t="str">
        <f>IF(A445="","",(AD445&lt;Settings!$B$4)+(AE445&gt;Settings!$B$5)+(AH445&gt;Settings!$B$6)+(AI445&gt;Settings!$B$7)+(N445&lt;Settings!$B$8)+(AJ445&gt;Settings!$B$9)+(O445&gt;Settings!$B$10)+(IFERROR(R445/S445,0)&gt;Settings!$B$11)+(AK445&lt;Settings!$B$12)+(AL445&lt;Settings!$B$13)+(X445&lt;Settings!$B$14)+(Y445&gt;Settings!$B$15))</f>
        <v/>
      </c>
      <c r="AP445" s="11" t="str">
        <f t="shared" si="117"/>
        <v/>
      </c>
      <c r="BB445" s="3"/>
      <c r="BC445" s="3"/>
      <c r="BD445" s="3"/>
      <c r="BE445" s="3"/>
      <c r="BG445" s="37"/>
      <c r="BH445" s="37"/>
      <c r="BI445" s="38" t="str">
        <f t="shared" si="118"/>
        <v/>
      </c>
    </row>
    <row r="446" spans="1:61" ht="15">
      <c r="A446" s="8"/>
      <c r="B446" s="6"/>
      <c r="C446" s="6"/>
      <c r="D446" s="6"/>
      <c r="E446" s="6"/>
      <c r="F446" s="12"/>
      <c r="G446" s="12"/>
      <c r="H446" s="12"/>
      <c r="I446" s="12"/>
      <c r="J446" s="12"/>
      <c r="K446" s="12"/>
      <c r="L446" s="13"/>
      <c r="M446" s="13"/>
      <c r="N446" s="14"/>
      <c r="O446" s="12"/>
      <c r="P446" s="12"/>
      <c r="Q446" s="12"/>
      <c r="R446" s="12"/>
      <c r="S446" s="30"/>
      <c r="T446" s="12"/>
      <c r="U446" s="12"/>
      <c r="V446" s="12"/>
      <c r="W446" s="12"/>
      <c r="X446" s="14"/>
      <c r="Y446" s="12"/>
      <c r="Z446" s="12"/>
      <c r="AA446" s="12"/>
      <c r="AB446" s="6"/>
      <c r="AC446" s="15" t="str">
        <f t="shared" si="105"/>
        <v/>
      </c>
      <c r="AD446" s="16" t="str">
        <f t="shared" si="106"/>
        <v/>
      </c>
      <c r="AE446" s="15" t="str">
        <f t="shared" si="107"/>
        <v/>
      </c>
      <c r="AF446" s="15" t="str">
        <f t="shared" si="108"/>
        <v/>
      </c>
      <c r="AG446" s="15" t="str">
        <f t="shared" si="109"/>
        <v/>
      </c>
      <c r="AH446" s="16" t="str">
        <f t="shared" si="110"/>
        <v/>
      </c>
      <c r="AI446" s="16" t="str">
        <f t="shared" si="111"/>
        <v/>
      </c>
      <c r="AJ446" s="16" t="str">
        <f t="shared" si="112"/>
        <v/>
      </c>
      <c r="AK446" s="16" t="str">
        <f t="shared" si="113"/>
        <v/>
      </c>
      <c r="AL446" s="16" t="str">
        <f t="shared" si="114"/>
        <v/>
      </c>
      <c r="AM446" s="41" t="str">
        <f t="shared" si="115"/>
        <v/>
      </c>
      <c r="AN446" s="41" t="str">
        <f t="shared" si="116"/>
        <v/>
      </c>
      <c r="AO446" s="17" t="str">
        <f>IF(A446="","",(AD446&lt;Settings!$B$4)+(AE446&gt;Settings!$B$5)+(AH446&gt;Settings!$B$6)+(AI446&gt;Settings!$B$7)+(N446&lt;Settings!$B$8)+(AJ446&gt;Settings!$B$9)+(O446&gt;Settings!$B$10)+(IFERROR(R446/S446,0)&gt;Settings!$B$11)+(AK446&lt;Settings!$B$12)+(AL446&lt;Settings!$B$13)+(X446&lt;Settings!$B$14)+(Y446&gt;Settings!$B$15))</f>
        <v/>
      </c>
      <c r="AP446" s="11" t="str">
        <f t="shared" si="117"/>
        <v/>
      </c>
      <c r="BB446" s="3"/>
      <c r="BC446" s="3"/>
      <c r="BD446" s="3"/>
      <c r="BE446" s="3"/>
      <c r="BG446" s="37"/>
      <c r="BH446" s="37"/>
      <c r="BI446" s="38" t="str">
        <f t="shared" si="118"/>
        <v/>
      </c>
    </row>
    <row r="447" spans="1:61" ht="15">
      <c r="A447" s="8"/>
      <c r="B447" s="6"/>
      <c r="C447" s="6"/>
      <c r="D447" s="6"/>
      <c r="E447" s="6"/>
      <c r="F447" s="12"/>
      <c r="G447" s="12"/>
      <c r="H447" s="12"/>
      <c r="I447" s="12"/>
      <c r="J447" s="12"/>
      <c r="K447" s="12"/>
      <c r="L447" s="13"/>
      <c r="M447" s="13"/>
      <c r="N447" s="14"/>
      <c r="O447" s="12"/>
      <c r="P447" s="12"/>
      <c r="Q447" s="12"/>
      <c r="R447" s="12"/>
      <c r="S447" s="30"/>
      <c r="T447" s="12"/>
      <c r="U447" s="12"/>
      <c r="V447" s="12"/>
      <c r="W447" s="12"/>
      <c r="X447" s="14"/>
      <c r="Y447" s="12"/>
      <c r="Z447" s="12"/>
      <c r="AA447" s="12"/>
      <c r="AB447" s="6"/>
      <c r="AC447" s="15" t="str">
        <f t="shared" si="105"/>
        <v/>
      </c>
      <c r="AD447" s="16" t="str">
        <f t="shared" si="106"/>
        <v/>
      </c>
      <c r="AE447" s="15" t="str">
        <f t="shared" si="107"/>
        <v/>
      </c>
      <c r="AF447" s="15" t="str">
        <f t="shared" si="108"/>
        <v/>
      </c>
      <c r="AG447" s="15" t="str">
        <f t="shared" si="109"/>
        <v/>
      </c>
      <c r="AH447" s="16" t="str">
        <f t="shared" si="110"/>
        <v/>
      </c>
      <c r="AI447" s="16" t="str">
        <f t="shared" si="111"/>
        <v/>
      </c>
      <c r="AJ447" s="16" t="str">
        <f t="shared" si="112"/>
        <v/>
      </c>
      <c r="AK447" s="16" t="str">
        <f t="shared" si="113"/>
        <v/>
      </c>
      <c r="AL447" s="16" t="str">
        <f t="shared" si="114"/>
        <v/>
      </c>
      <c r="AM447" s="41" t="str">
        <f t="shared" si="115"/>
        <v/>
      </c>
      <c r="AN447" s="41" t="str">
        <f t="shared" si="116"/>
        <v/>
      </c>
      <c r="AO447" s="17" t="str">
        <f>IF(A447="","",(AD447&lt;Settings!$B$4)+(AE447&gt;Settings!$B$5)+(AH447&gt;Settings!$B$6)+(AI447&gt;Settings!$B$7)+(N447&lt;Settings!$B$8)+(AJ447&gt;Settings!$B$9)+(O447&gt;Settings!$B$10)+(IFERROR(R447/S447,0)&gt;Settings!$B$11)+(AK447&lt;Settings!$B$12)+(AL447&lt;Settings!$B$13)+(X447&lt;Settings!$B$14)+(Y447&gt;Settings!$B$15))</f>
        <v/>
      </c>
      <c r="AP447" s="11" t="str">
        <f t="shared" si="117"/>
        <v/>
      </c>
      <c r="BB447" s="3"/>
      <c r="BC447" s="3"/>
      <c r="BD447" s="3"/>
      <c r="BE447" s="3"/>
      <c r="BG447" s="37"/>
      <c r="BH447" s="37"/>
      <c r="BI447" s="38" t="str">
        <f t="shared" si="118"/>
        <v/>
      </c>
    </row>
    <row r="448" spans="1:61" ht="15">
      <c r="A448" s="8"/>
      <c r="B448" s="6"/>
      <c r="C448" s="6"/>
      <c r="D448" s="6"/>
      <c r="E448" s="6"/>
      <c r="F448" s="12"/>
      <c r="G448" s="12"/>
      <c r="H448" s="12"/>
      <c r="I448" s="12"/>
      <c r="J448" s="12"/>
      <c r="K448" s="12"/>
      <c r="L448" s="13"/>
      <c r="M448" s="13"/>
      <c r="N448" s="14"/>
      <c r="O448" s="12"/>
      <c r="P448" s="12"/>
      <c r="Q448" s="12"/>
      <c r="R448" s="12"/>
      <c r="S448" s="30"/>
      <c r="T448" s="12"/>
      <c r="U448" s="12"/>
      <c r="V448" s="12"/>
      <c r="W448" s="12"/>
      <c r="X448" s="14"/>
      <c r="Y448" s="12"/>
      <c r="Z448" s="12"/>
      <c r="AA448" s="12"/>
      <c r="AB448" s="6"/>
      <c r="AC448" s="15" t="str">
        <f t="shared" si="105"/>
        <v/>
      </c>
      <c r="AD448" s="16" t="str">
        <f t="shared" si="106"/>
        <v/>
      </c>
      <c r="AE448" s="15" t="str">
        <f t="shared" si="107"/>
        <v/>
      </c>
      <c r="AF448" s="15" t="str">
        <f t="shared" si="108"/>
        <v/>
      </c>
      <c r="AG448" s="15" t="str">
        <f t="shared" si="109"/>
        <v/>
      </c>
      <c r="AH448" s="16" t="str">
        <f t="shared" si="110"/>
        <v/>
      </c>
      <c r="AI448" s="16" t="str">
        <f t="shared" si="111"/>
        <v/>
      </c>
      <c r="AJ448" s="16" t="str">
        <f t="shared" si="112"/>
        <v/>
      </c>
      <c r="AK448" s="16" t="str">
        <f t="shared" si="113"/>
        <v/>
      </c>
      <c r="AL448" s="16" t="str">
        <f t="shared" si="114"/>
        <v/>
      </c>
      <c r="AM448" s="41" t="str">
        <f t="shared" si="115"/>
        <v/>
      </c>
      <c r="AN448" s="41" t="str">
        <f t="shared" si="116"/>
        <v/>
      </c>
      <c r="AO448" s="17" t="str">
        <f>IF(A448="","",(AD448&lt;Settings!$B$4)+(AE448&gt;Settings!$B$5)+(AH448&gt;Settings!$B$6)+(AI448&gt;Settings!$B$7)+(N448&lt;Settings!$B$8)+(AJ448&gt;Settings!$B$9)+(O448&gt;Settings!$B$10)+(IFERROR(R448/S448,0)&gt;Settings!$B$11)+(AK448&lt;Settings!$B$12)+(AL448&lt;Settings!$B$13)+(X448&lt;Settings!$B$14)+(Y448&gt;Settings!$B$15))</f>
        <v/>
      </c>
      <c r="AP448" s="11" t="str">
        <f t="shared" si="117"/>
        <v/>
      </c>
      <c r="BB448" s="3"/>
      <c r="BC448" s="3"/>
      <c r="BD448" s="3"/>
      <c r="BE448" s="3"/>
      <c r="BG448" s="37"/>
      <c r="BH448" s="37"/>
      <c r="BI448" s="38" t="str">
        <f t="shared" si="118"/>
        <v/>
      </c>
    </row>
    <row r="449" spans="1:61" ht="15">
      <c r="A449" s="8"/>
      <c r="B449" s="6"/>
      <c r="C449" s="6"/>
      <c r="D449" s="6"/>
      <c r="E449" s="6"/>
      <c r="F449" s="12"/>
      <c r="G449" s="12"/>
      <c r="H449" s="12"/>
      <c r="I449" s="12"/>
      <c r="J449" s="12"/>
      <c r="K449" s="12"/>
      <c r="L449" s="13"/>
      <c r="M449" s="13"/>
      <c r="N449" s="14"/>
      <c r="O449" s="12"/>
      <c r="P449" s="12"/>
      <c r="Q449" s="12"/>
      <c r="R449" s="12"/>
      <c r="S449" s="30"/>
      <c r="T449" s="12"/>
      <c r="U449" s="12"/>
      <c r="V449" s="12"/>
      <c r="W449" s="12"/>
      <c r="X449" s="14"/>
      <c r="Y449" s="12"/>
      <c r="Z449" s="12"/>
      <c r="AA449" s="12"/>
      <c r="AB449" s="6"/>
      <c r="AC449" s="15" t="str">
        <f t="shared" si="105"/>
        <v/>
      </c>
      <c r="AD449" s="16" t="str">
        <f t="shared" si="106"/>
        <v/>
      </c>
      <c r="AE449" s="15" t="str">
        <f t="shared" si="107"/>
        <v/>
      </c>
      <c r="AF449" s="15" t="str">
        <f t="shared" si="108"/>
        <v/>
      </c>
      <c r="AG449" s="15" t="str">
        <f t="shared" si="109"/>
        <v/>
      </c>
      <c r="AH449" s="16" t="str">
        <f t="shared" si="110"/>
        <v/>
      </c>
      <c r="AI449" s="16" t="str">
        <f t="shared" si="111"/>
        <v/>
      </c>
      <c r="AJ449" s="16" t="str">
        <f t="shared" si="112"/>
        <v/>
      </c>
      <c r="AK449" s="16" t="str">
        <f t="shared" si="113"/>
        <v/>
      </c>
      <c r="AL449" s="16" t="str">
        <f t="shared" si="114"/>
        <v/>
      </c>
      <c r="AM449" s="41" t="str">
        <f t="shared" si="115"/>
        <v/>
      </c>
      <c r="AN449" s="41" t="str">
        <f t="shared" si="116"/>
        <v/>
      </c>
      <c r="AO449" s="17" t="str">
        <f>IF(A449="","",(AD449&lt;Settings!$B$4)+(AE449&gt;Settings!$B$5)+(AH449&gt;Settings!$B$6)+(AI449&gt;Settings!$B$7)+(N449&lt;Settings!$B$8)+(AJ449&gt;Settings!$B$9)+(O449&gt;Settings!$B$10)+(IFERROR(R449/S449,0)&gt;Settings!$B$11)+(AK449&lt;Settings!$B$12)+(AL449&lt;Settings!$B$13)+(X449&lt;Settings!$B$14)+(Y449&gt;Settings!$B$15))</f>
        <v/>
      </c>
      <c r="AP449" s="11" t="str">
        <f t="shared" si="117"/>
        <v/>
      </c>
      <c r="BB449" s="3"/>
      <c r="BC449" s="3"/>
      <c r="BD449" s="3"/>
      <c r="BE449" s="3"/>
      <c r="BG449" s="37"/>
      <c r="BH449" s="37"/>
      <c r="BI449" s="38" t="str">
        <f t="shared" si="118"/>
        <v/>
      </c>
    </row>
    <row r="450" spans="1:61" ht="15">
      <c r="A450" s="8"/>
      <c r="B450" s="6"/>
      <c r="C450" s="6"/>
      <c r="D450" s="6"/>
      <c r="E450" s="6"/>
      <c r="F450" s="12"/>
      <c r="G450" s="12"/>
      <c r="H450" s="12"/>
      <c r="I450" s="12"/>
      <c r="J450" s="12"/>
      <c r="K450" s="12"/>
      <c r="L450" s="13"/>
      <c r="M450" s="13"/>
      <c r="N450" s="14"/>
      <c r="O450" s="12"/>
      <c r="P450" s="12"/>
      <c r="Q450" s="12"/>
      <c r="R450" s="12"/>
      <c r="S450" s="30"/>
      <c r="T450" s="12"/>
      <c r="U450" s="12"/>
      <c r="V450" s="12"/>
      <c r="W450" s="12"/>
      <c r="X450" s="14"/>
      <c r="Y450" s="12"/>
      <c r="Z450" s="12"/>
      <c r="AA450" s="12"/>
      <c r="AB450" s="6"/>
      <c r="AC450" s="15" t="str">
        <f t="shared" si="105"/>
        <v/>
      </c>
      <c r="AD450" s="16" t="str">
        <f t="shared" si="106"/>
        <v/>
      </c>
      <c r="AE450" s="15" t="str">
        <f t="shared" si="107"/>
        <v/>
      </c>
      <c r="AF450" s="15" t="str">
        <f t="shared" si="108"/>
        <v/>
      </c>
      <c r="AG450" s="15" t="str">
        <f t="shared" si="109"/>
        <v/>
      </c>
      <c r="AH450" s="16" t="str">
        <f t="shared" si="110"/>
        <v/>
      </c>
      <c r="AI450" s="16" t="str">
        <f t="shared" si="111"/>
        <v/>
      </c>
      <c r="AJ450" s="16" t="str">
        <f t="shared" si="112"/>
        <v/>
      </c>
      <c r="AK450" s="16" t="str">
        <f t="shared" si="113"/>
        <v/>
      </c>
      <c r="AL450" s="16" t="str">
        <f t="shared" si="114"/>
        <v/>
      </c>
      <c r="AM450" s="41" t="str">
        <f t="shared" si="115"/>
        <v/>
      </c>
      <c r="AN450" s="41" t="str">
        <f t="shared" si="116"/>
        <v/>
      </c>
      <c r="AO450" s="17" t="str">
        <f>IF(A450="","",(AD450&lt;Settings!$B$4)+(AE450&gt;Settings!$B$5)+(AH450&gt;Settings!$B$6)+(AI450&gt;Settings!$B$7)+(N450&lt;Settings!$B$8)+(AJ450&gt;Settings!$B$9)+(O450&gt;Settings!$B$10)+(IFERROR(R450/S450,0)&gt;Settings!$B$11)+(AK450&lt;Settings!$B$12)+(AL450&lt;Settings!$B$13)+(X450&lt;Settings!$B$14)+(Y450&gt;Settings!$B$15))</f>
        <v/>
      </c>
      <c r="AP450" s="11" t="str">
        <f t="shared" si="117"/>
        <v/>
      </c>
      <c r="BB450" s="3"/>
      <c r="BC450" s="3"/>
      <c r="BD450" s="3"/>
      <c r="BE450" s="3"/>
      <c r="BG450" s="37"/>
      <c r="BH450" s="37"/>
      <c r="BI450" s="38" t="str">
        <f t="shared" si="118"/>
        <v/>
      </c>
    </row>
    <row r="451" spans="1:61" ht="15">
      <c r="A451" s="8"/>
      <c r="B451" s="6"/>
      <c r="C451" s="6"/>
      <c r="D451" s="6"/>
      <c r="E451" s="6"/>
      <c r="F451" s="12"/>
      <c r="G451" s="12"/>
      <c r="H451" s="12"/>
      <c r="I451" s="12"/>
      <c r="J451" s="12"/>
      <c r="K451" s="12"/>
      <c r="L451" s="13"/>
      <c r="M451" s="13"/>
      <c r="N451" s="14"/>
      <c r="O451" s="12"/>
      <c r="P451" s="12"/>
      <c r="Q451" s="12"/>
      <c r="R451" s="12"/>
      <c r="S451" s="30"/>
      <c r="T451" s="12"/>
      <c r="U451" s="12"/>
      <c r="V451" s="12"/>
      <c r="W451" s="12"/>
      <c r="X451" s="14"/>
      <c r="Y451" s="12"/>
      <c r="Z451" s="12"/>
      <c r="AA451" s="12"/>
      <c r="AB451" s="6"/>
      <c r="AC451" s="15" t="str">
        <f t="shared" si="105"/>
        <v/>
      </c>
      <c r="AD451" s="16" t="str">
        <f t="shared" si="106"/>
        <v/>
      </c>
      <c r="AE451" s="15" t="str">
        <f t="shared" si="107"/>
        <v/>
      </c>
      <c r="AF451" s="15" t="str">
        <f t="shared" si="108"/>
        <v/>
      </c>
      <c r="AG451" s="15" t="str">
        <f t="shared" si="109"/>
        <v/>
      </c>
      <c r="AH451" s="16" t="str">
        <f t="shared" si="110"/>
        <v/>
      </c>
      <c r="AI451" s="16" t="str">
        <f t="shared" si="111"/>
        <v/>
      </c>
      <c r="AJ451" s="16" t="str">
        <f t="shared" si="112"/>
        <v/>
      </c>
      <c r="AK451" s="16" t="str">
        <f t="shared" si="113"/>
        <v/>
      </c>
      <c r="AL451" s="16" t="str">
        <f t="shared" si="114"/>
        <v/>
      </c>
      <c r="AM451" s="41" t="str">
        <f t="shared" si="115"/>
        <v/>
      </c>
      <c r="AN451" s="41" t="str">
        <f t="shared" si="116"/>
        <v/>
      </c>
      <c r="AO451" s="17" t="str">
        <f>IF(A451="","",(AD451&lt;Settings!$B$4)+(AE451&gt;Settings!$B$5)+(AH451&gt;Settings!$B$6)+(AI451&gt;Settings!$B$7)+(N451&lt;Settings!$B$8)+(AJ451&gt;Settings!$B$9)+(O451&gt;Settings!$B$10)+(IFERROR(R451/S451,0)&gt;Settings!$B$11)+(AK451&lt;Settings!$B$12)+(AL451&lt;Settings!$B$13)+(X451&lt;Settings!$B$14)+(Y451&gt;Settings!$B$15))</f>
        <v/>
      </c>
      <c r="AP451" s="11" t="str">
        <f t="shared" si="117"/>
        <v/>
      </c>
      <c r="BB451" s="3"/>
      <c r="BC451" s="3"/>
      <c r="BD451" s="3"/>
      <c r="BE451" s="3"/>
      <c r="BG451" s="37"/>
      <c r="BH451" s="37"/>
      <c r="BI451" s="38" t="str">
        <f t="shared" si="118"/>
        <v/>
      </c>
    </row>
    <row r="452" spans="1:61" ht="15">
      <c r="A452" s="8"/>
      <c r="B452" s="6"/>
      <c r="C452" s="6"/>
      <c r="D452" s="6"/>
      <c r="E452" s="6"/>
      <c r="F452" s="12"/>
      <c r="G452" s="12"/>
      <c r="H452" s="12"/>
      <c r="I452" s="12"/>
      <c r="J452" s="12"/>
      <c r="K452" s="12"/>
      <c r="L452" s="13"/>
      <c r="M452" s="13"/>
      <c r="N452" s="14"/>
      <c r="O452" s="12"/>
      <c r="P452" s="12"/>
      <c r="Q452" s="12"/>
      <c r="R452" s="12"/>
      <c r="S452" s="30"/>
      <c r="T452" s="12"/>
      <c r="U452" s="12"/>
      <c r="V452" s="12"/>
      <c r="W452" s="12"/>
      <c r="X452" s="14"/>
      <c r="Y452" s="12"/>
      <c r="Z452" s="12"/>
      <c r="AA452" s="12"/>
      <c r="AB452" s="6"/>
      <c r="AC452" s="15" t="str">
        <f t="shared" si="105"/>
        <v/>
      </c>
      <c r="AD452" s="16" t="str">
        <f t="shared" si="106"/>
        <v/>
      </c>
      <c r="AE452" s="15" t="str">
        <f t="shared" si="107"/>
        <v/>
      </c>
      <c r="AF452" s="15" t="str">
        <f t="shared" si="108"/>
        <v/>
      </c>
      <c r="AG452" s="15" t="str">
        <f t="shared" si="109"/>
        <v/>
      </c>
      <c r="AH452" s="16" t="str">
        <f t="shared" si="110"/>
        <v/>
      </c>
      <c r="AI452" s="16" t="str">
        <f t="shared" si="111"/>
        <v/>
      </c>
      <c r="AJ452" s="16" t="str">
        <f t="shared" si="112"/>
        <v/>
      </c>
      <c r="AK452" s="16" t="str">
        <f t="shared" si="113"/>
        <v/>
      </c>
      <c r="AL452" s="16" t="str">
        <f t="shared" si="114"/>
        <v/>
      </c>
      <c r="AM452" s="41" t="str">
        <f t="shared" si="115"/>
        <v/>
      </c>
      <c r="AN452" s="41" t="str">
        <f t="shared" si="116"/>
        <v/>
      </c>
      <c r="AO452" s="17" t="str">
        <f>IF(A452="","",(AD452&lt;Settings!$B$4)+(AE452&gt;Settings!$B$5)+(AH452&gt;Settings!$B$6)+(AI452&gt;Settings!$B$7)+(N452&lt;Settings!$B$8)+(AJ452&gt;Settings!$B$9)+(O452&gt;Settings!$B$10)+(IFERROR(R452/S452,0)&gt;Settings!$B$11)+(AK452&lt;Settings!$B$12)+(AL452&lt;Settings!$B$13)+(X452&lt;Settings!$B$14)+(Y452&gt;Settings!$B$15))</f>
        <v/>
      </c>
      <c r="AP452" s="11" t="str">
        <f t="shared" si="117"/>
        <v/>
      </c>
      <c r="BB452" s="3"/>
      <c r="BC452" s="3"/>
      <c r="BD452" s="3"/>
      <c r="BE452" s="3"/>
      <c r="BG452" s="37"/>
      <c r="BH452" s="37"/>
      <c r="BI452" s="38" t="str">
        <f t="shared" si="118"/>
        <v/>
      </c>
    </row>
    <row r="453" spans="1:61" ht="15">
      <c r="A453" s="8"/>
      <c r="B453" s="6"/>
      <c r="C453" s="6"/>
      <c r="D453" s="6"/>
      <c r="E453" s="6"/>
      <c r="F453" s="12"/>
      <c r="G453" s="12"/>
      <c r="H453" s="12"/>
      <c r="I453" s="12"/>
      <c r="J453" s="12"/>
      <c r="K453" s="12"/>
      <c r="L453" s="13"/>
      <c r="M453" s="13"/>
      <c r="N453" s="14"/>
      <c r="O453" s="12"/>
      <c r="P453" s="12"/>
      <c r="Q453" s="12"/>
      <c r="R453" s="12"/>
      <c r="S453" s="30"/>
      <c r="T453" s="12"/>
      <c r="U453" s="12"/>
      <c r="V453" s="12"/>
      <c r="W453" s="12"/>
      <c r="X453" s="14"/>
      <c r="Y453" s="12"/>
      <c r="Z453" s="12"/>
      <c r="AA453" s="12"/>
      <c r="AB453" s="6"/>
      <c r="AC453" s="15" t="str">
        <f t="shared" ref="AC453:AC504" si="119">IF(A453="","",G453+H453)</f>
        <v/>
      </c>
      <c r="AD453" s="16" t="str">
        <f t="shared" ref="AD453:AD504" si="120">IF(A453="","",IFERROR(MIN(K453/F453,1),0))</f>
        <v/>
      </c>
      <c r="AE453" s="15" t="str">
        <f t="shared" ref="AE453:AE504" si="121">IF(A453="","",MAX(F453-K453,0))</f>
        <v/>
      </c>
      <c r="AF453" s="15" t="str">
        <f t="shared" ref="AF453:AF504" si="122">IF(A453="","",MAX(K453-F453,0))</f>
        <v/>
      </c>
      <c r="AG453" s="15" t="str">
        <f t="shared" ref="AG453:AG504" si="123">IF(A453="","",MAX(H453-I453,0))</f>
        <v/>
      </c>
      <c r="AH453" s="16" t="str">
        <f t="shared" ref="AH453:AH504" si="124">IF(A453="","",IFERROR(H453/AC453,0))</f>
        <v/>
      </c>
      <c r="AI453" s="16" t="str">
        <f t="shared" ref="AI453:AI504" si="125">IF(A453="","",IFERROR(AG453/AC453,0))</f>
        <v/>
      </c>
      <c r="AJ453" s="16" t="str">
        <f t="shared" ref="AJ453:AJ504" si="126">IF(A453="","",IFERROR(L453/M453,0))</f>
        <v/>
      </c>
      <c r="AK453" s="16" t="str">
        <f t="shared" ref="AK453:AK504" si="127">IF(A453="","",IFERROR(U453/T453,0))</f>
        <v/>
      </c>
      <c r="AL453" s="16" t="str">
        <f t="shared" ref="AL453:AL504" si="128">IF(A453="","",IFERROR(W453/V453,0))</f>
        <v/>
      </c>
      <c r="AM453" s="41" t="str">
        <f t="shared" ref="AM453:AM504" si="129">IF(A453="","",N453*AC453)</f>
        <v/>
      </c>
      <c r="AN453" s="41" t="str">
        <f t="shared" ref="AN453:AN504" si="130">IF(A453="","",X453*W453)</f>
        <v/>
      </c>
      <c r="AO453" s="17" t="str">
        <f>IF(A453="","",(AD453&lt;Settings!$B$4)+(AE453&gt;Settings!$B$5)+(AH453&gt;Settings!$B$6)+(AI453&gt;Settings!$B$7)+(N453&lt;Settings!$B$8)+(AJ453&gt;Settings!$B$9)+(O453&gt;Settings!$B$10)+(IFERROR(R453/S453,0)&gt;Settings!$B$11)+(AK453&lt;Settings!$B$12)+(AL453&lt;Settings!$B$13)+(X453&lt;Settings!$B$14)+(Y453&gt;Settings!$B$15))</f>
        <v/>
      </c>
      <c r="AP453" s="11" t="str">
        <f t="shared" ref="AP453:AP516" si="131">IF(A453="","",IF(AO453&gt;=3,"Red",IF(AO453&gt;=1,"Yellow","Green")))</f>
        <v/>
      </c>
      <c r="BB453" s="3"/>
      <c r="BC453" s="3"/>
      <c r="BD453" s="3"/>
      <c r="BE453" s="3"/>
      <c r="BG453" s="37"/>
      <c r="BH453" s="37"/>
      <c r="BI453" s="38" t="str">
        <f t="shared" ref="BI453:BI516" si="132">IF(BG453&gt;0,BH453/BG453,"")</f>
        <v/>
      </c>
    </row>
    <row r="454" spans="1:61" ht="15">
      <c r="A454" s="8"/>
      <c r="B454" s="6"/>
      <c r="C454" s="6"/>
      <c r="D454" s="6"/>
      <c r="E454" s="6"/>
      <c r="F454" s="12"/>
      <c r="G454" s="12"/>
      <c r="H454" s="12"/>
      <c r="I454" s="12"/>
      <c r="J454" s="12"/>
      <c r="K454" s="12"/>
      <c r="L454" s="13"/>
      <c r="M454" s="13"/>
      <c r="N454" s="14"/>
      <c r="O454" s="12"/>
      <c r="P454" s="12"/>
      <c r="Q454" s="12"/>
      <c r="R454" s="12"/>
      <c r="S454" s="30"/>
      <c r="T454" s="12"/>
      <c r="U454" s="12"/>
      <c r="V454" s="12"/>
      <c r="W454" s="12"/>
      <c r="X454" s="14"/>
      <c r="Y454" s="12"/>
      <c r="Z454" s="12"/>
      <c r="AA454" s="12"/>
      <c r="AB454" s="6"/>
      <c r="AC454" s="15" t="str">
        <f t="shared" si="119"/>
        <v/>
      </c>
      <c r="AD454" s="16" t="str">
        <f t="shared" si="120"/>
        <v/>
      </c>
      <c r="AE454" s="15" t="str">
        <f t="shared" si="121"/>
        <v/>
      </c>
      <c r="AF454" s="15" t="str">
        <f t="shared" si="122"/>
        <v/>
      </c>
      <c r="AG454" s="15" t="str">
        <f t="shared" si="123"/>
        <v/>
      </c>
      <c r="AH454" s="16" t="str">
        <f t="shared" si="124"/>
        <v/>
      </c>
      <c r="AI454" s="16" t="str">
        <f t="shared" si="125"/>
        <v/>
      </c>
      <c r="AJ454" s="16" t="str">
        <f t="shared" si="126"/>
        <v/>
      </c>
      <c r="AK454" s="16" t="str">
        <f t="shared" si="127"/>
        <v/>
      </c>
      <c r="AL454" s="16" t="str">
        <f t="shared" si="128"/>
        <v/>
      </c>
      <c r="AM454" s="41" t="str">
        <f t="shared" si="129"/>
        <v/>
      </c>
      <c r="AN454" s="41" t="str">
        <f t="shared" si="130"/>
        <v/>
      </c>
      <c r="AO454" s="17" t="str">
        <f>IF(A454="","",(AD454&lt;Settings!$B$4)+(AE454&gt;Settings!$B$5)+(AH454&gt;Settings!$B$6)+(AI454&gt;Settings!$B$7)+(N454&lt;Settings!$B$8)+(AJ454&gt;Settings!$B$9)+(O454&gt;Settings!$B$10)+(IFERROR(R454/S454,0)&gt;Settings!$B$11)+(AK454&lt;Settings!$B$12)+(AL454&lt;Settings!$B$13)+(X454&lt;Settings!$B$14)+(Y454&gt;Settings!$B$15))</f>
        <v/>
      </c>
      <c r="AP454" s="11" t="str">
        <f t="shared" si="131"/>
        <v/>
      </c>
      <c r="BB454" s="3"/>
      <c r="BC454" s="3"/>
      <c r="BD454" s="3"/>
      <c r="BE454" s="3"/>
      <c r="BG454" s="37"/>
      <c r="BH454" s="37"/>
      <c r="BI454" s="38" t="str">
        <f t="shared" si="132"/>
        <v/>
      </c>
    </row>
    <row r="455" spans="1:61" ht="15">
      <c r="A455" s="8"/>
      <c r="B455" s="6"/>
      <c r="C455" s="6"/>
      <c r="D455" s="6"/>
      <c r="E455" s="6"/>
      <c r="F455" s="12"/>
      <c r="G455" s="12"/>
      <c r="H455" s="12"/>
      <c r="I455" s="12"/>
      <c r="J455" s="12"/>
      <c r="K455" s="12"/>
      <c r="L455" s="13"/>
      <c r="M455" s="13"/>
      <c r="N455" s="14"/>
      <c r="O455" s="12"/>
      <c r="P455" s="12"/>
      <c r="Q455" s="12"/>
      <c r="R455" s="12"/>
      <c r="S455" s="30"/>
      <c r="T455" s="12"/>
      <c r="U455" s="12"/>
      <c r="V455" s="12"/>
      <c r="W455" s="12"/>
      <c r="X455" s="14"/>
      <c r="Y455" s="12"/>
      <c r="Z455" s="12"/>
      <c r="AA455" s="12"/>
      <c r="AB455" s="6"/>
      <c r="AC455" s="15" t="str">
        <f t="shared" si="119"/>
        <v/>
      </c>
      <c r="AD455" s="16" t="str">
        <f t="shared" si="120"/>
        <v/>
      </c>
      <c r="AE455" s="15" t="str">
        <f t="shared" si="121"/>
        <v/>
      </c>
      <c r="AF455" s="15" t="str">
        <f t="shared" si="122"/>
        <v/>
      </c>
      <c r="AG455" s="15" t="str">
        <f t="shared" si="123"/>
        <v/>
      </c>
      <c r="AH455" s="16" t="str">
        <f t="shared" si="124"/>
        <v/>
      </c>
      <c r="AI455" s="16" t="str">
        <f t="shared" si="125"/>
        <v/>
      </c>
      <c r="AJ455" s="16" t="str">
        <f t="shared" si="126"/>
        <v/>
      </c>
      <c r="AK455" s="16" t="str">
        <f t="shared" si="127"/>
        <v/>
      </c>
      <c r="AL455" s="16" t="str">
        <f t="shared" si="128"/>
        <v/>
      </c>
      <c r="AM455" s="41" t="str">
        <f t="shared" si="129"/>
        <v/>
      </c>
      <c r="AN455" s="41" t="str">
        <f t="shared" si="130"/>
        <v/>
      </c>
      <c r="AO455" s="17" t="str">
        <f>IF(A455="","",(AD455&lt;Settings!$B$4)+(AE455&gt;Settings!$B$5)+(AH455&gt;Settings!$B$6)+(AI455&gt;Settings!$B$7)+(N455&lt;Settings!$B$8)+(AJ455&gt;Settings!$B$9)+(O455&gt;Settings!$B$10)+(IFERROR(R455/S455,0)&gt;Settings!$B$11)+(AK455&lt;Settings!$B$12)+(AL455&lt;Settings!$B$13)+(X455&lt;Settings!$B$14)+(Y455&gt;Settings!$B$15))</f>
        <v/>
      </c>
      <c r="AP455" s="11" t="str">
        <f t="shared" si="131"/>
        <v/>
      </c>
      <c r="BB455" s="3"/>
      <c r="BC455" s="3"/>
      <c r="BD455" s="3"/>
      <c r="BE455" s="3"/>
      <c r="BG455" s="37"/>
      <c r="BH455" s="37"/>
      <c r="BI455" s="38" t="str">
        <f t="shared" si="132"/>
        <v/>
      </c>
    </row>
    <row r="456" spans="1:61" ht="15">
      <c r="A456" s="8"/>
      <c r="B456" s="6"/>
      <c r="C456" s="6"/>
      <c r="D456" s="6"/>
      <c r="E456" s="6"/>
      <c r="F456" s="12"/>
      <c r="G456" s="12"/>
      <c r="H456" s="12"/>
      <c r="I456" s="12"/>
      <c r="J456" s="12"/>
      <c r="K456" s="12"/>
      <c r="L456" s="13"/>
      <c r="M456" s="13"/>
      <c r="N456" s="14"/>
      <c r="O456" s="12"/>
      <c r="P456" s="12"/>
      <c r="Q456" s="12"/>
      <c r="R456" s="12"/>
      <c r="S456" s="30"/>
      <c r="T456" s="12"/>
      <c r="U456" s="12"/>
      <c r="V456" s="12"/>
      <c r="W456" s="12"/>
      <c r="X456" s="14"/>
      <c r="Y456" s="12"/>
      <c r="Z456" s="12"/>
      <c r="AA456" s="12"/>
      <c r="AB456" s="6"/>
      <c r="AC456" s="15" t="str">
        <f t="shared" si="119"/>
        <v/>
      </c>
      <c r="AD456" s="16" t="str">
        <f t="shared" si="120"/>
        <v/>
      </c>
      <c r="AE456" s="15" t="str">
        <f t="shared" si="121"/>
        <v/>
      </c>
      <c r="AF456" s="15" t="str">
        <f t="shared" si="122"/>
        <v/>
      </c>
      <c r="AG456" s="15" t="str">
        <f t="shared" si="123"/>
        <v/>
      </c>
      <c r="AH456" s="16" t="str">
        <f t="shared" si="124"/>
        <v/>
      </c>
      <c r="AI456" s="16" t="str">
        <f t="shared" si="125"/>
        <v/>
      </c>
      <c r="AJ456" s="16" t="str">
        <f t="shared" si="126"/>
        <v/>
      </c>
      <c r="AK456" s="16" t="str">
        <f t="shared" si="127"/>
        <v/>
      </c>
      <c r="AL456" s="16" t="str">
        <f t="shared" si="128"/>
        <v/>
      </c>
      <c r="AM456" s="41" t="str">
        <f t="shared" si="129"/>
        <v/>
      </c>
      <c r="AN456" s="41" t="str">
        <f t="shared" si="130"/>
        <v/>
      </c>
      <c r="AO456" s="17" t="str">
        <f>IF(A456="","",(AD456&lt;Settings!$B$4)+(AE456&gt;Settings!$B$5)+(AH456&gt;Settings!$B$6)+(AI456&gt;Settings!$B$7)+(N456&lt;Settings!$B$8)+(AJ456&gt;Settings!$B$9)+(O456&gt;Settings!$B$10)+(IFERROR(R456/S456,0)&gt;Settings!$B$11)+(AK456&lt;Settings!$B$12)+(AL456&lt;Settings!$B$13)+(X456&lt;Settings!$B$14)+(Y456&gt;Settings!$B$15))</f>
        <v/>
      </c>
      <c r="AP456" s="11" t="str">
        <f t="shared" si="131"/>
        <v/>
      </c>
      <c r="BB456" s="3"/>
      <c r="BC456" s="3"/>
      <c r="BD456" s="3"/>
      <c r="BE456" s="3"/>
      <c r="BG456" s="37"/>
      <c r="BH456" s="37"/>
      <c r="BI456" s="38" t="str">
        <f t="shared" si="132"/>
        <v/>
      </c>
    </row>
    <row r="457" spans="1:61" ht="15">
      <c r="A457" s="8"/>
      <c r="B457" s="6"/>
      <c r="C457" s="6"/>
      <c r="D457" s="6"/>
      <c r="E457" s="6"/>
      <c r="F457" s="12"/>
      <c r="G457" s="12"/>
      <c r="H457" s="12"/>
      <c r="I457" s="12"/>
      <c r="J457" s="12"/>
      <c r="K457" s="12"/>
      <c r="L457" s="13"/>
      <c r="M457" s="13"/>
      <c r="N457" s="14"/>
      <c r="O457" s="12"/>
      <c r="P457" s="12"/>
      <c r="Q457" s="12"/>
      <c r="R457" s="12"/>
      <c r="S457" s="30"/>
      <c r="T457" s="12"/>
      <c r="U457" s="12"/>
      <c r="V457" s="12"/>
      <c r="W457" s="12"/>
      <c r="X457" s="14"/>
      <c r="Y457" s="12"/>
      <c r="Z457" s="12"/>
      <c r="AA457" s="12"/>
      <c r="AB457" s="6"/>
      <c r="AC457" s="15" t="str">
        <f t="shared" si="119"/>
        <v/>
      </c>
      <c r="AD457" s="16" t="str">
        <f t="shared" si="120"/>
        <v/>
      </c>
      <c r="AE457" s="15" t="str">
        <f t="shared" si="121"/>
        <v/>
      </c>
      <c r="AF457" s="15" t="str">
        <f t="shared" si="122"/>
        <v/>
      </c>
      <c r="AG457" s="15" t="str">
        <f t="shared" si="123"/>
        <v/>
      </c>
      <c r="AH457" s="16" t="str">
        <f t="shared" si="124"/>
        <v/>
      </c>
      <c r="AI457" s="16" t="str">
        <f t="shared" si="125"/>
        <v/>
      </c>
      <c r="AJ457" s="16" t="str">
        <f t="shared" si="126"/>
        <v/>
      </c>
      <c r="AK457" s="16" t="str">
        <f t="shared" si="127"/>
        <v/>
      </c>
      <c r="AL457" s="16" t="str">
        <f t="shared" si="128"/>
        <v/>
      </c>
      <c r="AM457" s="41" t="str">
        <f t="shared" si="129"/>
        <v/>
      </c>
      <c r="AN457" s="41" t="str">
        <f t="shared" si="130"/>
        <v/>
      </c>
      <c r="AO457" s="17" t="str">
        <f>IF(A457="","",(AD457&lt;Settings!$B$4)+(AE457&gt;Settings!$B$5)+(AH457&gt;Settings!$B$6)+(AI457&gt;Settings!$B$7)+(N457&lt;Settings!$B$8)+(AJ457&gt;Settings!$B$9)+(O457&gt;Settings!$B$10)+(IFERROR(R457/S457,0)&gt;Settings!$B$11)+(AK457&lt;Settings!$B$12)+(AL457&lt;Settings!$B$13)+(X457&lt;Settings!$B$14)+(Y457&gt;Settings!$B$15))</f>
        <v/>
      </c>
      <c r="AP457" s="11" t="str">
        <f t="shared" si="131"/>
        <v/>
      </c>
      <c r="BB457" s="3"/>
      <c r="BC457" s="3"/>
      <c r="BD457" s="3"/>
      <c r="BE457" s="3"/>
      <c r="BG457" s="37"/>
      <c r="BH457" s="37"/>
      <c r="BI457" s="38" t="str">
        <f t="shared" si="132"/>
        <v/>
      </c>
    </row>
    <row r="458" spans="1:61" ht="15">
      <c r="A458" s="8"/>
      <c r="B458" s="6"/>
      <c r="C458" s="6"/>
      <c r="D458" s="6"/>
      <c r="E458" s="6"/>
      <c r="F458" s="12"/>
      <c r="G458" s="12"/>
      <c r="H458" s="12"/>
      <c r="I458" s="12"/>
      <c r="J458" s="12"/>
      <c r="K458" s="12"/>
      <c r="L458" s="13"/>
      <c r="M458" s="13"/>
      <c r="N458" s="14"/>
      <c r="O458" s="12"/>
      <c r="P458" s="12"/>
      <c r="Q458" s="12"/>
      <c r="R458" s="12"/>
      <c r="S458" s="30"/>
      <c r="T458" s="12"/>
      <c r="U458" s="12"/>
      <c r="V458" s="12"/>
      <c r="W458" s="12"/>
      <c r="X458" s="14"/>
      <c r="Y458" s="12"/>
      <c r="Z458" s="12"/>
      <c r="AA458" s="12"/>
      <c r="AB458" s="6"/>
      <c r="AC458" s="15" t="str">
        <f t="shared" si="119"/>
        <v/>
      </c>
      <c r="AD458" s="16" t="str">
        <f t="shared" si="120"/>
        <v/>
      </c>
      <c r="AE458" s="15" t="str">
        <f t="shared" si="121"/>
        <v/>
      </c>
      <c r="AF458" s="15" t="str">
        <f t="shared" si="122"/>
        <v/>
      </c>
      <c r="AG458" s="15" t="str">
        <f t="shared" si="123"/>
        <v/>
      </c>
      <c r="AH458" s="16" t="str">
        <f t="shared" si="124"/>
        <v/>
      </c>
      <c r="AI458" s="16" t="str">
        <f t="shared" si="125"/>
        <v/>
      </c>
      <c r="AJ458" s="16" t="str">
        <f t="shared" si="126"/>
        <v/>
      </c>
      <c r="AK458" s="16" t="str">
        <f t="shared" si="127"/>
        <v/>
      </c>
      <c r="AL458" s="16" t="str">
        <f t="shared" si="128"/>
        <v/>
      </c>
      <c r="AM458" s="41" t="str">
        <f t="shared" si="129"/>
        <v/>
      </c>
      <c r="AN458" s="41" t="str">
        <f t="shared" si="130"/>
        <v/>
      </c>
      <c r="AO458" s="17" t="str">
        <f>IF(A458="","",(AD458&lt;Settings!$B$4)+(AE458&gt;Settings!$B$5)+(AH458&gt;Settings!$B$6)+(AI458&gt;Settings!$B$7)+(N458&lt;Settings!$B$8)+(AJ458&gt;Settings!$B$9)+(O458&gt;Settings!$B$10)+(IFERROR(R458/S458,0)&gt;Settings!$B$11)+(AK458&lt;Settings!$B$12)+(AL458&lt;Settings!$B$13)+(X458&lt;Settings!$B$14)+(Y458&gt;Settings!$B$15))</f>
        <v/>
      </c>
      <c r="AP458" s="11" t="str">
        <f t="shared" si="131"/>
        <v/>
      </c>
      <c r="BB458" s="3"/>
      <c r="BC458" s="3"/>
      <c r="BD458" s="3"/>
      <c r="BE458" s="3"/>
      <c r="BG458" s="37"/>
      <c r="BH458" s="37"/>
      <c r="BI458" s="38" t="str">
        <f t="shared" si="132"/>
        <v/>
      </c>
    </row>
    <row r="459" spans="1:61" ht="15">
      <c r="A459" s="8"/>
      <c r="B459" s="6"/>
      <c r="C459" s="6"/>
      <c r="D459" s="6"/>
      <c r="E459" s="6"/>
      <c r="F459" s="12"/>
      <c r="G459" s="12"/>
      <c r="H459" s="12"/>
      <c r="I459" s="12"/>
      <c r="J459" s="12"/>
      <c r="K459" s="12"/>
      <c r="L459" s="13"/>
      <c r="M459" s="13"/>
      <c r="N459" s="14"/>
      <c r="O459" s="12"/>
      <c r="P459" s="12"/>
      <c r="Q459" s="12"/>
      <c r="R459" s="12"/>
      <c r="S459" s="30"/>
      <c r="T459" s="12"/>
      <c r="U459" s="12"/>
      <c r="V459" s="12"/>
      <c r="W459" s="12"/>
      <c r="X459" s="14"/>
      <c r="Y459" s="12"/>
      <c r="Z459" s="12"/>
      <c r="AA459" s="12"/>
      <c r="AB459" s="6"/>
      <c r="AC459" s="15" t="str">
        <f t="shared" si="119"/>
        <v/>
      </c>
      <c r="AD459" s="16" t="str">
        <f t="shared" si="120"/>
        <v/>
      </c>
      <c r="AE459" s="15" t="str">
        <f t="shared" si="121"/>
        <v/>
      </c>
      <c r="AF459" s="15" t="str">
        <f t="shared" si="122"/>
        <v/>
      </c>
      <c r="AG459" s="15" t="str">
        <f t="shared" si="123"/>
        <v/>
      </c>
      <c r="AH459" s="16" t="str">
        <f t="shared" si="124"/>
        <v/>
      </c>
      <c r="AI459" s="16" t="str">
        <f t="shared" si="125"/>
        <v/>
      </c>
      <c r="AJ459" s="16" t="str">
        <f t="shared" si="126"/>
        <v/>
      </c>
      <c r="AK459" s="16" t="str">
        <f t="shared" si="127"/>
        <v/>
      </c>
      <c r="AL459" s="16" t="str">
        <f t="shared" si="128"/>
        <v/>
      </c>
      <c r="AM459" s="41" t="str">
        <f t="shared" si="129"/>
        <v/>
      </c>
      <c r="AN459" s="41" t="str">
        <f t="shared" si="130"/>
        <v/>
      </c>
      <c r="AO459" s="17" t="str">
        <f>IF(A459="","",(AD459&lt;Settings!$B$4)+(AE459&gt;Settings!$B$5)+(AH459&gt;Settings!$B$6)+(AI459&gt;Settings!$B$7)+(N459&lt;Settings!$B$8)+(AJ459&gt;Settings!$B$9)+(O459&gt;Settings!$B$10)+(IFERROR(R459/S459,0)&gt;Settings!$B$11)+(AK459&lt;Settings!$B$12)+(AL459&lt;Settings!$B$13)+(X459&lt;Settings!$B$14)+(Y459&gt;Settings!$B$15))</f>
        <v/>
      </c>
      <c r="AP459" s="11" t="str">
        <f t="shared" si="131"/>
        <v/>
      </c>
      <c r="BB459" s="3"/>
      <c r="BC459" s="3"/>
      <c r="BD459" s="3"/>
      <c r="BE459" s="3"/>
      <c r="BG459" s="37"/>
      <c r="BH459" s="37"/>
      <c r="BI459" s="38" t="str">
        <f t="shared" si="132"/>
        <v/>
      </c>
    </row>
    <row r="460" spans="1:61" ht="15">
      <c r="A460" s="8"/>
      <c r="B460" s="6"/>
      <c r="C460" s="6"/>
      <c r="D460" s="6"/>
      <c r="E460" s="6"/>
      <c r="F460" s="12"/>
      <c r="G460" s="12"/>
      <c r="H460" s="12"/>
      <c r="I460" s="12"/>
      <c r="J460" s="12"/>
      <c r="K460" s="12"/>
      <c r="L460" s="13"/>
      <c r="M460" s="13"/>
      <c r="N460" s="14"/>
      <c r="O460" s="12"/>
      <c r="P460" s="12"/>
      <c r="Q460" s="12"/>
      <c r="R460" s="12"/>
      <c r="S460" s="30"/>
      <c r="T460" s="12"/>
      <c r="U460" s="12"/>
      <c r="V460" s="12"/>
      <c r="W460" s="12"/>
      <c r="X460" s="14"/>
      <c r="Y460" s="12"/>
      <c r="Z460" s="12"/>
      <c r="AA460" s="12"/>
      <c r="AB460" s="6"/>
      <c r="AC460" s="15" t="str">
        <f t="shared" si="119"/>
        <v/>
      </c>
      <c r="AD460" s="16" t="str">
        <f t="shared" si="120"/>
        <v/>
      </c>
      <c r="AE460" s="15" t="str">
        <f t="shared" si="121"/>
        <v/>
      </c>
      <c r="AF460" s="15" t="str">
        <f t="shared" si="122"/>
        <v/>
      </c>
      <c r="AG460" s="15" t="str">
        <f t="shared" si="123"/>
        <v/>
      </c>
      <c r="AH460" s="16" t="str">
        <f t="shared" si="124"/>
        <v/>
      </c>
      <c r="AI460" s="16" t="str">
        <f t="shared" si="125"/>
        <v/>
      </c>
      <c r="AJ460" s="16" t="str">
        <f t="shared" si="126"/>
        <v/>
      </c>
      <c r="AK460" s="16" t="str">
        <f t="shared" si="127"/>
        <v/>
      </c>
      <c r="AL460" s="16" t="str">
        <f t="shared" si="128"/>
        <v/>
      </c>
      <c r="AM460" s="41" t="str">
        <f t="shared" si="129"/>
        <v/>
      </c>
      <c r="AN460" s="41" t="str">
        <f t="shared" si="130"/>
        <v/>
      </c>
      <c r="AO460" s="17" t="str">
        <f>IF(A460="","",(AD460&lt;Settings!$B$4)+(AE460&gt;Settings!$B$5)+(AH460&gt;Settings!$B$6)+(AI460&gt;Settings!$B$7)+(N460&lt;Settings!$B$8)+(AJ460&gt;Settings!$B$9)+(O460&gt;Settings!$B$10)+(IFERROR(R460/S460,0)&gt;Settings!$B$11)+(AK460&lt;Settings!$B$12)+(AL460&lt;Settings!$B$13)+(X460&lt;Settings!$B$14)+(Y460&gt;Settings!$B$15))</f>
        <v/>
      </c>
      <c r="AP460" s="11" t="str">
        <f t="shared" si="131"/>
        <v/>
      </c>
      <c r="BB460" s="3"/>
      <c r="BC460" s="3"/>
      <c r="BD460" s="3"/>
      <c r="BE460" s="3"/>
      <c r="BG460" s="37"/>
      <c r="BH460" s="37"/>
      <c r="BI460" s="38" t="str">
        <f t="shared" si="132"/>
        <v/>
      </c>
    </row>
    <row r="461" spans="1:61" ht="15">
      <c r="A461" s="8"/>
      <c r="B461" s="6"/>
      <c r="C461" s="6"/>
      <c r="D461" s="6"/>
      <c r="E461" s="6"/>
      <c r="F461" s="12"/>
      <c r="G461" s="12"/>
      <c r="H461" s="12"/>
      <c r="I461" s="12"/>
      <c r="J461" s="12"/>
      <c r="K461" s="12"/>
      <c r="L461" s="13"/>
      <c r="M461" s="13"/>
      <c r="N461" s="14"/>
      <c r="O461" s="12"/>
      <c r="P461" s="12"/>
      <c r="Q461" s="12"/>
      <c r="R461" s="12"/>
      <c r="S461" s="30"/>
      <c r="T461" s="12"/>
      <c r="U461" s="12"/>
      <c r="V461" s="12"/>
      <c r="W461" s="12"/>
      <c r="X461" s="14"/>
      <c r="Y461" s="12"/>
      <c r="Z461" s="12"/>
      <c r="AA461" s="12"/>
      <c r="AB461" s="6"/>
      <c r="AC461" s="15" t="str">
        <f t="shared" si="119"/>
        <v/>
      </c>
      <c r="AD461" s="16" t="str">
        <f t="shared" si="120"/>
        <v/>
      </c>
      <c r="AE461" s="15" t="str">
        <f t="shared" si="121"/>
        <v/>
      </c>
      <c r="AF461" s="15" t="str">
        <f t="shared" si="122"/>
        <v/>
      </c>
      <c r="AG461" s="15" t="str">
        <f t="shared" si="123"/>
        <v/>
      </c>
      <c r="AH461" s="16" t="str">
        <f t="shared" si="124"/>
        <v/>
      </c>
      <c r="AI461" s="16" t="str">
        <f t="shared" si="125"/>
        <v/>
      </c>
      <c r="AJ461" s="16" t="str">
        <f t="shared" si="126"/>
        <v/>
      </c>
      <c r="AK461" s="16" t="str">
        <f t="shared" si="127"/>
        <v/>
      </c>
      <c r="AL461" s="16" t="str">
        <f t="shared" si="128"/>
        <v/>
      </c>
      <c r="AM461" s="41" t="str">
        <f t="shared" si="129"/>
        <v/>
      </c>
      <c r="AN461" s="41" t="str">
        <f t="shared" si="130"/>
        <v/>
      </c>
      <c r="AO461" s="17" t="str">
        <f>IF(A461="","",(AD461&lt;Settings!$B$4)+(AE461&gt;Settings!$B$5)+(AH461&gt;Settings!$B$6)+(AI461&gt;Settings!$B$7)+(N461&lt;Settings!$B$8)+(AJ461&gt;Settings!$B$9)+(O461&gt;Settings!$B$10)+(IFERROR(R461/S461,0)&gt;Settings!$B$11)+(AK461&lt;Settings!$B$12)+(AL461&lt;Settings!$B$13)+(X461&lt;Settings!$B$14)+(Y461&gt;Settings!$B$15))</f>
        <v/>
      </c>
      <c r="AP461" s="11" t="str">
        <f t="shared" si="131"/>
        <v/>
      </c>
      <c r="BB461" s="3"/>
      <c r="BC461" s="3"/>
      <c r="BD461" s="3"/>
      <c r="BE461" s="3"/>
      <c r="BG461" s="37"/>
      <c r="BH461" s="37"/>
      <c r="BI461" s="38" t="str">
        <f t="shared" si="132"/>
        <v/>
      </c>
    </row>
    <row r="462" spans="1:61" ht="15">
      <c r="A462" s="8"/>
      <c r="B462" s="6"/>
      <c r="C462" s="6"/>
      <c r="D462" s="6"/>
      <c r="E462" s="6"/>
      <c r="F462" s="12"/>
      <c r="G462" s="12"/>
      <c r="H462" s="12"/>
      <c r="I462" s="12"/>
      <c r="J462" s="12"/>
      <c r="K462" s="12"/>
      <c r="L462" s="13"/>
      <c r="M462" s="13"/>
      <c r="N462" s="14"/>
      <c r="O462" s="12"/>
      <c r="P462" s="12"/>
      <c r="Q462" s="12"/>
      <c r="R462" s="12"/>
      <c r="S462" s="30"/>
      <c r="T462" s="12"/>
      <c r="U462" s="12"/>
      <c r="V462" s="12"/>
      <c r="W462" s="12"/>
      <c r="X462" s="14"/>
      <c r="Y462" s="12"/>
      <c r="Z462" s="12"/>
      <c r="AA462" s="12"/>
      <c r="AB462" s="6"/>
      <c r="AC462" s="15" t="str">
        <f t="shared" si="119"/>
        <v/>
      </c>
      <c r="AD462" s="16" t="str">
        <f t="shared" si="120"/>
        <v/>
      </c>
      <c r="AE462" s="15" t="str">
        <f t="shared" si="121"/>
        <v/>
      </c>
      <c r="AF462" s="15" t="str">
        <f t="shared" si="122"/>
        <v/>
      </c>
      <c r="AG462" s="15" t="str">
        <f t="shared" si="123"/>
        <v/>
      </c>
      <c r="AH462" s="16" t="str">
        <f t="shared" si="124"/>
        <v/>
      </c>
      <c r="AI462" s="16" t="str">
        <f t="shared" si="125"/>
        <v/>
      </c>
      <c r="AJ462" s="16" t="str">
        <f t="shared" si="126"/>
        <v/>
      </c>
      <c r="AK462" s="16" t="str">
        <f t="shared" si="127"/>
        <v/>
      </c>
      <c r="AL462" s="16" t="str">
        <f t="shared" si="128"/>
        <v/>
      </c>
      <c r="AM462" s="41" t="str">
        <f t="shared" si="129"/>
        <v/>
      </c>
      <c r="AN462" s="41" t="str">
        <f t="shared" si="130"/>
        <v/>
      </c>
      <c r="AO462" s="17" t="str">
        <f>IF(A462="","",(AD462&lt;Settings!$B$4)+(AE462&gt;Settings!$B$5)+(AH462&gt;Settings!$B$6)+(AI462&gt;Settings!$B$7)+(N462&lt;Settings!$B$8)+(AJ462&gt;Settings!$B$9)+(O462&gt;Settings!$B$10)+(IFERROR(R462/S462,0)&gt;Settings!$B$11)+(AK462&lt;Settings!$B$12)+(AL462&lt;Settings!$B$13)+(X462&lt;Settings!$B$14)+(Y462&gt;Settings!$B$15))</f>
        <v/>
      </c>
      <c r="AP462" s="11" t="str">
        <f t="shared" si="131"/>
        <v/>
      </c>
      <c r="BB462" s="3"/>
      <c r="BC462" s="3"/>
      <c r="BD462" s="3"/>
      <c r="BE462" s="3"/>
      <c r="BG462" s="37"/>
      <c r="BH462" s="37"/>
      <c r="BI462" s="38" t="str">
        <f t="shared" si="132"/>
        <v/>
      </c>
    </row>
    <row r="463" spans="1:61" ht="15">
      <c r="A463" s="8"/>
      <c r="B463" s="6"/>
      <c r="C463" s="6"/>
      <c r="D463" s="6"/>
      <c r="E463" s="6"/>
      <c r="F463" s="12"/>
      <c r="G463" s="12"/>
      <c r="H463" s="12"/>
      <c r="I463" s="12"/>
      <c r="J463" s="12"/>
      <c r="K463" s="12"/>
      <c r="L463" s="13"/>
      <c r="M463" s="13"/>
      <c r="N463" s="14"/>
      <c r="O463" s="12"/>
      <c r="P463" s="12"/>
      <c r="Q463" s="12"/>
      <c r="R463" s="12"/>
      <c r="S463" s="30"/>
      <c r="T463" s="12"/>
      <c r="U463" s="12"/>
      <c r="V463" s="12"/>
      <c r="W463" s="12"/>
      <c r="X463" s="14"/>
      <c r="Y463" s="12"/>
      <c r="Z463" s="12"/>
      <c r="AA463" s="12"/>
      <c r="AB463" s="6"/>
      <c r="AC463" s="15" t="str">
        <f t="shared" si="119"/>
        <v/>
      </c>
      <c r="AD463" s="16" t="str">
        <f t="shared" si="120"/>
        <v/>
      </c>
      <c r="AE463" s="15" t="str">
        <f t="shared" si="121"/>
        <v/>
      </c>
      <c r="AF463" s="15" t="str">
        <f t="shared" si="122"/>
        <v/>
      </c>
      <c r="AG463" s="15" t="str">
        <f t="shared" si="123"/>
        <v/>
      </c>
      <c r="AH463" s="16" t="str">
        <f t="shared" si="124"/>
        <v/>
      </c>
      <c r="AI463" s="16" t="str">
        <f t="shared" si="125"/>
        <v/>
      </c>
      <c r="AJ463" s="16" t="str">
        <f t="shared" si="126"/>
        <v/>
      </c>
      <c r="AK463" s="16" t="str">
        <f t="shared" si="127"/>
        <v/>
      </c>
      <c r="AL463" s="16" t="str">
        <f t="shared" si="128"/>
        <v/>
      </c>
      <c r="AM463" s="41" t="str">
        <f t="shared" si="129"/>
        <v/>
      </c>
      <c r="AN463" s="41" t="str">
        <f t="shared" si="130"/>
        <v/>
      </c>
      <c r="AO463" s="17" t="str">
        <f>IF(A463="","",(AD463&lt;Settings!$B$4)+(AE463&gt;Settings!$B$5)+(AH463&gt;Settings!$B$6)+(AI463&gt;Settings!$B$7)+(N463&lt;Settings!$B$8)+(AJ463&gt;Settings!$B$9)+(O463&gt;Settings!$B$10)+(IFERROR(R463/S463,0)&gt;Settings!$B$11)+(AK463&lt;Settings!$B$12)+(AL463&lt;Settings!$B$13)+(X463&lt;Settings!$B$14)+(Y463&gt;Settings!$B$15))</f>
        <v/>
      </c>
      <c r="AP463" s="11" t="str">
        <f t="shared" si="131"/>
        <v/>
      </c>
      <c r="BB463" s="3"/>
      <c r="BC463" s="3"/>
      <c r="BD463" s="3"/>
      <c r="BE463" s="3"/>
      <c r="BG463" s="37"/>
      <c r="BH463" s="37"/>
      <c r="BI463" s="38" t="str">
        <f t="shared" si="132"/>
        <v/>
      </c>
    </row>
    <row r="464" spans="1:61" ht="15">
      <c r="A464" s="8"/>
      <c r="B464" s="6"/>
      <c r="C464" s="6"/>
      <c r="D464" s="6"/>
      <c r="E464" s="6"/>
      <c r="F464" s="12"/>
      <c r="G464" s="12"/>
      <c r="H464" s="12"/>
      <c r="I464" s="12"/>
      <c r="J464" s="12"/>
      <c r="K464" s="12"/>
      <c r="L464" s="13"/>
      <c r="M464" s="13"/>
      <c r="N464" s="14"/>
      <c r="O464" s="12"/>
      <c r="P464" s="12"/>
      <c r="Q464" s="12"/>
      <c r="R464" s="12"/>
      <c r="S464" s="30"/>
      <c r="T464" s="12"/>
      <c r="U464" s="12"/>
      <c r="V464" s="12"/>
      <c r="W464" s="12"/>
      <c r="X464" s="14"/>
      <c r="Y464" s="12"/>
      <c r="Z464" s="12"/>
      <c r="AA464" s="12"/>
      <c r="AB464" s="6"/>
      <c r="AC464" s="15" t="str">
        <f t="shared" si="119"/>
        <v/>
      </c>
      <c r="AD464" s="16" t="str">
        <f t="shared" si="120"/>
        <v/>
      </c>
      <c r="AE464" s="15" t="str">
        <f t="shared" si="121"/>
        <v/>
      </c>
      <c r="AF464" s="15" t="str">
        <f t="shared" si="122"/>
        <v/>
      </c>
      <c r="AG464" s="15" t="str">
        <f t="shared" si="123"/>
        <v/>
      </c>
      <c r="AH464" s="16" t="str">
        <f t="shared" si="124"/>
        <v/>
      </c>
      <c r="AI464" s="16" t="str">
        <f t="shared" si="125"/>
        <v/>
      </c>
      <c r="AJ464" s="16" t="str">
        <f t="shared" si="126"/>
        <v/>
      </c>
      <c r="AK464" s="16" t="str">
        <f t="shared" si="127"/>
        <v/>
      </c>
      <c r="AL464" s="16" t="str">
        <f t="shared" si="128"/>
        <v/>
      </c>
      <c r="AM464" s="41" t="str">
        <f t="shared" si="129"/>
        <v/>
      </c>
      <c r="AN464" s="41" t="str">
        <f t="shared" si="130"/>
        <v/>
      </c>
      <c r="AO464" s="17" t="str">
        <f>IF(A464="","",(AD464&lt;Settings!$B$4)+(AE464&gt;Settings!$B$5)+(AH464&gt;Settings!$B$6)+(AI464&gt;Settings!$B$7)+(N464&lt;Settings!$B$8)+(AJ464&gt;Settings!$B$9)+(O464&gt;Settings!$B$10)+(IFERROR(R464/S464,0)&gt;Settings!$B$11)+(AK464&lt;Settings!$B$12)+(AL464&lt;Settings!$B$13)+(X464&lt;Settings!$B$14)+(Y464&gt;Settings!$B$15))</f>
        <v/>
      </c>
      <c r="AP464" s="11" t="str">
        <f t="shared" si="131"/>
        <v/>
      </c>
      <c r="BB464" s="3"/>
      <c r="BC464" s="3"/>
      <c r="BD464" s="3"/>
      <c r="BE464" s="3"/>
      <c r="BG464" s="37"/>
      <c r="BH464" s="37"/>
      <c r="BI464" s="38" t="str">
        <f t="shared" si="132"/>
        <v/>
      </c>
    </row>
    <row r="465" spans="1:61" ht="15">
      <c r="A465" s="8"/>
      <c r="B465" s="6"/>
      <c r="C465" s="6"/>
      <c r="D465" s="6"/>
      <c r="E465" s="6"/>
      <c r="F465" s="12"/>
      <c r="G465" s="12"/>
      <c r="H465" s="12"/>
      <c r="I465" s="12"/>
      <c r="J465" s="12"/>
      <c r="K465" s="12"/>
      <c r="L465" s="13"/>
      <c r="M465" s="13"/>
      <c r="N465" s="14"/>
      <c r="O465" s="12"/>
      <c r="P465" s="12"/>
      <c r="Q465" s="12"/>
      <c r="R465" s="12"/>
      <c r="S465" s="30"/>
      <c r="T465" s="12"/>
      <c r="U465" s="12"/>
      <c r="V465" s="12"/>
      <c r="W465" s="12"/>
      <c r="X465" s="14"/>
      <c r="Y465" s="12"/>
      <c r="Z465" s="12"/>
      <c r="AA465" s="12"/>
      <c r="AB465" s="6"/>
      <c r="AC465" s="15" t="str">
        <f t="shared" si="119"/>
        <v/>
      </c>
      <c r="AD465" s="16" t="str">
        <f t="shared" si="120"/>
        <v/>
      </c>
      <c r="AE465" s="15" t="str">
        <f t="shared" si="121"/>
        <v/>
      </c>
      <c r="AF465" s="15" t="str">
        <f t="shared" si="122"/>
        <v/>
      </c>
      <c r="AG465" s="15" t="str">
        <f t="shared" si="123"/>
        <v/>
      </c>
      <c r="AH465" s="16" t="str">
        <f t="shared" si="124"/>
        <v/>
      </c>
      <c r="AI465" s="16" t="str">
        <f t="shared" si="125"/>
        <v/>
      </c>
      <c r="AJ465" s="16" t="str">
        <f t="shared" si="126"/>
        <v/>
      </c>
      <c r="AK465" s="16" t="str">
        <f t="shared" si="127"/>
        <v/>
      </c>
      <c r="AL465" s="16" t="str">
        <f t="shared" si="128"/>
        <v/>
      </c>
      <c r="AM465" s="41" t="str">
        <f t="shared" si="129"/>
        <v/>
      </c>
      <c r="AN465" s="41" t="str">
        <f t="shared" si="130"/>
        <v/>
      </c>
      <c r="AO465" s="17" t="str">
        <f>IF(A465="","",(AD465&lt;Settings!$B$4)+(AE465&gt;Settings!$B$5)+(AH465&gt;Settings!$B$6)+(AI465&gt;Settings!$B$7)+(N465&lt;Settings!$B$8)+(AJ465&gt;Settings!$B$9)+(O465&gt;Settings!$B$10)+(IFERROR(R465/S465,0)&gt;Settings!$B$11)+(AK465&lt;Settings!$B$12)+(AL465&lt;Settings!$B$13)+(X465&lt;Settings!$B$14)+(Y465&gt;Settings!$B$15))</f>
        <v/>
      </c>
      <c r="AP465" s="11" t="str">
        <f t="shared" si="131"/>
        <v/>
      </c>
      <c r="BB465" s="3"/>
      <c r="BC465" s="3"/>
      <c r="BD465" s="3"/>
      <c r="BE465" s="3"/>
      <c r="BG465" s="37"/>
      <c r="BH465" s="37"/>
      <c r="BI465" s="38" t="str">
        <f t="shared" si="132"/>
        <v/>
      </c>
    </row>
    <row r="466" spans="1:61" ht="15">
      <c r="A466" s="8"/>
      <c r="B466" s="6"/>
      <c r="C466" s="6"/>
      <c r="D466" s="6"/>
      <c r="E466" s="6"/>
      <c r="F466" s="12"/>
      <c r="G466" s="12"/>
      <c r="H466" s="12"/>
      <c r="I466" s="12"/>
      <c r="J466" s="12"/>
      <c r="K466" s="12"/>
      <c r="L466" s="13"/>
      <c r="M466" s="13"/>
      <c r="N466" s="14"/>
      <c r="O466" s="12"/>
      <c r="P466" s="12"/>
      <c r="Q466" s="12"/>
      <c r="R466" s="12"/>
      <c r="S466" s="30"/>
      <c r="T466" s="12"/>
      <c r="U466" s="12"/>
      <c r="V466" s="12"/>
      <c r="W466" s="12"/>
      <c r="X466" s="14"/>
      <c r="Y466" s="12"/>
      <c r="Z466" s="12"/>
      <c r="AA466" s="12"/>
      <c r="AB466" s="6"/>
      <c r="AC466" s="15" t="str">
        <f t="shared" si="119"/>
        <v/>
      </c>
      <c r="AD466" s="16" t="str">
        <f t="shared" si="120"/>
        <v/>
      </c>
      <c r="AE466" s="15" t="str">
        <f t="shared" si="121"/>
        <v/>
      </c>
      <c r="AF466" s="15" t="str">
        <f t="shared" si="122"/>
        <v/>
      </c>
      <c r="AG466" s="15" t="str">
        <f t="shared" si="123"/>
        <v/>
      </c>
      <c r="AH466" s="16" t="str">
        <f t="shared" si="124"/>
        <v/>
      </c>
      <c r="AI466" s="16" t="str">
        <f t="shared" si="125"/>
        <v/>
      </c>
      <c r="AJ466" s="16" t="str">
        <f t="shared" si="126"/>
        <v/>
      </c>
      <c r="AK466" s="16" t="str">
        <f t="shared" si="127"/>
        <v/>
      </c>
      <c r="AL466" s="16" t="str">
        <f t="shared" si="128"/>
        <v/>
      </c>
      <c r="AM466" s="41" t="str">
        <f t="shared" si="129"/>
        <v/>
      </c>
      <c r="AN466" s="41" t="str">
        <f t="shared" si="130"/>
        <v/>
      </c>
      <c r="AO466" s="17" t="str">
        <f>IF(A466="","",(AD466&lt;Settings!$B$4)+(AE466&gt;Settings!$B$5)+(AH466&gt;Settings!$B$6)+(AI466&gt;Settings!$B$7)+(N466&lt;Settings!$B$8)+(AJ466&gt;Settings!$B$9)+(O466&gt;Settings!$B$10)+(IFERROR(R466/S466,0)&gt;Settings!$B$11)+(AK466&lt;Settings!$B$12)+(AL466&lt;Settings!$B$13)+(X466&lt;Settings!$B$14)+(Y466&gt;Settings!$B$15))</f>
        <v/>
      </c>
      <c r="AP466" s="11" t="str">
        <f t="shared" si="131"/>
        <v/>
      </c>
      <c r="BB466" s="3"/>
      <c r="BC466" s="3"/>
      <c r="BD466" s="3"/>
      <c r="BE466" s="3"/>
      <c r="BG466" s="37"/>
      <c r="BH466" s="37"/>
      <c r="BI466" s="38" t="str">
        <f t="shared" si="132"/>
        <v/>
      </c>
    </row>
    <row r="467" spans="1:61" ht="15">
      <c r="A467" s="8"/>
      <c r="B467" s="6"/>
      <c r="C467" s="6"/>
      <c r="D467" s="6"/>
      <c r="E467" s="6"/>
      <c r="F467" s="12"/>
      <c r="G467" s="12"/>
      <c r="H467" s="12"/>
      <c r="I467" s="12"/>
      <c r="J467" s="12"/>
      <c r="K467" s="12"/>
      <c r="L467" s="13"/>
      <c r="M467" s="13"/>
      <c r="N467" s="14"/>
      <c r="O467" s="12"/>
      <c r="P467" s="12"/>
      <c r="Q467" s="12"/>
      <c r="R467" s="12"/>
      <c r="S467" s="30"/>
      <c r="T467" s="12"/>
      <c r="U467" s="12"/>
      <c r="V467" s="12"/>
      <c r="W467" s="12"/>
      <c r="X467" s="14"/>
      <c r="Y467" s="12"/>
      <c r="Z467" s="12"/>
      <c r="AA467" s="12"/>
      <c r="AB467" s="6"/>
      <c r="AC467" s="15" t="str">
        <f t="shared" si="119"/>
        <v/>
      </c>
      <c r="AD467" s="16" t="str">
        <f t="shared" si="120"/>
        <v/>
      </c>
      <c r="AE467" s="15" t="str">
        <f t="shared" si="121"/>
        <v/>
      </c>
      <c r="AF467" s="15" t="str">
        <f t="shared" si="122"/>
        <v/>
      </c>
      <c r="AG467" s="15" t="str">
        <f t="shared" si="123"/>
        <v/>
      </c>
      <c r="AH467" s="16" t="str">
        <f t="shared" si="124"/>
        <v/>
      </c>
      <c r="AI467" s="16" t="str">
        <f t="shared" si="125"/>
        <v/>
      </c>
      <c r="AJ467" s="16" t="str">
        <f t="shared" si="126"/>
        <v/>
      </c>
      <c r="AK467" s="16" t="str">
        <f t="shared" si="127"/>
        <v/>
      </c>
      <c r="AL467" s="16" t="str">
        <f t="shared" si="128"/>
        <v/>
      </c>
      <c r="AM467" s="41" t="str">
        <f t="shared" si="129"/>
        <v/>
      </c>
      <c r="AN467" s="41" t="str">
        <f t="shared" si="130"/>
        <v/>
      </c>
      <c r="AO467" s="17" t="str">
        <f>IF(A467="","",(AD467&lt;Settings!$B$4)+(AE467&gt;Settings!$B$5)+(AH467&gt;Settings!$B$6)+(AI467&gt;Settings!$B$7)+(N467&lt;Settings!$B$8)+(AJ467&gt;Settings!$B$9)+(O467&gt;Settings!$B$10)+(IFERROR(R467/S467,0)&gt;Settings!$B$11)+(AK467&lt;Settings!$B$12)+(AL467&lt;Settings!$B$13)+(X467&lt;Settings!$B$14)+(Y467&gt;Settings!$B$15))</f>
        <v/>
      </c>
      <c r="AP467" s="11" t="str">
        <f t="shared" si="131"/>
        <v/>
      </c>
      <c r="BB467" s="3"/>
      <c r="BC467" s="3"/>
      <c r="BD467" s="3"/>
      <c r="BE467" s="3"/>
      <c r="BG467" s="37"/>
      <c r="BH467" s="37"/>
      <c r="BI467" s="38" t="str">
        <f t="shared" si="132"/>
        <v/>
      </c>
    </row>
    <row r="468" spans="1:61" ht="15">
      <c r="A468" s="8"/>
      <c r="B468" s="6"/>
      <c r="C468" s="6"/>
      <c r="D468" s="6"/>
      <c r="E468" s="6"/>
      <c r="F468" s="12"/>
      <c r="G468" s="12"/>
      <c r="H468" s="12"/>
      <c r="I468" s="12"/>
      <c r="J468" s="12"/>
      <c r="K468" s="12"/>
      <c r="L468" s="13"/>
      <c r="M468" s="13"/>
      <c r="N468" s="14"/>
      <c r="O468" s="12"/>
      <c r="P468" s="12"/>
      <c r="Q468" s="12"/>
      <c r="R468" s="12"/>
      <c r="S468" s="30"/>
      <c r="T468" s="12"/>
      <c r="U468" s="12"/>
      <c r="V468" s="12"/>
      <c r="W468" s="12"/>
      <c r="X468" s="14"/>
      <c r="Y468" s="12"/>
      <c r="Z468" s="12"/>
      <c r="AA468" s="12"/>
      <c r="AB468" s="6"/>
      <c r="AC468" s="15" t="str">
        <f t="shared" si="119"/>
        <v/>
      </c>
      <c r="AD468" s="16" t="str">
        <f t="shared" si="120"/>
        <v/>
      </c>
      <c r="AE468" s="15" t="str">
        <f t="shared" si="121"/>
        <v/>
      </c>
      <c r="AF468" s="15" t="str">
        <f t="shared" si="122"/>
        <v/>
      </c>
      <c r="AG468" s="15" t="str">
        <f t="shared" si="123"/>
        <v/>
      </c>
      <c r="AH468" s="16" t="str">
        <f t="shared" si="124"/>
        <v/>
      </c>
      <c r="AI468" s="16" t="str">
        <f t="shared" si="125"/>
        <v/>
      </c>
      <c r="AJ468" s="16" t="str">
        <f t="shared" si="126"/>
        <v/>
      </c>
      <c r="AK468" s="16" t="str">
        <f t="shared" si="127"/>
        <v/>
      </c>
      <c r="AL468" s="16" t="str">
        <f t="shared" si="128"/>
        <v/>
      </c>
      <c r="AM468" s="41" t="str">
        <f t="shared" si="129"/>
        <v/>
      </c>
      <c r="AN468" s="41" t="str">
        <f t="shared" si="130"/>
        <v/>
      </c>
      <c r="AO468" s="17" t="str">
        <f>IF(A468="","",(AD468&lt;Settings!$B$4)+(AE468&gt;Settings!$B$5)+(AH468&gt;Settings!$B$6)+(AI468&gt;Settings!$B$7)+(N468&lt;Settings!$B$8)+(AJ468&gt;Settings!$B$9)+(O468&gt;Settings!$B$10)+(IFERROR(R468/S468,0)&gt;Settings!$B$11)+(AK468&lt;Settings!$B$12)+(AL468&lt;Settings!$B$13)+(X468&lt;Settings!$B$14)+(Y468&gt;Settings!$B$15))</f>
        <v/>
      </c>
      <c r="AP468" s="11" t="str">
        <f t="shared" si="131"/>
        <v/>
      </c>
      <c r="BB468" s="3"/>
      <c r="BC468" s="3"/>
      <c r="BD468" s="3"/>
      <c r="BE468" s="3"/>
      <c r="BG468" s="37"/>
      <c r="BH468" s="37"/>
      <c r="BI468" s="38" t="str">
        <f t="shared" si="132"/>
        <v/>
      </c>
    </row>
    <row r="469" spans="1:61" ht="15">
      <c r="A469" s="8"/>
      <c r="B469" s="6"/>
      <c r="C469" s="6"/>
      <c r="D469" s="6"/>
      <c r="E469" s="6"/>
      <c r="F469" s="12"/>
      <c r="G469" s="12"/>
      <c r="H469" s="12"/>
      <c r="I469" s="12"/>
      <c r="J469" s="12"/>
      <c r="K469" s="12"/>
      <c r="L469" s="13"/>
      <c r="M469" s="13"/>
      <c r="N469" s="14"/>
      <c r="O469" s="12"/>
      <c r="P469" s="12"/>
      <c r="Q469" s="12"/>
      <c r="R469" s="12"/>
      <c r="S469" s="30"/>
      <c r="T469" s="12"/>
      <c r="U469" s="12"/>
      <c r="V469" s="12"/>
      <c r="W469" s="12"/>
      <c r="X469" s="14"/>
      <c r="Y469" s="12"/>
      <c r="Z469" s="12"/>
      <c r="AA469" s="12"/>
      <c r="AB469" s="6"/>
      <c r="AC469" s="15" t="str">
        <f t="shared" si="119"/>
        <v/>
      </c>
      <c r="AD469" s="16" t="str">
        <f t="shared" si="120"/>
        <v/>
      </c>
      <c r="AE469" s="15" t="str">
        <f t="shared" si="121"/>
        <v/>
      </c>
      <c r="AF469" s="15" t="str">
        <f t="shared" si="122"/>
        <v/>
      </c>
      <c r="AG469" s="15" t="str">
        <f t="shared" si="123"/>
        <v/>
      </c>
      <c r="AH469" s="16" t="str">
        <f t="shared" si="124"/>
        <v/>
      </c>
      <c r="AI469" s="16" t="str">
        <f t="shared" si="125"/>
        <v/>
      </c>
      <c r="AJ469" s="16" t="str">
        <f t="shared" si="126"/>
        <v/>
      </c>
      <c r="AK469" s="16" t="str">
        <f t="shared" si="127"/>
        <v/>
      </c>
      <c r="AL469" s="16" t="str">
        <f t="shared" si="128"/>
        <v/>
      </c>
      <c r="AM469" s="41" t="str">
        <f t="shared" si="129"/>
        <v/>
      </c>
      <c r="AN469" s="41" t="str">
        <f t="shared" si="130"/>
        <v/>
      </c>
      <c r="AO469" s="17" t="str">
        <f>IF(A469="","",(AD469&lt;Settings!$B$4)+(AE469&gt;Settings!$B$5)+(AH469&gt;Settings!$B$6)+(AI469&gt;Settings!$B$7)+(N469&lt;Settings!$B$8)+(AJ469&gt;Settings!$B$9)+(O469&gt;Settings!$B$10)+(IFERROR(R469/S469,0)&gt;Settings!$B$11)+(AK469&lt;Settings!$B$12)+(AL469&lt;Settings!$B$13)+(X469&lt;Settings!$B$14)+(Y469&gt;Settings!$B$15))</f>
        <v/>
      </c>
      <c r="AP469" s="11" t="str">
        <f t="shared" si="131"/>
        <v/>
      </c>
      <c r="BB469" s="3"/>
      <c r="BC469" s="3"/>
      <c r="BD469" s="3"/>
      <c r="BE469" s="3"/>
      <c r="BG469" s="37"/>
      <c r="BH469" s="37"/>
      <c r="BI469" s="38" t="str">
        <f t="shared" si="132"/>
        <v/>
      </c>
    </row>
    <row r="470" spans="1:61" ht="15">
      <c r="A470" s="8"/>
      <c r="B470" s="6"/>
      <c r="C470" s="6"/>
      <c r="D470" s="6"/>
      <c r="E470" s="6"/>
      <c r="F470" s="12"/>
      <c r="G470" s="12"/>
      <c r="H470" s="12"/>
      <c r="I470" s="12"/>
      <c r="J470" s="12"/>
      <c r="K470" s="12"/>
      <c r="L470" s="13"/>
      <c r="M470" s="13"/>
      <c r="N470" s="14"/>
      <c r="O470" s="12"/>
      <c r="P470" s="12"/>
      <c r="Q470" s="12"/>
      <c r="R470" s="12"/>
      <c r="S470" s="30"/>
      <c r="T470" s="12"/>
      <c r="U470" s="12"/>
      <c r="V470" s="12"/>
      <c r="W470" s="12"/>
      <c r="X470" s="14"/>
      <c r="Y470" s="12"/>
      <c r="Z470" s="12"/>
      <c r="AA470" s="12"/>
      <c r="AB470" s="6"/>
      <c r="AC470" s="15" t="str">
        <f t="shared" si="119"/>
        <v/>
      </c>
      <c r="AD470" s="16" t="str">
        <f t="shared" si="120"/>
        <v/>
      </c>
      <c r="AE470" s="15" t="str">
        <f t="shared" si="121"/>
        <v/>
      </c>
      <c r="AF470" s="15" t="str">
        <f t="shared" si="122"/>
        <v/>
      </c>
      <c r="AG470" s="15" t="str">
        <f t="shared" si="123"/>
        <v/>
      </c>
      <c r="AH470" s="16" t="str">
        <f t="shared" si="124"/>
        <v/>
      </c>
      <c r="AI470" s="16" t="str">
        <f t="shared" si="125"/>
        <v/>
      </c>
      <c r="AJ470" s="16" t="str">
        <f t="shared" si="126"/>
        <v/>
      </c>
      <c r="AK470" s="16" t="str">
        <f t="shared" si="127"/>
        <v/>
      </c>
      <c r="AL470" s="16" t="str">
        <f t="shared" si="128"/>
        <v/>
      </c>
      <c r="AM470" s="41" t="str">
        <f t="shared" si="129"/>
        <v/>
      </c>
      <c r="AN470" s="41" t="str">
        <f t="shared" si="130"/>
        <v/>
      </c>
      <c r="AO470" s="17" t="str">
        <f>IF(A470="","",(AD470&lt;Settings!$B$4)+(AE470&gt;Settings!$B$5)+(AH470&gt;Settings!$B$6)+(AI470&gt;Settings!$B$7)+(N470&lt;Settings!$B$8)+(AJ470&gt;Settings!$B$9)+(O470&gt;Settings!$B$10)+(IFERROR(R470/S470,0)&gt;Settings!$B$11)+(AK470&lt;Settings!$B$12)+(AL470&lt;Settings!$B$13)+(X470&lt;Settings!$B$14)+(Y470&gt;Settings!$B$15))</f>
        <v/>
      </c>
      <c r="AP470" s="11" t="str">
        <f t="shared" si="131"/>
        <v/>
      </c>
      <c r="BB470" s="3"/>
      <c r="BC470" s="3"/>
      <c r="BD470" s="3"/>
      <c r="BE470" s="3"/>
      <c r="BG470" s="37"/>
      <c r="BH470" s="37"/>
      <c r="BI470" s="38" t="str">
        <f t="shared" si="132"/>
        <v/>
      </c>
    </row>
    <row r="471" spans="1:61" ht="15">
      <c r="A471" s="8"/>
      <c r="B471" s="6"/>
      <c r="C471" s="6"/>
      <c r="D471" s="6"/>
      <c r="E471" s="6"/>
      <c r="F471" s="12"/>
      <c r="G471" s="12"/>
      <c r="H471" s="12"/>
      <c r="I471" s="12"/>
      <c r="J471" s="12"/>
      <c r="K471" s="12"/>
      <c r="L471" s="13"/>
      <c r="M471" s="13"/>
      <c r="N471" s="14"/>
      <c r="O471" s="12"/>
      <c r="P471" s="12"/>
      <c r="Q471" s="12"/>
      <c r="R471" s="12"/>
      <c r="S471" s="30"/>
      <c r="T471" s="12"/>
      <c r="U471" s="12"/>
      <c r="V471" s="12"/>
      <c r="W471" s="12"/>
      <c r="X471" s="14"/>
      <c r="Y471" s="12"/>
      <c r="Z471" s="12"/>
      <c r="AA471" s="12"/>
      <c r="AB471" s="6"/>
      <c r="AC471" s="15" t="str">
        <f t="shared" si="119"/>
        <v/>
      </c>
      <c r="AD471" s="16" t="str">
        <f t="shared" si="120"/>
        <v/>
      </c>
      <c r="AE471" s="15" t="str">
        <f t="shared" si="121"/>
        <v/>
      </c>
      <c r="AF471" s="15" t="str">
        <f t="shared" si="122"/>
        <v/>
      </c>
      <c r="AG471" s="15" t="str">
        <f t="shared" si="123"/>
        <v/>
      </c>
      <c r="AH471" s="16" t="str">
        <f t="shared" si="124"/>
        <v/>
      </c>
      <c r="AI471" s="16" t="str">
        <f t="shared" si="125"/>
        <v/>
      </c>
      <c r="AJ471" s="16" t="str">
        <f t="shared" si="126"/>
        <v/>
      </c>
      <c r="AK471" s="16" t="str">
        <f t="shared" si="127"/>
        <v/>
      </c>
      <c r="AL471" s="16" t="str">
        <f t="shared" si="128"/>
        <v/>
      </c>
      <c r="AM471" s="41" t="str">
        <f t="shared" si="129"/>
        <v/>
      </c>
      <c r="AN471" s="41" t="str">
        <f t="shared" si="130"/>
        <v/>
      </c>
      <c r="AO471" s="17" t="str">
        <f>IF(A471="","",(AD471&lt;Settings!$B$4)+(AE471&gt;Settings!$B$5)+(AH471&gt;Settings!$B$6)+(AI471&gt;Settings!$B$7)+(N471&lt;Settings!$B$8)+(AJ471&gt;Settings!$B$9)+(O471&gt;Settings!$B$10)+(IFERROR(R471/S471,0)&gt;Settings!$B$11)+(AK471&lt;Settings!$B$12)+(AL471&lt;Settings!$B$13)+(X471&lt;Settings!$B$14)+(Y471&gt;Settings!$B$15))</f>
        <v/>
      </c>
      <c r="AP471" s="11" t="str">
        <f t="shared" si="131"/>
        <v/>
      </c>
      <c r="BB471" s="3"/>
      <c r="BC471" s="3"/>
      <c r="BD471" s="3"/>
      <c r="BE471" s="3"/>
      <c r="BG471" s="37"/>
      <c r="BH471" s="37"/>
      <c r="BI471" s="38" t="str">
        <f t="shared" si="132"/>
        <v/>
      </c>
    </row>
    <row r="472" spans="1:61" ht="15">
      <c r="A472" s="8"/>
      <c r="B472" s="6"/>
      <c r="C472" s="6"/>
      <c r="D472" s="6"/>
      <c r="E472" s="6"/>
      <c r="F472" s="12"/>
      <c r="G472" s="12"/>
      <c r="H472" s="12"/>
      <c r="I472" s="12"/>
      <c r="J472" s="12"/>
      <c r="K472" s="12"/>
      <c r="L472" s="13"/>
      <c r="M472" s="13"/>
      <c r="N472" s="14"/>
      <c r="O472" s="12"/>
      <c r="P472" s="12"/>
      <c r="Q472" s="12"/>
      <c r="R472" s="12"/>
      <c r="S472" s="30"/>
      <c r="T472" s="12"/>
      <c r="U472" s="12"/>
      <c r="V472" s="12"/>
      <c r="W472" s="12"/>
      <c r="X472" s="14"/>
      <c r="Y472" s="12"/>
      <c r="Z472" s="12"/>
      <c r="AA472" s="12"/>
      <c r="AB472" s="6"/>
      <c r="AC472" s="15" t="str">
        <f t="shared" si="119"/>
        <v/>
      </c>
      <c r="AD472" s="16" t="str">
        <f t="shared" si="120"/>
        <v/>
      </c>
      <c r="AE472" s="15" t="str">
        <f t="shared" si="121"/>
        <v/>
      </c>
      <c r="AF472" s="15" t="str">
        <f t="shared" si="122"/>
        <v/>
      </c>
      <c r="AG472" s="15" t="str">
        <f t="shared" si="123"/>
        <v/>
      </c>
      <c r="AH472" s="16" t="str">
        <f t="shared" si="124"/>
        <v/>
      </c>
      <c r="AI472" s="16" t="str">
        <f t="shared" si="125"/>
        <v/>
      </c>
      <c r="AJ472" s="16" t="str">
        <f t="shared" si="126"/>
        <v/>
      </c>
      <c r="AK472" s="16" t="str">
        <f t="shared" si="127"/>
        <v/>
      </c>
      <c r="AL472" s="16" t="str">
        <f t="shared" si="128"/>
        <v/>
      </c>
      <c r="AM472" s="41" t="str">
        <f t="shared" si="129"/>
        <v/>
      </c>
      <c r="AN472" s="41" t="str">
        <f t="shared" si="130"/>
        <v/>
      </c>
      <c r="AO472" s="17" t="str">
        <f>IF(A472="","",(AD472&lt;Settings!$B$4)+(AE472&gt;Settings!$B$5)+(AH472&gt;Settings!$B$6)+(AI472&gt;Settings!$B$7)+(N472&lt;Settings!$B$8)+(AJ472&gt;Settings!$B$9)+(O472&gt;Settings!$B$10)+(IFERROR(R472/S472,0)&gt;Settings!$B$11)+(AK472&lt;Settings!$B$12)+(AL472&lt;Settings!$B$13)+(X472&lt;Settings!$B$14)+(Y472&gt;Settings!$B$15))</f>
        <v/>
      </c>
      <c r="AP472" s="11" t="str">
        <f t="shared" si="131"/>
        <v/>
      </c>
      <c r="BB472" s="3"/>
      <c r="BC472" s="3"/>
      <c r="BD472" s="3"/>
      <c r="BE472" s="3"/>
      <c r="BG472" s="37"/>
      <c r="BH472" s="37"/>
      <c r="BI472" s="38" t="str">
        <f t="shared" si="132"/>
        <v/>
      </c>
    </row>
    <row r="473" spans="1:61" ht="15">
      <c r="A473" s="8"/>
      <c r="B473" s="6"/>
      <c r="C473" s="6"/>
      <c r="D473" s="6"/>
      <c r="E473" s="6"/>
      <c r="F473" s="12"/>
      <c r="G473" s="12"/>
      <c r="H473" s="12"/>
      <c r="I473" s="12"/>
      <c r="J473" s="12"/>
      <c r="K473" s="12"/>
      <c r="L473" s="13"/>
      <c r="M473" s="13"/>
      <c r="N473" s="14"/>
      <c r="O473" s="12"/>
      <c r="P473" s="12"/>
      <c r="Q473" s="12"/>
      <c r="R473" s="12"/>
      <c r="S473" s="30"/>
      <c r="T473" s="12"/>
      <c r="U473" s="12"/>
      <c r="V473" s="12"/>
      <c r="W473" s="12"/>
      <c r="X473" s="14"/>
      <c r="Y473" s="12"/>
      <c r="Z473" s="12"/>
      <c r="AA473" s="12"/>
      <c r="AB473" s="6"/>
      <c r="AC473" s="15" t="str">
        <f t="shared" si="119"/>
        <v/>
      </c>
      <c r="AD473" s="16" t="str">
        <f t="shared" si="120"/>
        <v/>
      </c>
      <c r="AE473" s="15" t="str">
        <f t="shared" si="121"/>
        <v/>
      </c>
      <c r="AF473" s="15" t="str">
        <f t="shared" si="122"/>
        <v/>
      </c>
      <c r="AG473" s="15" t="str">
        <f t="shared" si="123"/>
        <v/>
      </c>
      <c r="AH473" s="16" t="str">
        <f t="shared" si="124"/>
        <v/>
      </c>
      <c r="AI473" s="16" t="str">
        <f t="shared" si="125"/>
        <v/>
      </c>
      <c r="AJ473" s="16" t="str">
        <f t="shared" si="126"/>
        <v/>
      </c>
      <c r="AK473" s="16" t="str">
        <f t="shared" si="127"/>
        <v/>
      </c>
      <c r="AL473" s="16" t="str">
        <f t="shared" si="128"/>
        <v/>
      </c>
      <c r="AM473" s="41" t="str">
        <f t="shared" si="129"/>
        <v/>
      </c>
      <c r="AN473" s="41" t="str">
        <f t="shared" si="130"/>
        <v/>
      </c>
      <c r="AO473" s="17" t="str">
        <f>IF(A473="","",(AD473&lt;Settings!$B$4)+(AE473&gt;Settings!$B$5)+(AH473&gt;Settings!$B$6)+(AI473&gt;Settings!$B$7)+(N473&lt;Settings!$B$8)+(AJ473&gt;Settings!$B$9)+(O473&gt;Settings!$B$10)+(IFERROR(R473/S473,0)&gt;Settings!$B$11)+(AK473&lt;Settings!$B$12)+(AL473&lt;Settings!$B$13)+(X473&lt;Settings!$B$14)+(Y473&gt;Settings!$B$15))</f>
        <v/>
      </c>
      <c r="AP473" s="11" t="str">
        <f t="shared" si="131"/>
        <v/>
      </c>
      <c r="BB473" s="3"/>
      <c r="BC473" s="3"/>
      <c r="BD473" s="3"/>
      <c r="BE473" s="3"/>
      <c r="BG473" s="37"/>
      <c r="BH473" s="37"/>
      <c r="BI473" s="38" t="str">
        <f t="shared" si="132"/>
        <v/>
      </c>
    </row>
    <row r="474" spans="1:61" ht="15">
      <c r="A474" s="8"/>
      <c r="B474" s="6"/>
      <c r="C474" s="6"/>
      <c r="D474" s="6"/>
      <c r="E474" s="6"/>
      <c r="F474" s="12"/>
      <c r="G474" s="12"/>
      <c r="H474" s="12"/>
      <c r="I474" s="12"/>
      <c r="J474" s="12"/>
      <c r="K474" s="12"/>
      <c r="L474" s="13"/>
      <c r="M474" s="13"/>
      <c r="N474" s="14"/>
      <c r="O474" s="12"/>
      <c r="P474" s="12"/>
      <c r="Q474" s="12"/>
      <c r="R474" s="12"/>
      <c r="S474" s="30"/>
      <c r="T474" s="12"/>
      <c r="U474" s="12"/>
      <c r="V474" s="12"/>
      <c r="W474" s="12"/>
      <c r="X474" s="14"/>
      <c r="Y474" s="12"/>
      <c r="Z474" s="12"/>
      <c r="AA474" s="12"/>
      <c r="AB474" s="6"/>
      <c r="AC474" s="15" t="str">
        <f t="shared" si="119"/>
        <v/>
      </c>
      <c r="AD474" s="16" t="str">
        <f t="shared" si="120"/>
        <v/>
      </c>
      <c r="AE474" s="15" t="str">
        <f t="shared" si="121"/>
        <v/>
      </c>
      <c r="AF474" s="15" t="str">
        <f t="shared" si="122"/>
        <v/>
      </c>
      <c r="AG474" s="15" t="str">
        <f t="shared" si="123"/>
        <v/>
      </c>
      <c r="AH474" s="16" t="str">
        <f t="shared" si="124"/>
        <v/>
      </c>
      <c r="AI474" s="16" t="str">
        <f t="shared" si="125"/>
        <v/>
      </c>
      <c r="AJ474" s="16" t="str">
        <f t="shared" si="126"/>
        <v/>
      </c>
      <c r="AK474" s="16" t="str">
        <f t="shared" si="127"/>
        <v/>
      </c>
      <c r="AL474" s="16" t="str">
        <f t="shared" si="128"/>
        <v/>
      </c>
      <c r="AM474" s="41" t="str">
        <f t="shared" si="129"/>
        <v/>
      </c>
      <c r="AN474" s="41" t="str">
        <f t="shared" si="130"/>
        <v/>
      </c>
      <c r="AO474" s="17" t="str">
        <f>IF(A474="","",(AD474&lt;Settings!$B$4)+(AE474&gt;Settings!$B$5)+(AH474&gt;Settings!$B$6)+(AI474&gt;Settings!$B$7)+(N474&lt;Settings!$B$8)+(AJ474&gt;Settings!$B$9)+(O474&gt;Settings!$B$10)+(IFERROR(R474/S474,0)&gt;Settings!$B$11)+(AK474&lt;Settings!$B$12)+(AL474&lt;Settings!$B$13)+(X474&lt;Settings!$B$14)+(Y474&gt;Settings!$B$15))</f>
        <v/>
      </c>
      <c r="AP474" s="11" t="str">
        <f t="shared" si="131"/>
        <v/>
      </c>
      <c r="BB474" s="3"/>
      <c r="BC474" s="3"/>
      <c r="BD474" s="3"/>
      <c r="BE474" s="3"/>
      <c r="BG474" s="37"/>
      <c r="BH474" s="37"/>
      <c r="BI474" s="38" t="str">
        <f t="shared" si="132"/>
        <v/>
      </c>
    </row>
    <row r="475" spans="1:61" ht="15">
      <c r="A475" s="8"/>
      <c r="B475" s="6"/>
      <c r="C475" s="6"/>
      <c r="D475" s="6"/>
      <c r="E475" s="6"/>
      <c r="F475" s="12"/>
      <c r="G475" s="12"/>
      <c r="H475" s="12"/>
      <c r="I475" s="12"/>
      <c r="J475" s="12"/>
      <c r="K475" s="12"/>
      <c r="L475" s="13"/>
      <c r="M475" s="13"/>
      <c r="N475" s="14"/>
      <c r="O475" s="12"/>
      <c r="P475" s="12"/>
      <c r="Q475" s="12"/>
      <c r="R475" s="12"/>
      <c r="S475" s="30"/>
      <c r="T475" s="12"/>
      <c r="U475" s="12"/>
      <c r="V475" s="12"/>
      <c r="W475" s="12"/>
      <c r="X475" s="14"/>
      <c r="Y475" s="12"/>
      <c r="Z475" s="12"/>
      <c r="AA475" s="12"/>
      <c r="AB475" s="6"/>
      <c r="AC475" s="15" t="str">
        <f t="shared" si="119"/>
        <v/>
      </c>
      <c r="AD475" s="16" t="str">
        <f t="shared" si="120"/>
        <v/>
      </c>
      <c r="AE475" s="15" t="str">
        <f t="shared" si="121"/>
        <v/>
      </c>
      <c r="AF475" s="15" t="str">
        <f t="shared" si="122"/>
        <v/>
      </c>
      <c r="AG475" s="15" t="str">
        <f t="shared" si="123"/>
        <v/>
      </c>
      <c r="AH475" s="16" t="str">
        <f t="shared" si="124"/>
        <v/>
      </c>
      <c r="AI475" s="16" t="str">
        <f t="shared" si="125"/>
        <v/>
      </c>
      <c r="AJ475" s="16" t="str">
        <f t="shared" si="126"/>
        <v/>
      </c>
      <c r="AK475" s="16" t="str">
        <f t="shared" si="127"/>
        <v/>
      </c>
      <c r="AL475" s="16" t="str">
        <f t="shared" si="128"/>
        <v/>
      </c>
      <c r="AM475" s="41" t="str">
        <f t="shared" si="129"/>
        <v/>
      </c>
      <c r="AN475" s="41" t="str">
        <f t="shared" si="130"/>
        <v/>
      </c>
      <c r="AO475" s="17" t="str">
        <f>IF(A475="","",(AD475&lt;Settings!$B$4)+(AE475&gt;Settings!$B$5)+(AH475&gt;Settings!$B$6)+(AI475&gt;Settings!$B$7)+(N475&lt;Settings!$B$8)+(AJ475&gt;Settings!$B$9)+(O475&gt;Settings!$B$10)+(IFERROR(R475/S475,0)&gt;Settings!$B$11)+(AK475&lt;Settings!$B$12)+(AL475&lt;Settings!$B$13)+(X475&lt;Settings!$B$14)+(Y475&gt;Settings!$B$15))</f>
        <v/>
      </c>
      <c r="AP475" s="11" t="str">
        <f t="shared" si="131"/>
        <v/>
      </c>
      <c r="BB475" s="3"/>
      <c r="BC475" s="3"/>
      <c r="BD475" s="3"/>
      <c r="BE475" s="3"/>
      <c r="BG475" s="37"/>
      <c r="BH475" s="37"/>
      <c r="BI475" s="38" t="str">
        <f t="shared" si="132"/>
        <v/>
      </c>
    </row>
    <row r="476" spans="1:61" ht="15">
      <c r="A476" s="8"/>
      <c r="B476" s="6"/>
      <c r="C476" s="6"/>
      <c r="D476" s="6"/>
      <c r="E476" s="6"/>
      <c r="F476" s="12"/>
      <c r="G476" s="12"/>
      <c r="H476" s="12"/>
      <c r="I476" s="12"/>
      <c r="J476" s="12"/>
      <c r="K476" s="12"/>
      <c r="L476" s="13"/>
      <c r="M476" s="13"/>
      <c r="N476" s="14"/>
      <c r="O476" s="12"/>
      <c r="P476" s="12"/>
      <c r="Q476" s="12"/>
      <c r="R476" s="12"/>
      <c r="S476" s="30"/>
      <c r="T476" s="12"/>
      <c r="U476" s="12"/>
      <c r="V476" s="12"/>
      <c r="W476" s="12"/>
      <c r="X476" s="14"/>
      <c r="Y476" s="12"/>
      <c r="Z476" s="12"/>
      <c r="AA476" s="12"/>
      <c r="AB476" s="6"/>
      <c r="AC476" s="15" t="str">
        <f t="shared" si="119"/>
        <v/>
      </c>
      <c r="AD476" s="16" t="str">
        <f t="shared" si="120"/>
        <v/>
      </c>
      <c r="AE476" s="15" t="str">
        <f t="shared" si="121"/>
        <v/>
      </c>
      <c r="AF476" s="15" t="str">
        <f t="shared" si="122"/>
        <v/>
      </c>
      <c r="AG476" s="15" t="str">
        <f t="shared" si="123"/>
        <v/>
      </c>
      <c r="AH476" s="16" t="str">
        <f t="shared" si="124"/>
        <v/>
      </c>
      <c r="AI476" s="16" t="str">
        <f t="shared" si="125"/>
        <v/>
      </c>
      <c r="AJ476" s="16" t="str">
        <f t="shared" si="126"/>
        <v/>
      </c>
      <c r="AK476" s="16" t="str">
        <f t="shared" si="127"/>
        <v/>
      </c>
      <c r="AL476" s="16" t="str">
        <f t="shared" si="128"/>
        <v/>
      </c>
      <c r="AM476" s="41" t="str">
        <f t="shared" si="129"/>
        <v/>
      </c>
      <c r="AN476" s="41" t="str">
        <f t="shared" si="130"/>
        <v/>
      </c>
      <c r="AO476" s="17" t="str">
        <f>IF(A476="","",(AD476&lt;Settings!$B$4)+(AE476&gt;Settings!$B$5)+(AH476&gt;Settings!$B$6)+(AI476&gt;Settings!$B$7)+(N476&lt;Settings!$B$8)+(AJ476&gt;Settings!$B$9)+(O476&gt;Settings!$B$10)+(IFERROR(R476/S476,0)&gt;Settings!$B$11)+(AK476&lt;Settings!$B$12)+(AL476&lt;Settings!$B$13)+(X476&lt;Settings!$B$14)+(Y476&gt;Settings!$B$15))</f>
        <v/>
      </c>
      <c r="AP476" s="11" t="str">
        <f t="shared" si="131"/>
        <v/>
      </c>
      <c r="BB476" s="3"/>
      <c r="BC476" s="3"/>
      <c r="BD476" s="3"/>
      <c r="BE476" s="3"/>
      <c r="BG476" s="37"/>
      <c r="BH476" s="37"/>
      <c r="BI476" s="38" t="str">
        <f t="shared" si="132"/>
        <v/>
      </c>
    </row>
    <row r="477" spans="1:61" ht="15">
      <c r="A477" s="8"/>
      <c r="B477" s="6"/>
      <c r="C477" s="6"/>
      <c r="D477" s="6"/>
      <c r="E477" s="6"/>
      <c r="F477" s="12"/>
      <c r="G477" s="12"/>
      <c r="H477" s="12"/>
      <c r="I477" s="12"/>
      <c r="J477" s="12"/>
      <c r="K477" s="12"/>
      <c r="L477" s="13"/>
      <c r="M477" s="13"/>
      <c r="N477" s="14"/>
      <c r="O477" s="12"/>
      <c r="P477" s="12"/>
      <c r="Q477" s="12"/>
      <c r="R477" s="12"/>
      <c r="S477" s="30"/>
      <c r="T477" s="12"/>
      <c r="U477" s="12"/>
      <c r="V477" s="12"/>
      <c r="W477" s="12"/>
      <c r="X477" s="14"/>
      <c r="Y477" s="12"/>
      <c r="Z477" s="12"/>
      <c r="AA477" s="12"/>
      <c r="AB477" s="6"/>
      <c r="AC477" s="15" t="str">
        <f t="shared" si="119"/>
        <v/>
      </c>
      <c r="AD477" s="16" t="str">
        <f t="shared" si="120"/>
        <v/>
      </c>
      <c r="AE477" s="15" t="str">
        <f t="shared" si="121"/>
        <v/>
      </c>
      <c r="AF477" s="15" t="str">
        <f t="shared" si="122"/>
        <v/>
      </c>
      <c r="AG477" s="15" t="str">
        <f t="shared" si="123"/>
        <v/>
      </c>
      <c r="AH477" s="16" t="str">
        <f t="shared" si="124"/>
        <v/>
      </c>
      <c r="AI477" s="16" t="str">
        <f t="shared" si="125"/>
        <v/>
      </c>
      <c r="AJ477" s="16" t="str">
        <f t="shared" si="126"/>
        <v/>
      </c>
      <c r="AK477" s="16" t="str">
        <f t="shared" si="127"/>
        <v/>
      </c>
      <c r="AL477" s="16" t="str">
        <f t="shared" si="128"/>
        <v/>
      </c>
      <c r="AM477" s="41" t="str">
        <f t="shared" si="129"/>
        <v/>
      </c>
      <c r="AN477" s="41" t="str">
        <f t="shared" si="130"/>
        <v/>
      </c>
      <c r="AO477" s="17" t="str">
        <f>IF(A477="","",(AD477&lt;Settings!$B$4)+(AE477&gt;Settings!$B$5)+(AH477&gt;Settings!$B$6)+(AI477&gt;Settings!$B$7)+(N477&lt;Settings!$B$8)+(AJ477&gt;Settings!$B$9)+(O477&gt;Settings!$B$10)+(IFERROR(R477/S477,0)&gt;Settings!$B$11)+(AK477&lt;Settings!$B$12)+(AL477&lt;Settings!$B$13)+(X477&lt;Settings!$B$14)+(Y477&gt;Settings!$B$15))</f>
        <v/>
      </c>
      <c r="AP477" s="11" t="str">
        <f t="shared" si="131"/>
        <v/>
      </c>
      <c r="BB477" s="3"/>
      <c r="BC477" s="3"/>
      <c r="BD477" s="3"/>
      <c r="BE477" s="3"/>
      <c r="BG477" s="37"/>
      <c r="BH477" s="37"/>
      <c r="BI477" s="38" t="str">
        <f t="shared" si="132"/>
        <v/>
      </c>
    </row>
    <row r="478" spans="1:61" ht="15">
      <c r="A478" s="8"/>
      <c r="B478" s="6"/>
      <c r="C478" s="6"/>
      <c r="D478" s="6"/>
      <c r="E478" s="6"/>
      <c r="F478" s="12"/>
      <c r="G478" s="12"/>
      <c r="H478" s="12"/>
      <c r="I478" s="12"/>
      <c r="J478" s="12"/>
      <c r="K478" s="12"/>
      <c r="L478" s="13"/>
      <c r="M478" s="13"/>
      <c r="N478" s="14"/>
      <c r="O478" s="12"/>
      <c r="P478" s="12"/>
      <c r="Q478" s="12"/>
      <c r="R478" s="12"/>
      <c r="S478" s="30"/>
      <c r="T478" s="12"/>
      <c r="U478" s="12"/>
      <c r="V478" s="12"/>
      <c r="W478" s="12"/>
      <c r="X478" s="14"/>
      <c r="Y478" s="12"/>
      <c r="Z478" s="12"/>
      <c r="AA478" s="12"/>
      <c r="AB478" s="6"/>
      <c r="AC478" s="15" t="str">
        <f t="shared" si="119"/>
        <v/>
      </c>
      <c r="AD478" s="16" t="str">
        <f t="shared" si="120"/>
        <v/>
      </c>
      <c r="AE478" s="15" t="str">
        <f t="shared" si="121"/>
        <v/>
      </c>
      <c r="AF478" s="15" t="str">
        <f t="shared" si="122"/>
        <v/>
      </c>
      <c r="AG478" s="15" t="str">
        <f t="shared" si="123"/>
        <v/>
      </c>
      <c r="AH478" s="16" t="str">
        <f t="shared" si="124"/>
        <v/>
      </c>
      <c r="AI478" s="16" t="str">
        <f t="shared" si="125"/>
        <v/>
      </c>
      <c r="AJ478" s="16" t="str">
        <f t="shared" si="126"/>
        <v/>
      </c>
      <c r="AK478" s="16" t="str">
        <f t="shared" si="127"/>
        <v/>
      </c>
      <c r="AL478" s="16" t="str">
        <f t="shared" si="128"/>
        <v/>
      </c>
      <c r="AM478" s="41" t="str">
        <f t="shared" si="129"/>
        <v/>
      </c>
      <c r="AN478" s="41" t="str">
        <f t="shared" si="130"/>
        <v/>
      </c>
      <c r="AO478" s="17" t="str">
        <f>IF(A478="","",(AD478&lt;Settings!$B$4)+(AE478&gt;Settings!$B$5)+(AH478&gt;Settings!$B$6)+(AI478&gt;Settings!$B$7)+(N478&lt;Settings!$B$8)+(AJ478&gt;Settings!$B$9)+(O478&gt;Settings!$B$10)+(IFERROR(R478/S478,0)&gt;Settings!$B$11)+(AK478&lt;Settings!$B$12)+(AL478&lt;Settings!$B$13)+(X478&lt;Settings!$B$14)+(Y478&gt;Settings!$B$15))</f>
        <v/>
      </c>
      <c r="AP478" s="11" t="str">
        <f t="shared" si="131"/>
        <v/>
      </c>
      <c r="BB478" s="3"/>
      <c r="BC478" s="3"/>
      <c r="BD478" s="3"/>
      <c r="BE478" s="3"/>
      <c r="BG478" s="37"/>
      <c r="BH478" s="37"/>
      <c r="BI478" s="38" t="str">
        <f t="shared" si="132"/>
        <v/>
      </c>
    </row>
    <row r="479" spans="1:61" ht="15">
      <c r="A479" s="8"/>
      <c r="B479" s="6"/>
      <c r="C479" s="6"/>
      <c r="D479" s="6"/>
      <c r="E479" s="6"/>
      <c r="F479" s="12"/>
      <c r="G479" s="12"/>
      <c r="H479" s="12"/>
      <c r="I479" s="12"/>
      <c r="J479" s="12"/>
      <c r="K479" s="12"/>
      <c r="L479" s="13"/>
      <c r="M479" s="13"/>
      <c r="N479" s="14"/>
      <c r="O479" s="12"/>
      <c r="P479" s="12"/>
      <c r="Q479" s="12"/>
      <c r="R479" s="12"/>
      <c r="S479" s="30"/>
      <c r="T479" s="12"/>
      <c r="U479" s="12"/>
      <c r="V479" s="12"/>
      <c r="W479" s="12"/>
      <c r="X479" s="14"/>
      <c r="Y479" s="12"/>
      <c r="Z479" s="12"/>
      <c r="AA479" s="12"/>
      <c r="AB479" s="6"/>
      <c r="AC479" s="15" t="str">
        <f t="shared" si="119"/>
        <v/>
      </c>
      <c r="AD479" s="16" t="str">
        <f t="shared" si="120"/>
        <v/>
      </c>
      <c r="AE479" s="15" t="str">
        <f t="shared" si="121"/>
        <v/>
      </c>
      <c r="AF479" s="15" t="str">
        <f t="shared" si="122"/>
        <v/>
      </c>
      <c r="AG479" s="15" t="str">
        <f t="shared" si="123"/>
        <v/>
      </c>
      <c r="AH479" s="16" t="str">
        <f t="shared" si="124"/>
        <v/>
      </c>
      <c r="AI479" s="16" t="str">
        <f t="shared" si="125"/>
        <v/>
      </c>
      <c r="AJ479" s="16" t="str">
        <f t="shared" si="126"/>
        <v/>
      </c>
      <c r="AK479" s="16" t="str">
        <f t="shared" si="127"/>
        <v/>
      </c>
      <c r="AL479" s="16" t="str">
        <f t="shared" si="128"/>
        <v/>
      </c>
      <c r="AM479" s="41" t="str">
        <f t="shared" si="129"/>
        <v/>
      </c>
      <c r="AN479" s="41" t="str">
        <f t="shared" si="130"/>
        <v/>
      </c>
      <c r="AO479" s="17" t="str">
        <f>IF(A479="","",(AD479&lt;Settings!$B$4)+(AE479&gt;Settings!$B$5)+(AH479&gt;Settings!$B$6)+(AI479&gt;Settings!$B$7)+(N479&lt;Settings!$B$8)+(AJ479&gt;Settings!$B$9)+(O479&gt;Settings!$B$10)+(IFERROR(R479/S479,0)&gt;Settings!$B$11)+(AK479&lt;Settings!$B$12)+(AL479&lt;Settings!$B$13)+(X479&lt;Settings!$B$14)+(Y479&gt;Settings!$B$15))</f>
        <v/>
      </c>
      <c r="AP479" s="11" t="str">
        <f t="shared" si="131"/>
        <v/>
      </c>
      <c r="BB479" s="3"/>
      <c r="BC479" s="3"/>
      <c r="BD479" s="3"/>
      <c r="BE479" s="3"/>
      <c r="BG479" s="37"/>
      <c r="BH479" s="37"/>
      <c r="BI479" s="38" t="str">
        <f t="shared" si="132"/>
        <v/>
      </c>
    </row>
    <row r="480" spans="1:61" ht="15">
      <c r="A480" s="8"/>
      <c r="B480" s="6"/>
      <c r="C480" s="6"/>
      <c r="D480" s="6"/>
      <c r="E480" s="6"/>
      <c r="F480" s="12"/>
      <c r="G480" s="12"/>
      <c r="H480" s="12"/>
      <c r="I480" s="12"/>
      <c r="J480" s="12"/>
      <c r="K480" s="12"/>
      <c r="L480" s="13"/>
      <c r="M480" s="13"/>
      <c r="N480" s="14"/>
      <c r="O480" s="12"/>
      <c r="P480" s="12"/>
      <c r="Q480" s="12"/>
      <c r="R480" s="12"/>
      <c r="S480" s="30"/>
      <c r="T480" s="12"/>
      <c r="U480" s="12"/>
      <c r="V480" s="12"/>
      <c r="W480" s="12"/>
      <c r="X480" s="14"/>
      <c r="Y480" s="12"/>
      <c r="Z480" s="12"/>
      <c r="AA480" s="12"/>
      <c r="AB480" s="6"/>
      <c r="AC480" s="15" t="str">
        <f t="shared" si="119"/>
        <v/>
      </c>
      <c r="AD480" s="16" t="str">
        <f t="shared" si="120"/>
        <v/>
      </c>
      <c r="AE480" s="15" t="str">
        <f t="shared" si="121"/>
        <v/>
      </c>
      <c r="AF480" s="15" t="str">
        <f t="shared" si="122"/>
        <v/>
      </c>
      <c r="AG480" s="15" t="str">
        <f t="shared" si="123"/>
        <v/>
      </c>
      <c r="AH480" s="16" t="str">
        <f t="shared" si="124"/>
        <v/>
      </c>
      <c r="AI480" s="16" t="str">
        <f t="shared" si="125"/>
        <v/>
      </c>
      <c r="AJ480" s="16" t="str">
        <f t="shared" si="126"/>
        <v/>
      </c>
      <c r="AK480" s="16" t="str">
        <f t="shared" si="127"/>
        <v/>
      </c>
      <c r="AL480" s="16" t="str">
        <f t="shared" si="128"/>
        <v/>
      </c>
      <c r="AM480" s="41" t="str">
        <f t="shared" si="129"/>
        <v/>
      </c>
      <c r="AN480" s="41" t="str">
        <f t="shared" si="130"/>
        <v/>
      </c>
      <c r="AO480" s="17" t="str">
        <f>IF(A480="","",(AD480&lt;Settings!$B$4)+(AE480&gt;Settings!$B$5)+(AH480&gt;Settings!$B$6)+(AI480&gt;Settings!$B$7)+(N480&lt;Settings!$B$8)+(AJ480&gt;Settings!$B$9)+(O480&gt;Settings!$B$10)+(IFERROR(R480/S480,0)&gt;Settings!$B$11)+(AK480&lt;Settings!$B$12)+(AL480&lt;Settings!$B$13)+(X480&lt;Settings!$B$14)+(Y480&gt;Settings!$B$15))</f>
        <v/>
      </c>
      <c r="AP480" s="11" t="str">
        <f t="shared" si="131"/>
        <v/>
      </c>
      <c r="BB480" s="3"/>
      <c r="BC480" s="3"/>
      <c r="BD480" s="3"/>
      <c r="BE480" s="3"/>
      <c r="BG480" s="37"/>
      <c r="BH480" s="37"/>
      <c r="BI480" s="38" t="str">
        <f t="shared" si="132"/>
        <v/>
      </c>
    </row>
    <row r="481" spans="1:61" ht="15">
      <c r="A481" s="8"/>
      <c r="B481" s="6"/>
      <c r="C481" s="6"/>
      <c r="D481" s="6"/>
      <c r="E481" s="6"/>
      <c r="F481" s="12"/>
      <c r="G481" s="12"/>
      <c r="H481" s="12"/>
      <c r="I481" s="12"/>
      <c r="J481" s="12"/>
      <c r="K481" s="12"/>
      <c r="L481" s="13"/>
      <c r="M481" s="13"/>
      <c r="N481" s="14"/>
      <c r="O481" s="12"/>
      <c r="P481" s="12"/>
      <c r="Q481" s="12"/>
      <c r="R481" s="12"/>
      <c r="S481" s="30"/>
      <c r="T481" s="12"/>
      <c r="U481" s="12"/>
      <c r="V481" s="12"/>
      <c r="W481" s="12"/>
      <c r="X481" s="14"/>
      <c r="Y481" s="12"/>
      <c r="Z481" s="12"/>
      <c r="AA481" s="12"/>
      <c r="AB481" s="6"/>
      <c r="AC481" s="15" t="str">
        <f t="shared" si="119"/>
        <v/>
      </c>
      <c r="AD481" s="16" t="str">
        <f t="shared" si="120"/>
        <v/>
      </c>
      <c r="AE481" s="15" t="str">
        <f t="shared" si="121"/>
        <v/>
      </c>
      <c r="AF481" s="15" t="str">
        <f t="shared" si="122"/>
        <v/>
      </c>
      <c r="AG481" s="15" t="str">
        <f t="shared" si="123"/>
        <v/>
      </c>
      <c r="AH481" s="16" t="str">
        <f t="shared" si="124"/>
        <v/>
      </c>
      <c r="AI481" s="16" t="str">
        <f t="shared" si="125"/>
        <v/>
      </c>
      <c r="AJ481" s="16" t="str">
        <f t="shared" si="126"/>
        <v/>
      </c>
      <c r="AK481" s="16" t="str">
        <f t="shared" si="127"/>
        <v/>
      </c>
      <c r="AL481" s="16" t="str">
        <f t="shared" si="128"/>
        <v/>
      </c>
      <c r="AM481" s="41" t="str">
        <f t="shared" si="129"/>
        <v/>
      </c>
      <c r="AN481" s="41" t="str">
        <f t="shared" si="130"/>
        <v/>
      </c>
      <c r="AO481" s="17" t="str">
        <f>IF(A481="","",(AD481&lt;Settings!$B$4)+(AE481&gt;Settings!$B$5)+(AH481&gt;Settings!$B$6)+(AI481&gt;Settings!$B$7)+(N481&lt;Settings!$B$8)+(AJ481&gt;Settings!$B$9)+(O481&gt;Settings!$B$10)+(IFERROR(R481/S481,0)&gt;Settings!$B$11)+(AK481&lt;Settings!$B$12)+(AL481&lt;Settings!$B$13)+(X481&lt;Settings!$B$14)+(Y481&gt;Settings!$B$15))</f>
        <v/>
      </c>
      <c r="AP481" s="11" t="str">
        <f t="shared" si="131"/>
        <v/>
      </c>
      <c r="BB481" s="3"/>
      <c r="BC481" s="3"/>
      <c r="BD481" s="3"/>
      <c r="BE481" s="3"/>
      <c r="BG481" s="37"/>
      <c r="BH481" s="37"/>
      <c r="BI481" s="38" t="str">
        <f t="shared" si="132"/>
        <v/>
      </c>
    </row>
    <row r="482" spans="1:61" ht="15">
      <c r="A482" s="8"/>
      <c r="B482" s="6"/>
      <c r="C482" s="6"/>
      <c r="D482" s="6"/>
      <c r="E482" s="6"/>
      <c r="F482" s="12"/>
      <c r="G482" s="12"/>
      <c r="H482" s="12"/>
      <c r="I482" s="12"/>
      <c r="J482" s="12"/>
      <c r="K482" s="12"/>
      <c r="L482" s="13"/>
      <c r="M482" s="13"/>
      <c r="N482" s="14"/>
      <c r="O482" s="12"/>
      <c r="P482" s="12"/>
      <c r="Q482" s="12"/>
      <c r="R482" s="12"/>
      <c r="S482" s="30"/>
      <c r="T482" s="12"/>
      <c r="U482" s="12"/>
      <c r="V482" s="12"/>
      <c r="W482" s="12"/>
      <c r="X482" s="14"/>
      <c r="Y482" s="12"/>
      <c r="Z482" s="12"/>
      <c r="AA482" s="12"/>
      <c r="AB482" s="6"/>
      <c r="AC482" s="15" t="str">
        <f t="shared" si="119"/>
        <v/>
      </c>
      <c r="AD482" s="16" t="str">
        <f t="shared" si="120"/>
        <v/>
      </c>
      <c r="AE482" s="15" t="str">
        <f t="shared" si="121"/>
        <v/>
      </c>
      <c r="AF482" s="15" t="str">
        <f t="shared" si="122"/>
        <v/>
      </c>
      <c r="AG482" s="15" t="str">
        <f t="shared" si="123"/>
        <v/>
      </c>
      <c r="AH482" s="16" t="str">
        <f t="shared" si="124"/>
        <v/>
      </c>
      <c r="AI482" s="16" t="str">
        <f t="shared" si="125"/>
        <v/>
      </c>
      <c r="AJ482" s="16" t="str">
        <f t="shared" si="126"/>
        <v/>
      </c>
      <c r="AK482" s="16" t="str">
        <f t="shared" si="127"/>
        <v/>
      </c>
      <c r="AL482" s="16" t="str">
        <f t="shared" si="128"/>
        <v/>
      </c>
      <c r="AM482" s="41" t="str">
        <f t="shared" si="129"/>
        <v/>
      </c>
      <c r="AN482" s="41" t="str">
        <f t="shared" si="130"/>
        <v/>
      </c>
      <c r="AO482" s="17" t="str">
        <f>IF(A482="","",(AD482&lt;Settings!$B$4)+(AE482&gt;Settings!$B$5)+(AH482&gt;Settings!$B$6)+(AI482&gt;Settings!$B$7)+(N482&lt;Settings!$B$8)+(AJ482&gt;Settings!$B$9)+(O482&gt;Settings!$B$10)+(IFERROR(R482/S482,0)&gt;Settings!$B$11)+(AK482&lt;Settings!$B$12)+(AL482&lt;Settings!$B$13)+(X482&lt;Settings!$B$14)+(Y482&gt;Settings!$B$15))</f>
        <v/>
      </c>
      <c r="AP482" s="11" t="str">
        <f t="shared" si="131"/>
        <v/>
      </c>
      <c r="BB482" s="3"/>
      <c r="BC482" s="3"/>
      <c r="BD482" s="3"/>
      <c r="BE482" s="3"/>
      <c r="BG482" s="37"/>
      <c r="BH482" s="37"/>
      <c r="BI482" s="38" t="str">
        <f t="shared" si="132"/>
        <v/>
      </c>
    </row>
    <row r="483" spans="1:61" ht="15">
      <c r="A483" s="8"/>
      <c r="B483" s="6"/>
      <c r="C483" s="6"/>
      <c r="D483" s="6"/>
      <c r="E483" s="6"/>
      <c r="F483" s="12"/>
      <c r="G483" s="12"/>
      <c r="H483" s="12"/>
      <c r="I483" s="12"/>
      <c r="J483" s="12"/>
      <c r="K483" s="12"/>
      <c r="L483" s="13"/>
      <c r="M483" s="13"/>
      <c r="N483" s="14"/>
      <c r="O483" s="12"/>
      <c r="P483" s="12"/>
      <c r="Q483" s="12"/>
      <c r="R483" s="12"/>
      <c r="S483" s="30"/>
      <c r="T483" s="12"/>
      <c r="U483" s="12"/>
      <c r="V483" s="12"/>
      <c r="W483" s="12"/>
      <c r="X483" s="14"/>
      <c r="Y483" s="12"/>
      <c r="Z483" s="12"/>
      <c r="AA483" s="12"/>
      <c r="AB483" s="6"/>
      <c r="AC483" s="15" t="str">
        <f t="shared" si="119"/>
        <v/>
      </c>
      <c r="AD483" s="16" t="str">
        <f t="shared" si="120"/>
        <v/>
      </c>
      <c r="AE483" s="15" t="str">
        <f t="shared" si="121"/>
        <v/>
      </c>
      <c r="AF483" s="15" t="str">
        <f t="shared" si="122"/>
        <v/>
      </c>
      <c r="AG483" s="15" t="str">
        <f t="shared" si="123"/>
        <v/>
      </c>
      <c r="AH483" s="16" t="str">
        <f t="shared" si="124"/>
        <v/>
      </c>
      <c r="AI483" s="16" t="str">
        <f t="shared" si="125"/>
        <v/>
      </c>
      <c r="AJ483" s="16" t="str">
        <f t="shared" si="126"/>
        <v/>
      </c>
      <c r="AK483" s="16" t="str">
        <f t="shared" si="127"/>
        <v/>
      </c>
      <c r="AL483" s="16" t="str">
        <f t="shared" si="128"/>
        <v/>
      </c>
      <c r="AM483" s="41" t="str">
        <f t="shared" si="129"/>
        <v/>
      </c>
      <c r="AN483" s="41" t="str">
        <f t="shared" si="130"/>
        <v/>
      </c>
      <c r="AO483" s="17" t="str">
        <f>IF(A483="","",(AD483&lt;Settings!$B$4)+(AE483&gt;Settings!$B$5)+(AH483&gt;Settings!$B$6)+(AI483&gt;Settings!$B$7)+(N483&lt;Settings!$B$8)+(AJ483&gt;Settings!$B$9)+(O483&gt;Settings!$B$10)+(IFERROR(R483/S483,0)&gt;Settings!$B$11)+(AK483&lt;Settings!$B$12)+(AL483&lt;Settings!$B$13)+(X483&lt;Settings!$B$14)+(Y483&gt;Settings!$B$15))</f>
        <v/>
      </c>
      <c r="AP483" s="11" t="str">
        <f t="shared" si="131"/>
        <v/>
      </c>
      <c r="BB483" s="3"/>
      <c r="BC483" s="3"/>
      <c r="BD483" s="3"/>
      <c r="BE483" s="3"/>
      <c r="BG483" s="37"/>
      <c r="BH483" s="37"/>
      <c r="BI483" s="38" t="str">
        <f t="shared" si="132"/>
        <v/>
      </c>
    </row>
    <row r="484" spans="1:61" ht="15">
      <c r="A484" s="8"/>
      <c r="B484" s="6"/>
      <c r="C484" s="6"/>
      <c r="D484" s="6"/>
      <c r="E484" s="6"/>
      <c r="F484" s="12"/>
      <c r="G484" s="12"/>
      <c r="H484" s="12"/>
      <c r="I484" s="12"/>
      <c r="J484" s="12"/>
      <c r="K484" s="12"/>
      <c r="L484" s="13"/>
      <c r="M484" s="13"/>
      <c r="N484" s="14"/>
      <c r="O484" s="12"/>
      <c r="P484" s="12"/>
      <c r="Q484" s="12"/>
      <c r="R484" s="12"/>
      <c r="S484" s="30"/>
      <c r="T484" s="12"/>
      <c r="U484" s="12"/>
      <c r="V484" s="12"/>
      <c r="W484" s="12"/>
      <c r="X484" s="14"/>
      <c r="Y484" s="12"/>
      <c r="Z484" s="12"/>
      <c r="AA484" s="12"/>
      <c r="AB484" s="6"/>
      <c r="AC484" s="15" t="str">
        <f t="shared" si="119"/>
        <v/>
      </c>
      <c r="AD484" s="16" t="str">
        <f t="shared" si="120"/>
        <v/>
      </c>
      <c r="AE484" s="15" t="str">
        <f t="shared" si="121"/>
        <v/>
      </c>
      <c r="AF484" s="15" t="str">
        <f t="shared" si="122"/>
        <v/>
      </c>
      <c r="AG484" s="15" t="str">
        <f t="shared" si="123"/>
        <v/>
      </c>
      <c r="AH484" s="16" t="str">
        <f t="shared" si="124"/>
        <v/>
      </c>
      <c r="AI484" s="16" t="str">
        <f t="shared" si="125"/>
        <v/>
      </c>
      <c r="AJ484" s="16" t="str">
        <f t="shared" si="126"/>
        <v/>
      </c>
      <c r="AK484" s="16" t="str">
        <f t="shared" si="127"/>
        <v/>
      </c>
      <c r="AL484" s="16" t="str">
        <f t="shared" si="128"/>
        <v/>
      </c>
      <c r="AM484" s="41" t="str">
        <f t="shared" si="129"/>
        <v/>
      </c>
      <c r="AN484" s="41" t="str">
        <f t="shared" si="130"/>
        <v/>
      </c>
      <c r="AO484" s="17" t="str">
        <f>IF(A484="","",(AD484&lt;Settings!$B$4)+(AE484&gt;Settings!$B$5)+(AH484&gt;Settings!$B$6)+(AI484&gt;Settings!$B$7)+(N484&lt;Settings!$B$8)+(AJ484&gt;Settings!$B$9)+(O484&gt;Settings!$B$10)+(IFERROR(R484/S484,0)&gt;Settings!$B$11)+(AK484&lt;Settings!$B$12)+(AL484&lt;Settings!$B$13)+(X484&lt;Settings!$B$14)+(Y484&gt;Settings!$B$15))</f>
        <v/>
      </c>
      <c r="AP484" s="11" t="str">
        <f t="shared" si="131"/>
        <v/>
      </c>
      <c r="BB484" s="3"/>
      <c r="BC484" s="3"/>
      <c r="BD484" s="3"/>
      <c r="BE484" s="3"/>
      <c r="BG484" s="37"/>
      <c r="BH484" s="37"/>
      <c r="BI484" s="38" t="str">
        <f t="shared" si="132"/>
        <v/>
      </c>
    </row>
    <row r="485" spans="1:61" ht="15">
      <c r="A485" s="8"/>
      <c r="B485" s="6"/>
      <c r="C485" s="6"/>
      <c r="D485" s="6"/>
      <c r="E485" s="6"/>
      <c r="F485" s="12"/>
      <c r="G485" s="12"/>
      <c r="H485" s="12"/>
      <c r="I485" s="12"/>
      <c r="J485" s="12"/>
      <c r="K485" s="12"/>
      <c r="L485" s="13"/>
      <c r="M485" s="13"/>
      <c r="N485" s="14"/>
      <c r="O485" s="12"/>
      <c r="P485" s="12"/>
      <c r="Q485" s="12"/>
      <c r="R485" s="12"/>
      <c r="S485" s="30"/>
      <c r="T485" s="12"/>
      <c r="U485" s="12"/>
      <c r="V485" s="12"/>
      <c r="W485" s="12"/>
      <c r="X485" s="14"/>
      <c r="Y485" s="12"/>
      <c r="Z485" s="12"/>
      <c r="AA485" s="12"/>
      <c r="AB485" s="6"/>
      <c r="AC485" s="15" t="str">
        <f t="shared" si="119"/>
        <v/>
      </c>
      <c r="AD485" s="16" t="str">
        <f t="shared" si="120"/>
        <v/>
      </c>
      <c r="AE485" s="15" t="str">
        <f t="shared" si="121"/>
        <v/>
      </c>
      <c r="AF485" s="15" t="str">
        <f t="shared" si="122"/>
        <v/>
      </c>
      <c r="AG485" s="15" t="str">
        <f t="shared" si="123"/>
        <v/>
      </c>
      <c r="AH485" s="16" t="str">
        <f t="shared" si="124"/>
        <v/>
      </c>
      <c r="AI485" s="16" t="str">
        <f t="shared" si="125"/>
        <v/>
      </c>
      <c r="AJ485" s="16" t="str">
        <f t="shared" si="126"/>
        <v/>
      </c>
      <c r="AK485" s="16" t="str">
        <f t="shared" si="127"/>
        <v/>
      </c>
      <c r="AL485" s="16" t="str">
        <f t="shared" si="128"/>
        <v/>
      </c>
      <c r="AM485" s="41" t="str">
        <f t="shared" si="129"/>
        <v/>
      </c>
      <c r="AN485" s="41" t="str">
        <f t="shared" si="130"/>
        <v/>
      </c>
      <c r="AO485" s="17" t="str">
        <f>IF(A485="","",(AD485&lt;Settings!$B$4)+(AE485&gt;Settings!$B$5)+(AH485&gt;Settings!$B$6)+(AI485&gt;Settings!$B$7)+(N485&lt;Settings!$B$8)+(AJ485&gt;Settings!$B$9)+(O485&gt;Settings!$B$10)+(IFERROR(R485/S485,0)&gt;Settings!$B$11)+(AK485&lt;Settings!$B$12)+(AL485&lt;Settings!$B$13)+(X485&lt;Settings!$B$14)+(Y485&gt;Settings!$B$15))</f>
        <v/>
      </c>
      <c r="AP485" s="11" t="str">
        <f t="shared" si="131"/>
        <v/>
      </c>
      <c r="BB485" s="3"/>
      <c r="BC485" s="3"/>
      <c r="BD485" s="3"/>
      <c r="BE485" s="3"/>
      <c r="BG485" s="37"/>
      <c r="BH485" s="37"/>
      <c r="BI485" s="38" t="str">
        <f t="shared" si="132"/>
        <v/>
      </c>
    </row>
    <row r="486" spans="1:61" ht="15">
      <c r="A486" s="8"/>
      <c r="B486" s="6"/>
      <c r="C486" s="6"/>
      <c r="D486" s="6"/>
      <c r="E486" s="6"/>
      <c r="F486" s="12"/>
      <c r="G486" s="12"/>
      <c r="H486" s="12"/>
      <c r="I486" s="12"/>
      <c r="J486" s="12"/>
      <c r="K486" s="12"/>
      <c r="L486" s="13"/>
      <c r="M486" s="13"/>
      <c r="N486" s="14"/>
      <c r="O486" s="12"/>
      <c r="P486" s="12"/>
      <c r="Q486" s="12"/>
      <c r="R486" s="12"/>
      <c r="S486" s="30"/>
      <c r="T486" s="12"/>
      <c r="U486" s="12"/>
      <c r="V486" s="12"/>
      <c r="W486" s="12"/>
      <c r="X486" s="14"/>
      <c r="Y486" s="12"/>
      <c r="Z486" s="12"/>
      <c r="AA486" s="12"/>
      <c r="AB486" s="6"/>
      <c r="AC486" s="15" t="str">
        <f t="shared" si="119"/>
        <v/>
      </c>
      <c r="AD486" s="16" t="str">
        <f t="shared" si="120"/>
        <v/>
      </c>
      <c r="AE486" s="15" t="str">
        <f t="shared" si="121"/>
        <v/>
      </c>
      <c r="AF486" s="15" t="str">
        <f t="shared" si="122"/>
        <v/>
      </c>
      <c r="AG486" s="15" t="str">
        <f t="shared" si="123"/>
        <v/>
      </c>
      <c r="AH486" s="16" t="str">
        <f t="shared" si="124"/>
        <v/>
      </c>
      <c r="AI486" s="16" t="str">
        <f t="shared" si="125"/>
        <v/>
      </c>
      <c r="AJ486" s="16" t="str">
        <f t="shared" si="126"/>
        <v/>
      </c>
      <c r="AK486" s="16" t="str">
        <f t="shared" si="127"/>
        <v/>
      </c>
      <c r="AL486" s="16" t="str">
        <f t="shared" si="128"/>
        <v/>
      </c>
      <c r="AM486" s="41" t="str">
        <f t="shared" si="129"/>
        <v/>
      </c>
      <c r="AN486" s="41" t="str">
        <f t="shared" si="130"/>
        <v/>
      </c>
      <c r="AO486" s="17" t="str">
        <f>IF(A486="","",(AD486&lt;Settings!$B$4)+(AE486&gt;Settings!$B$5)+(AH486&gt;Settings!$B$6)+(AI486&gt;Settings!$B$7)+(N486&lt;Settings!$B$8)+(AJ486&gt;Settings!$B$9)+(O486&gt;Settings!$B$10)+(IFERROR(R486/S486,0)&gt;Settings!$B$11)+(AK486&lt;Settings!$B$12)+(AL486&lt;Settings!$B$13)+(X486&lt;Settings!$B$14)+(Y486&gt;Settings!$B$15))</f>
        <v/>
      </c>
      <c r="AP486" s="11" t="str">
        <f t="shared" si="131"/>
        <v/>
      </c>
      <c r="BB486" s="3"/>
      <c r="BC486" s="3"/>
      <c r="BD486" s="3"/>
      <c r="BE486" s="3"/>
      <c r="BG486" s="37"/>
      <c r="BH486" s="37"/>
      <c r="BI486" s="38" t="str">
        <f t="shared" si="132"/>
        <v/>
      </c>
    </row>
    <row r="487" spans="1:61" ht="15">
      <c r="A487" s="8"/>
      <c r="B487" s="6"/>
      <c r="C487" s="6"/>
      <c r="D487" s="6"/>
      <c r="E487" s="6"/>
      <c r="F487" s="12"/>
      <c r="G487" s="12"/>
      <c r="H487" s="12"/>
      <c r="I487" s="12"/>
      <c r="J487" s="12"/>
      <c r="K487" s="12"/>
      <c r="L487" s="13"/>
      <c r="M487" s="13"/>
      <c r="N487" s="14"/>
      <c r="O487" s="12"/>
      <c r="P487" s="12"/>
      <c r="Q487" s="12"/>
      <c r="R487" s="12"/>
      <c r="S487" s="30"/>
      <c r="T487" s="12"/>
      <c r="U487" s="12"/>
      <c r="V487" s="12"/>
      <c r="W487" s="12"/>
      <c r="X487" s="14"/>
      <c r="Y487" s="12"/>
      <c r="Z487" s="12"/>
      <c r="AA487" s="12"/>
      <c r="AB487" s="6"/>
      <c r="AC487" s="15" t="str">
        <f t="shared" si="119"/>
        <v/>
      </c>
      <c r="AD487" s="16" t="str">
        <f t="shared" si="120"/>
        <v/>
      </c>
      <c r="AE487" s="15" t="str">
        <f t="shared" si="121"/>
        <v/>
      </c>
      <c r="AF487" s="15" t="str">
        <f t="shared" si="122"/>
        <v/>
      </c>
      <c r="AG487" s="15" t="str">
        <f t="shared" si="123"/>
        <v/>
      </c>
      <c r="AH487" s="16" t="str">
        <f t="shared" si="124"/>
        <v/>
      </c>
      <c r="AI487" s="16" t="str">
        <f t="shared" si="125"/>
        <v/>
      </c>
      <c r="AJ487" s="16" t="str">
        <f t="shared" si="126"/>
        <v/>
      </c>
      <c r="AK487" s="16" t="str">
        <f t="shared" si="127"/>
        <v/>
      </c>
      <c r="AL487" s="16" t="str">
        <f t="shared" si="128"/>
        <v/>
      </c>
      <c r="AM487" s="41" t="str">
        <f t="shared" si="129"/>
        <v/>
      </c>
      <c r="AN487" s="41" t="str">
        <f t="shared" si="130"/>
        <v/>
      </c>
      <c r="AO487" s="17" t="str">
        <f>IF(A487="","",(AD487&lt;Settings!$B$4)+(AE487&gt;Settings!$B$5)+(AH487&gt;Settings!$B$6)+(AI487&gt;Settings!$B$7)+(N487&lt;Settings!$B$8)+(AJ487&gt;Settings!$B$9)+(O487&gt;Settings!$B$10)+(IFERROR(R487/S487,0)&gt;Settings!$B$11)+(AK487&lt;Settings!$B$12)+(AL487&lt;Settings!$B$13)+(X487&lt;Settings!$B$14)+(Y487&gt;Settings!$B$15))</f>
        <v/>
      </c>
      <c r="AP487" s="11" t="str">
        <f t="shared" si="131"/>
        <v/>
      </c>
      <c r="BB487" s="3"/>
      <c r="BC487" s="3"/>
      <c r="BD487" s="3"/>
      <c r="BE487" s="3"/>
      <c r="BG487" s="37"/>
      <c r="BH487" s="37"/>
      <c r="BI487" s="38" t="str">
        <f t="shared" si="132"/>
        <v/>
      </c>
    </row>
    <row r="488" spans="1:61" ht="15">
      <c r="A488" s="8"/>
      <c r="B488" s="6"/>
      <c r="C488" s="6"/>
      <c r="D488" s="6"/>
      <c r="E488" s="6"/>
      <c r="F488" s="12"/>
      <c r="G488" s="12"/>
      <c r="H488" s="12"/>
      <c r="I488" s="12"/>
      <c r="J488" s="12"/>
      <c r="K488" s="12"/>
      <c r="L488" s="13"/>
      <c r="M488" s="13"/>
      <c r="N488" s="14"/>
      <c r="O488" s="12"/>
      <c r="P488" s="12"/>
      <c r="Q488" s="12"/>
      <c r="R488" s="12"/>
      <c r="S488" s="30"/>
      <c r="T488" s="12"/>
      <c r="U488" s="12"/>
      <c r="V488" s="12"/>
      <c r="W488" s="12"/>
      <c r="X488" s="14"/>
      <c r="Y488" s="12"/>
      <c r="Z488" s="12"/>
      <c r="AA488" s="12"/>
      <c r="AB488" s="6"/>
      <c r="AC488" s="15" t="str">
        <f t="shared" si="119"/>
        <v/>
      </c>
      <c r="AD488" s="16" t="str">
        <f t="shared" si="120"/>
        <v/>
      </c>
      <c r="AE488" s="15" t="str">
        <f t="shared" si="121"/>
        <v/>
      </c>
      <c r="AF488" s="15" t="str">
        <f t="shared" si="122"/>
        <v/>
      </c>
      <c r="AG488" s="15" t="str">
        <f t="shared" si="123"/>
        <v/>
      </c>
      <c r="AH488" s="16" t="str">
        <f t="shared" si="124"/>
        <v/>
      </c>
      <c r="AI488" s="16" t="str">
        <f t="shared" si="125"/>
        <v/>
      </c>
      <c r="AJ488" s="16" t="str">
        <f t="shared" si="126"/>
        <v/>
      </c>
      <c r="AK488" s="16" t="str">
        <f t="shared" si="127"/>
        <v/>
      </c>
      <c r="AL488" s="16" t="str">
        <f t="shared" si="128"/>
        <v/>
      </c>
      <c r="AM488" s="41" t="str">
        <f t="shared" si="129"/>
        <v/>
      </c>
      <c r="AN488" s="41" t="str">
        <f t="shared" si="130"/>
        <v/>
      </c>
      <c r="AO488" s="17" t="str">
        <f>IF(A488="","",(AD488&lt;Settings!$B$4)+(AE488&gt;Settings!$B$5)+(AH488&gt;Settings!$B$6)+(AI488&gt;Settings!$B$7)+(N488&lt;Settings!$B$8)+(AJ488&gt;Settings!$B$9)+(O488&gt;Settings!$B$10)+(IFERROR(R488/S488,0)&gt;Settings!$B$11)+(AK488&lt;Settings!$B$12)+(AL488&lt;Settings!$B$13)+(X488&lt;Settings!$B$14)+(Y488&gt;Settings!$B$15))</f>
        <v/>
      </c>
      <c r="AP488" s="11" t="str">
        <f t="shared" si="131"/>
        <v/>
      </c>
      <c r="BB488" s="3"/>
      <c r="BC488" s="3"/>
      <c r="BD488" s="3"/>
      <c r="BE488" s="3"/>
      <c r="BG488" s="37"/>
      <c r="BH488" s="37"/>
      <c r="BI488" s="38" t="str">
        <f t="shared" si="132"/>
        <v/>
      </c>
    </row>
    <row r="489" spans="1:61" ht="15">
      <c r="A489" s="8"/>
      <c r="B489" s="6"/>
      <c r="C489" s="6"/>
      <c r="D489" s="6"/>
      <c r="E489" s="6"/>
      <c r="F489" s="12"/>
      <c r="G489" s="12"/>
      <c r="H489" s="12"/>
      <c r="I489" s="12"/>
      <c r="J489" s="12"/>
      <c r="K489" s="12"/>
      <c r="L489" s="13"/>
      <c r="M489" s="13"/>
      <c r="N489" s="14"/>
      <c r="O489" s="12"/>
      <c r="P489" s="12"/>
      <c r="Q489" s="12"/>
      <c r="R489" s="12"/>
      <c r="S489" s="30"/>
      <c r="T489" s="12"/>
      <c r="U489" s="12"/>
      <c r="V489" s="12"/>
      <c r="W489" s="12"/>
      <c r="X489" s="14"/>
      <c r="Y489" s="12"/>
      <c r="Z489" s="12"/>
      <c r="AA489" s="12"/>
      <c r="AB489" s="6"/>
      <c r="AC489" s="15" t="str">
        <f t="shared" si="119"/>
        <v/>
      </c>
      <c r="AD489" s="16" t="str">
        <f t="shared" si="120"/>
        <v/>
      </c>
      <c r="AE489" s="15" t="str">
        <f t="shared" si="121"/>
        <v/>
      </c>
      <c r="AF489" s="15" t="str">
        <f t="shared" si="122"/>
        <v/>
      </c>
      <c r="AG489" s="15" t="str">
        <f t="shared" si="123"/>
        <v/>
      </c>
      <c r="AH489" s="16" t="str">
        <f t="shared" si="124"/>
        <v/>
      </c>
      <c r="AI489" s="16" t="str">
        <f t="shared" si="125"/>
        <v/>
      </c>
      <c r="AJ489" s="16" t="str">
        <f t="shared" si="126"/>
        <v/>
      </c>
      <c r="AK489" s="16" t="str">
        <f t="shared" si="127"/>
        <v/>
      </c>
      <c r="AL489" s="16" t="str">
        <f t="shared" si="128"/>
        <v/>
      </c>
      <c r="AM489" s="41" t="str">
        <f t="shared" si="129"/>
        <v/>
      </c>
      <c r="AN489" s="41" t="str">
        <f t="shared" si="130"/>
        <v/>
      </c>
      <c r="AO489" s="17" t="str">
        <f>IF(A489="","",(AD489&lt;Settings!$B$4)+(AE489&gt;Settings!$B$5)+(AH489&gt;Settings!$B$6)+(AI489&gt;Settings!$B$7)+(N489&lt;Settings!$B$8)+(AJ489&gt;Settings!$B$9)+(O489&gt;Settings!$B$10)+(IFERROR(R489/S489,0)&gt;Settings!$B$11)+(AK489&lt;Settings!$B$12)+(AL489&lt;Settings!$B$13)+(X489&lt;Settings!$B$14)+(Y489&gt;Settings!$B$15))</f>
        <v/>
      </c>
      <c r="AP489" s="11" t="str">
        <f t="shared" si="131"/>
        <v/>
      </c>
      <c r="BB489" s="3"/>
      <c r="BC489" s="3"/>
      <c r="BD489" s="3"/>
      <c r="BE489" s="3"/>
      <c r="BG489" s="37"/>
      <c r="BH489" s="37"/>
      <c r="BI489" s="38" t="str">
        <f t="shared" si="132"/>
        <v/>
      </c>
    </row>
    <row r="490" spans="1:61" ht="15">
      <c r="A490" s="8"/>
      <c r="B490" s="6"/>
      <c r="C490" s="6"/>
      <c r="D490" s="6"/>
      <c r="E490" s="6"/>
      <c r="F490" s="12"/>
      <c r="G490" s="12"/>
      <c r="H490" s="12"/>
      <c r="I490" s="12"/>
      <c r="J490" s="12"/>
      <c r="K490" s="12"/>
      <c r="L490" s="13"/>
      <c r="M490" s="13"/>
      <c r="N490" s="14"/>
      <c r="O490" s="12"/>
      <c r="P490" s="12"/>
      <c r="Q490" s="12"/>
      <c r="R490" s="12"/>
      <c r="S490" s="30"/>
      <c r="T490" s="12"/>
      <c r="U490" s="12"/>
      <c r="V490" s="12"/>
      <c r="W490" s="12"/>
      <c r="X490" s="14"/>
      <c r="Y490" s="12"/>
      <c r="Z490" s="12"/>
      <c r="AA490" s="12"/>
      <c r="AB490" s="6"/>
      <c r="AC490" s="15" t="str">
        <f t="shared" si="119"/>
        <v/>
      </c>
      <c r="AD490" s="16" t="str">
        <f t="shared" si="120"/>
        <v/>
      </c>
      <c r="AE490" s="15" t="str">
        <f t="shared" si="121"/>
        <v/>
      </c>
      <c r="AF490" s="15" t="str">
        <f t="shared" si="122"/>
        <v/>
      </c>
      <c r="AG490" s="15" t="str">
        <f t="shared" si="123"/>
        <v/>
      </c>
      <c r="AH490" s="16" t="str">
        <f t="shared" si="124"/>
        <v/>
      </c>
      <c r="AI490" s="16" t="str">
        <f t="shared" si="125"/>
        <v/>
      </c>
      <c r="AJ490" s="16" t="str">
        <f t="shared" si="126"/>
        <v/>
      </c>
      <c r="AK490" s="16" t="str">
        <f t="shared" si="127"/>
        <v/>
      </c>
      <c r="AL490" s="16" t="str">
        <f t="shared" si="128"/>
        <v/>
      </c>
      <c r="AM490" s="41" t="str">
        <f t="shared" si="129"/>
        <v/>
      </c>
      <c r="AN490" s="41" t="str">
        <f t="shared" si="130"/>
        <v/>
      </c>
      <c r="AO490" s="17" t="str">
        <f>IF(A490="","",(AD490&lt;Settings!$B$4)+(AE490&gt;Settings!$B$5)+(AH490&gt;Settings!$B$6)+(AI490&gt;Settings!$B$7)+(N490&lt;Settings!$B$8)+(AJ490&gt;Settings!$B$9)+(O490&gt;Settings!$B$10)+(IFERROR(R490/S490,0)&gt;Settings!$B$11)+(AK490&lt;Settings!$B$12)+(AL490&lt;Settings!$B$13)+(X490&lt;Settings!$B$14)+(Y490&gt;Settings!$B$15))</f>
        <v/>
      </c>
      <c r="AP490" s="11" t="str">
        <f t="shared" si="131"/>
        <v/>
      </c>
      <c r="BB490" s="3"/>
      <c r="BC490" s="3"/>
      <c r="BD490" s="3"/>
      <c r="BE490" s="3"/>
      <c r="BG490" s="37"/>
      <c r="BH490" s="37"/>
      <c r="BI490" s="38" t="str">
        <f t="shared" si="132"/>
        <v/>
      </c>
    </row>
    <row r="491" spans="1:61" ht="15">
      <c r="A491" s="8"/>
      <c r="B491" s="6"/>
      <c r="C491" s="6"/>
      <c r="D491" s="6"/>
      <c r="E491" s="6"/>
      <c r="F491" s="12"/>
      <c r="G491" s="12"/>
      <c r="H491" s="12"/>
      <c r="I491" s="12"/>
      <c r="J491" s="12"/>
      <c r="K491" s="12"/>
      <c r="L491" s="13"/>
      <c r="M491" s="13"/>
      <c r="N491" s="14"/>
      <c r="O491" s="12"/>
      <c r="P491" s="12"/>
      <c r="Q491" s="12"/>
      <c r="R491" s="12"/>
      <c r="S491" s="30"/>
      <c r="T491" s="12"/>
      <c r="U491" s="12"/>
      <c r="V491" s="12"/>
      <c r="W491" s="12"/>
      <c r="X491" s="14"/>
      <c r="Y491" s="12"/>
      <c r="Z491" s="12"/>
      <c r="AA491" s="12"/>
      <c r="AB491" s="6"/>
      <c r="AC491" s="15" t="str">
        <f t="shared" si="119"/>
        <v/>
      </c>
      <c r="AD491" s="16" t="str">
        <f t="shared" si="120"/>
        <v/>
      </c>
      <c r="AE491" s="15" t="str">
        <f t="shared" si="121"/>
        <v/>
      </c>
      <c r="AF491" s="15" t="str">
        <f t="shared" si="122"/>
        <v/>
      </c>
      <c r="AG491" s="15" t="str">
        <f t="shared" si="123"/>
        <v/>
      </c>
      <c r="AH491" s="16" t="str">
        <f t="shared" si="124"/>
        <v/>
      </c>
      <c r="AI491" s="16" t="str">
        <f t="shared" si="125"/>
        <v/>
      </c>
      <c r="AJ491" s="16" t="str">
        <f t="shared" si="126"/>
        <v/>
      </c>
      <c r="AK491" s="16" t="str">
        <f t="shared" si="127"/>
        <v/>
      </c>
      <c r="AL491" s="16" t="str">
        <f t="shared" si="128"/>
        <v/>
      </c>
      <c r="AM491" s="41" t="str">
        <f t="shared" si="129"/>
        <v/>
      </c>
      <c r="AN491" s="41" t="str">
        <f t="shared" si="130"/>
        <v/>
      </c>
      <c r="AO491" s="17" t="str">
        <f>IF(A491="","",(AD491&lt;Settings!$B$4)+(AE491&gt;Settings!$B$5)+(AH491&gt;Settings!$B$6)+(AI491&gt;Settings!$B$7)+(N491&lt;Settings!$B$8)+(AJ491&gt;Settings!$B$9)+(O491&gt;Settings!$B$10)+(IFERROR(R491/S491,0)&gt;Settings!$B$11)+(AK491&lt;Settings!$B$12)+(AL491&lt;Settings!$B$13)+(X491&lt;Settings!$B$14)+(Y491&gt;Settings!$B$15))</f>
        <v/>
      </c>
      <c r="AP491" s="11" t="str">
        <f t="shared" si="131"/>
        <v/>
      </c>
      <c r="BB491" s="3"/>
      <c r="BC491" s="3"/>
      <c r="BD491" s="3"/>
      <c r="BE491" s="3"/>
      <c r="BG491" s="37"/>
      <c r="BH491" s="37"/>
      <c r="BI491" s="38" t="str">
        <f t="shared" si="132"/>
        <v/>
      </c>
    </row>
    <row r="492" spans="1:61" ht="15">
      <c r="A492" s="8"/>
      <c r="B492" s="6"/>
      <c r="C492" s="6"/>
      <c r="D492" s="6"/>
      <c r="E492" s="6"/>
      <c r="F492" s="12"/>
      <c r="G492" s="12"/>
      <c r="H492" s="12"/>
      <c r="I492" s="12"/>
      <c r="J492" s="12"/>
      <c r="K492" s="12"/>
      <c r="L492" s="13"/>
      <c r="M492" s="13"/>
      <c r="N492" s="14"/>
      <c r="O492" s="12"/>
      <c r="P492" s="12"/>
      <c r="Q492" s="12"/>
      <c r="R492" s="12"/>
      <c r="S492" s="30"/>
      <c r="T492" s="12"/>
      <c r="U492" s="12"/>
      <c r="V492" s="12"/>
      <c r="W492" s="12"/>
      <c r="X492" s="14"/>
      <c r="Y492" s="12"/>
      <c r="Z492" s="12"/>
      <c r="AA492" s="12"/>
      <c r="AB492" s="6"/>
      <c r="AC492" s="15" t="str">
        <f t="shared" si="119"/>
        <v/>
      </c>
      <c r="AD492" s="16" t="str">
        <f t="shared" si="120"/>
        <v/>
      </c>
      <c r="AE492" s="15" t="str">
        <f t="shared" si="121"/>
        <v/>
      </c>
      <c r="AF492" s="15" t="str">
        <f t="shared" si="122"/>
        <v/>
      </c>
      <c r="AG492" s="15" t="str">
        <f t="shared" si="123"/>
        <v/>
      </c>
      <c r="AH492" s="16" t="str">
        <f t="shared" si="124"/>
        <v/>
      </c>
      <c r="AI492" s="16" t="str">
        <f t="shared" si="125"/>
        <v/>
      </c>
      <c r="AJ492" s="16" t="str">
        <f t="shared" si="126"/>
        <v/>
      </c>
      <c r="AK492" s="16" t="str">
        <f t="shared" si="127"/>
        <v/>
      </c>
      <c r="AL492" s="16" t="str">
        <f t="shared" si="128"/>
        <v/>
      </c>
      <c r="AM492" s="41" t="str">
        <f t="shared" si="129"/>
        <v/>
      </c>
      <c r="AN492" s="41" t="str">
        <f t="shared" si="130"/>
        <v/>
      </c>
      <c r="AO492" s="17" t="str">
        <f>IF(A492="","",(AD492&lt;Settings!$B$4)+(AE492&gt;Settings!$B$5)+(AH492&gt;Settings!$B$6)+(AI492&gt;Settings!$B$7)+(N492&lt;Settings!$B$8)+(AJ492&gt;Settings!$B$9)+(O492&gt;Settings!$B$10)+(IFERROR(R492/S492,0)&gt;Settings!$B$11)+(AK492&lt;Settings!$B$12)+(AL492&lt;Settings!$B$13)+(X492&lt;Settings!$B$14)+(Y492&gt;Settings!$B$15))</f>
        <v/>
      </c>
      <c r="AP492" s="11" t="str">
        <f t="shared" si="131"/>
        <v/>
      </c>
      <c r="BB492" s="3"/>
      <c r="BC492" s="3"/>
      <c r="BD492" s="3"/>
      <c r="BE492" s="3"/>
      <c r="BG492" s="37"/>
      <c r="BH492" s="37"/>
      <c r="BI492" s="38" t="str">
        <f t="shared" si="132"/>
        <v/>
      </c>
    </row>
    <row r="493" spans="1:61" ht="15">
      <c r="A493" s="8"/>
      <c r="B493" s="6"/>
      <c r="C493" s="6"/>
      <c r="D493" s="6"/>
      <c r="E493" s="6"/>
      <c r="F493" s="12"/>
      <c r="G493" s="12"/>
      <c r="H493" s="12"/>
      <c r="I493" s="12"/>
      <c r="J493" s="12"/>
      <c r="K493" s="12"/>
      <c r="L493" s="13"/>
      <c r="M493" s="13"/>
      <c r="N493" s="14"/>
      <c r="O493" s="12"/>
      <c r="P493" s="12"/>
      <c r="Q493" s="12"/>
      <c r="R493" s="12"/>
      <c r="S493" s="30"/>
      <c r="T493" s="12"/>
      <c r="U493" s="12"/>
      <c r="V493" s="12"/>
      <c r="W493" s="12"/>
      <c r="X493" s="14"/>
      <c r="Y493" s="12"/>
      <c r="Z493" s="12"/>
      <c r="AA493" s="12"/>
      <c r="AB493" s="6"/>
      <c r="AC493" s="15" t="str">
        <f t="shared" si="119"/>
        <v/>
      </c>
      <c r="AD493" s="16" t="str">
        <f t="shared" si="120"/>
        <v/>
      </c>
      <c r="AE493" s="15" t="str">
        <f t="shared" si="121"/>
        <v/>
      </c>
      <c r="AF493" s="15" t="str">
        <f t="shared" si="122"/>
        <v/>
      </c>
      <c r="AG493" s="15" t="str">
        <f t="shared" si="123"/>
        <v/>
      </c>
      <c r="AH493" s="16" t="str">
        <f t="shared" si="124"/>
        <v/>
      </c>
      <c r="AI493" s="16" t="str">
        <f t="shared" si="125"/>
        <v/>
      </c>
      <c r="AJ493" s="16" t="str">
        <f t="shared" si="126"/>
        <v/>
      </c>
      <c r="AK493" s="16" t="str">
        <f t="shared" si="127"/>
        <v/>
      </c>
      <c r="AL493" s="16" t="str">
        <f t="shared" si="128"/>
        <v/>
      </c>
      <c r="AM493" s="41" t="str">
        <f t="shared" si="129"/>
        <v/>
      </c>
      <c r="AN493" s="41" t="str">
        <f t="shared" si="130"/>
        <v/>
      </c>
      <c r="AO493" s="17" t="str">
        <f>IF(A493="","",(AD493&lt;Settings!$B$4)+(AE493&gt;Settings!$B$5)+(AH493&gt;Settings!$B$6)+(AI493&gt;Settings!$B$7)+(N493&lt;Settings!$B$8)+(AJ493&gt;Settings!$B$9)+(O493&gt;Settings!$B$10)+(IFERROR(R493/S493,0)&gt;Settings!$B$11)+(AK493&lt;Settings!$B$12)+(AL493&lt;Settings!$B$13)+(X493&lt;Settings!$B$14)+(Y493&gt;Settings!$B$15))</f>
        <v/>
      </c>
      <c r="AP493" s="11" t="str">
        <f t="shared" si="131"/>
        <v/>
      </c>
      <c r="BB493" s="3"/>
      <c r="BC493" s="3"/>
      <c r="BD493" s="3"/>
      <c r="BE493" s="3"/>
      <c r="BG493" s="37"/>
      <c r="BH493" s="37"/>
      <c r="BI493" s="38" t="str">
        <f t="shared" si="132"/>
        <v/>
      </c>
    </row>
    <row r="494" spans="1:61" ht="15">
      <c r="A494" s="8"/>
      <c r="B494" s="6"/>
      <c r="C494" s="6"/>
      <c r="D494" s="6"/>
      <c r="E494" s="6"/>
      <c r="F494" s="12"/>
      <c r="G494" s="12"/>
      <c r="H494" s="12"/>
      <c r="I494" s="12"/>
      <c r="J494" s="12"/>
      <c r="K494" s="12"/>
      <c r="L494" s="13"/>
      <c r="M494" s="13"/>
      <c r="N494" s="14"/>
      <c r="O494" s="12"/>
      <c r="P494" s="12"/>
      <c r="Q494" s="12"/>
      <c r="R494" s="12"/>
      <c r="S494" s="30"/>
      <c r="T494" s="12"/>
      <c r="U494" s="12"/>
      <c r="V494" s="12"/>
      <c r="W494" s="12"/>
      <c r="X494" s="14"/>
      <c r="Y494" s="12"/>
      <c r="Z494" s="12"/>
      <c r="AA494" s="12"/>
      <c r="AB494" s="6"/>
      <c r="AC494" s="15" t="str">
        <f t="shared" si="119"/>
        <v/>
      </c>
      <c r="AD494" s="16" t="str">
        <f t="shared" si="120"/>
        <v/>
      </c>
      <c r="AE494" s="15" t="str">
        <f t="shared" si="121"/>
        <v/>
      </c>
      <c r="AF494" s="15" t="str">
        <f t="shared" si="122"/>
        <v/>
      </c>
      <c r="AG494" s="15" t="str">
        <f t="shared" si="123"/>
        <v/>
      </c>
      <c r="AH494" s="16" t="str">
        <f t="shared" si="124"/>
        <v/>
      </c>
      <c r="AI494" s="16" t="str">
        <f t="shared" si="125"/>
        <v/>
      </c>
      <c r="AJ494" s="16" t="str">
        <f t="shared" si="126"/>
        <v/>
      </c>
      <c r="AK494" s="16" t="str">
        <f t="shared" si="127"/>
        <v/>
      </c>
      <c r="AL494" s="16" t="str">
        <f t="shared" si="128"/>
        <v/>
      </c>
      <c r="AM494" s="41" t="str">
        <f t="shared" si="129"/>
        <v/>
      </c>
      <c r="AN494" s="41" t="str">
        <f t="shared" si="130"/>
        <v/>
      </c>
      <c r="AO494" s="17" t="str">
        <f>IF(A494="","",(AD494&lt;Settings!$B$4)+(AE494&gt;Settings!$B$5)+(AH494&gt;Settings!$B$6)+(AI494&gt;Settings!$B$7)+(N494&lt;Settings!$B$8)+(AJ494&gt;Settings!$B$9)+(O494&gt;Settings!$B$10)+(IFERROR(R494/S494,0)&gt;Settings!$B$11)+(AK494&lt;Settings!$B$12)+(AL494&lt;Settings!$B$13)+(X494&lt;Settings!$B$14)+(Y494&gt;Settings!$B$15))</f>
        <v/>
      </c>
      <c r="AP494" s="11" t="str">
        <f t="shared" si="131"/>
        <v/>
      </c>
      <c r="BB494" s="3"/>
      <c r="BC494" s="3"/>
      <c r="BD494" s="3"/>
      <c r="BE494" s="3"/>
      <c r="BG494" s="37"/>
      <c r="BH494" s="37"/>
      <c r="BI494" s="38" t="str">
        <f t="shared" si="132"/>
        <v/>
      </c>
    </row>
    <row r="495" spans="1:61" ht="15">
      <c r="A495" s="8"/>
      <c r="B495" s="6"/>
      <c r="C495" s="6"/>
      <c r="D495" s="6"/>
      <c r="E495" s="6"/>
      <c r="F495" s="12"/>
      <c r="G495" s="12"/>
      <c r="H495" s="12"/>
      <c r="I495" s="12"/>
      <c r="J495" s="12"/>
      <c r="K495" s="12"/>
      <c r="L495" s="13"/>
      <c r="M495" s="13"/>
      <c r="N495" s="14"/>
      <c r="O495" s="12"/>
      <c r="P495" s="12"/>
      <c r="Q495" s="12"/>
      <c r="R495" s="12"/>
      <c r="S495" s="30"/>
      <c r="T495" s="12"/>
      <c r="U495" s="12"/>
      <c r="V495" s="12"/>
      <c r="W495" s="12"/>
      <c r="X495" s="14"/>
      <c r="Y495" s="12"/>
      <c r="Z495" s="12"/>
      <c r="AA495" s="12"/>
      <c r="AB495" s="6"/>
      <c r="AC495" s="15" t="str">
        <f t="shared" si="119"/>
        <v/>
      </c>
      <c r="AD495" s="16" t="str">
        <f t="shared" si="120"/>
        <v/>
      </c>
      <c r="AE495" s="15" t="str">
        <f t="shared" si="121"/>
        <v/>
      </c>
      <c r="AF495" s="15" t="str">
        <f t="shared" si="122"/>
        <v/>
      </c>
      <c r="AG495" s="15" t="str">
        <f t="shared" si="123"/>
        <v/>
      </c>
      <c r="AH495" s="16" t="str">
        <f t="shared" si="124"/>
        <v/>
      </c>
      <c r="AI495" s="16" t="str">
        <f t="shared" si="125"/>
        <v/>
      </c>
      <c r="AJ495" s="16" t="str">
        <f t="shared" si="126"/>
        <v/>
      </c>
      <c r="AK495" s="16" t="str">
        <f t="shared" si="127"/>
        <v/>
      </c>
      <c r="AL495" s="16" t="str">
        <f t="shared" si="128"/>
        <v/>
      </c>
      <c r="AM495" s="41" t="str">
        <f t="shared" si="129"/>
        <v/>
      </c>
      <c r="AN495" s="41" t="str">
        <f t="shared" si="130"/>
        <v/>
      </c>
      <c r="AO495" s="17" t="str">
        <f>IF(A495="","",(AD495&lt;Settings!$B$4)+(AE495&gt;Settings!$B$5)+(AH495&gt;Settings!$B$6)+(AI495&gt;Settings!$B$7)+(N495&lt;Settings!$B$8)+(AJ495&gt;Settings!$B$9)+(O495&gt;Settings!$B$10)+(IFERROR(R495/S495,0)&gt;Settings!$B$11)+(AK495&lt;Settings!$B$12)+(AL495&lt;Settings!$B$13)+(X495&lt;Settings!$B$14)+(Y495&gt;Settings!$B$15))</f>
        <v/>
      </c>
      <c r="AP495" s="11" t="str">
        <f t="shared" si="131"/>
        <v/>
      </c>
      <c r="BB495" s="3"/>
      <c r="BC495" s="3"/>
      <c r="BD495" s="3"/>
      <c r="BE495" s="3"/>
      <c r="BG495" s="37"/>
      <c r="BH495" s="37"/>
      <c r="BI495" s="38" t="str">
        <f t="shared" si="132"/>
        <v/>
      </c>
    </row>
    <row r="496" spans="1:61" ht="15">
      <c r="A496" s="8"/>
      <c r="B496" s="6"/>
      <c r="C496" s="6"/>
      <c r="D496" s="6"/>
      <c r="E496" s="6"/>
      <c r="F496" s="12"/>
      <c r="G496" s="12"/>
      <c r="H496" s="12"/>
      <c r="I496" s="12"/>
      <c r="J496" s="12"/>
      <c r="K496" s="12"/>
      <c r="L496" s="13"/>
      <c r="M496" s="13"/>
      <c r="N496" s="14"/>
      <c r="O496" s="12"/>
      <c r="P496" s="12"/>
      <c r="Q496" s="12"/>
      <c r="R496" s="12"/>
      <c r="S496" s="30"/>
      <c r="T496" s="12"/>
      <c r="U496" s="12"/>
      <c r="V496" s="12"/>
      <c r="W496" s="12"/>
      <c r="X496" s="14"/>
      <c r="Y496" s="12"/>
      <c r="Z496" s="12"/>
      <c r="AA496" s="12"/>
      <c r="AB496" s="6"/>
      <c r="AC496" s="15" t="str">
        <f t="shared" si="119"/>
        <v/>
      </c>
      <c r="AD496" s="16" t="str">
        <f t="shared" si="120"/>
        <v/>
      </c>
      <c r="AE496" s="15" t="str">
        <f t="shared" si="121"/>
        <v/>
      </c>
      <c r="AF496" s="15" t="str">
        <f t="shared" si="122"/>
        <v/>
      </c>
      <c r="AG496" s="15" t="str">
        <f t="shared" si="123"/>
        <v/>
      </c>
      <c r="AH496" s="16" t="str">
        <f t="shared" si="124"/>
        <v/>
      </c>
      <c r="AI496" s="16" t="str">
        <f t="shared" si="125"/>
        <v/>
      </c>
      <c r="AJ496" s="16" t="str">
        <f t="shared" si="126"/>
        <v/>
      </c>
      <c r="AK496" s="16" t="str">
        <f t="shared" si="127"/>
        <v/>
      </c>
      <c r="AL496" s="16" t="str">
        <f t="shared" si="128"/>
        <v/>
      </c>
      <c r="AM496" s="41" t="str">
        <f t="shared" si="129"/>
        <v/>
      </c>
      <c r="AN496" s="41" t="str">
        <f t="shared" si="130"/>
        <v/>
      </c>
      <c r="AO496" s="17" t="str">
        <f>IF(A496="","",(AD496&lt;Settings!$B$4)+(AE496&gt;Settings!$B$5)+(AH496&gt;Settings!$B$6)+(AI496&gt;Settings!$B$7)+(N496&lt;Settings!$B$8)+(AJ496&gt;Settings!$B$9)+(O496&gt;Settings!$B$10)+(IFERROR(R496/S496,0)&gt;Settings!$B$11)+(AK496&lt;Settings!$B$12)+(AL496&lt;Settings!$B$13)+(X496&lt;Settings!$B$14)+(Y496&gt;Settings!$B$15))</f>
        <v/>
      </c>
      <c r="AP496" s="11" t="str">
        <f t="shared" si="131"/>
        <v/>
      </c>
      <c r="BB496" s="3"/>
      <c r="BC496" s="3"/>
      <c r="BD496" s="3"/>
      <c r="BE496" s="3"/>
      <c r="BG496" s="37"/>
      <c r="BH496" s="37"/>
      <c r="BI496" s="38" t="str">
        <f t="shared" si="132"/>
        <v/>
      </c>
    </row>
    <row r="497" spans="1:61" ht="15">
      <c r="A497" s="8"/>
      <c r="B497" s="6"/>
      <c r="C497" s="6"/>
      <c r="D497" s="6"/>
      <c r="E497" s="6"/>
      <c r="F497" s="12"/>
      <c r="G497" s="12"/>
      <c r="H497" s="12"/>
      <c r="I497" s="12"/>
      <c r="J497" s="12"/>
      <c r="K497" s="12"/>
      <c r="L497" s="13"/>
      <c r="M497" s="13"/>
      <c r="N497" s="14"/>
      <c r="O497" s="12"/>
      <c r="P497" s="12"/>
      <c r="Q497" s="12"/>
      <c r="R497" s="12"/>
      <c r="S497" s="30"/>
      <c r="T497" s="12"/>
      <c r="U497" s="12"/>
      <c r="V497" s="12"/>
      <c r="W497" s="12"/>
      <c r="X497" s="14"/>
      <c r="Y497" s="12"/>
      <c r="Z497" s="12"/>
      <c r="AA497" s="12"/>
      <c r="AB497" s="6"/>
      <c r="AC497" s="15" t="str">
        <f t="shared" si="119"/>
        <v/>
      </c>
      <c r="AD497" s="16" t="str">
        <f t="shared" si="120"/>
        <v/>
      </c>
      <c r="AE497" s="15" t="str">
        <f t="shared" si="121"/>
        <v/>
      </c>
      <c r="AF497" s="15" t="str">
        <f t="shared" si="122"/>
        <v/>
      </c>
      <c r="AG497" s="15" t="str">
        <f t="shared" si="123"/>
        <v/>
      </c>
      <c r="AH497" s="16" t="str">
        <f t="shared" si="124"/>
        <v/>
      </c>
      <c r="AI497" s="16" t="str">
        <f t="shared" si="125"/>
        <v/>
      </c>
      <c r="AJ497" s="16" t="str">
        <f t="shared" si="126"/>
        <v/>
      </c>
      <c r="AK497" s="16" t="str">
        <f t="shared" si="127"/>
        <v/>
      </c>
      <c r="AL497" s="16" t="str">
        <f t="shared" si="128"/>
        <v/>
      </c>
      <c r="AM497" s="41" t="str">
        <f t="shared" si="129"/>
        <v/>
      </c>
      <c r="AN497" s="41" t="str">
        <f t="shared" si="130"/>
        <v/>
      </c>
      <c r="AO497" s="17" t="str">
        <f>IF(A497="","",(AD497&lt;Settings!$B$4)+(AE497&gt;Settings!$B$5)+(AH497&gt;Settings!$B$6)+(AI497&gt;Settings!$B$7)+(N497&lt;Settings!$B$8)+(AJ497&gt;Settings!$B$9)+(O497&gt;Settings!$B$10)+(IFERROR(R497/S497,0)&gt;Settings!$B$11)+(AK497&lt;Settings!$B$12)+(AL497&lt;Settings!$B$13)+(X497&lt;Settings!$B$14)+(Y497&gt;Settings!$B$15))</f>
        <v/>
      </c>
      <c r="AP497" s="11" t="str">
        <f t="shared" si="131"/>
        <v/>
      </c>
      <c r="BB497" s="3"/>
      <c r="BC497" s="3"/>
      <c r="BD497" s="3"/>
      <c r="BE497" s="3"/>
      <c r="BG497" s="37"/>
      <c r="BH497" s="37"/>
      <c r="BI497" s="38" t="str">
        <f t="shared" si="132"/>
        <v/>
      </c>
    </row>
    <row r="498" spans="1:61" ht="15">
      <c r="A498" s="8"/>
      <c r="B498" s="6"/>
      <c r="C498" s="6"/>
      <c r="D498" s="6"/>
      <c r="E498" s="6"/>
      <c r="F498" s="12"/>
      <c r="G498" s="12"/>
      <c r="H498" s="12"/>
      <c r="I498" s="12"/>
      <c r="J498" s="12"/>
      <c r="K498" s="12"/>
      <c r="L498" s="13"/>
      <c r="M498" s="13"/>
      <c r="N498" s="14"/>
      <c r="O498" s="12"/>
      <c r="P498" s="12"/>
      <c r="Q498" s="12"/>
      <c r="R498" s="12"/>
      <c r="S498" s="30"/>
      <c r="T498" s="12"/>
      <c r="U498" s="12"/>
      <c r="V498" s="12"/>
      <c r="W498" s="12"/>
      <c r="X498" s="14"/>
      <c r="Y498" s="12"/>
      <c r="Z498" s="12"/>
      <c r="AA498" s="12"/>
      <c r="AB498" s="6"/>
      <c r="AC498" s="15" t="str">
        <f t="shared" si="119"/>
        <v/>
      </c>
      <c r="AD498" s="16" t="str">
        <f t="shared" si="120"/>
        <v/>
      </c>
      <c r="AE498" s="15" t="str">
        <f t="shared" si="121"/>
        <v/>
      </c>
      <c r="AF498" s="15" t="str">
        <f t="shared" si="122"/>
        <v/>
      </c>
      <c r="AG498" s="15" t="str">
        <f t="shared" si="123"/>
        <v/>
      </c>
      <c r="AH498" s="16" t="str">
        <f t="shared" si="124"/>
        <v/>
      </c>
      <c r="AI498" s="16" t="str">
        <f t="shared" si="125"/>
        <v/>
      </c>
      <c r="AJ498" s="16" t="str">
        <f t="shared" si="126"/>
        <v/>
      </c>
      <c r="AK498" s="16" t="str">
        <f t="shared" si="127"/>
        <v/>
      </c>
      <c r="AL498" s="16" t="str">
        <f t="shared" si="128"/>
        <v/>
      </c>
      <c r="AM498" s="41" t="str">
        <f t="shared" si="129"/>
        <v/>
      </c>
      <c r="AN498" s="41" t="str">
        <f t="shared" si="130"/>
        <v/>
      </c>
      <c r="AO498" s="17" t="str">
        <f>IF(A498="","",(AD498&lt;Settings!$B$4)+(AE498&gt;Settings!$B$5)+(AH498&gt;Settings!$B$6)+(AI498&gt;Settings!$B$7)+(N498&lt;Settings!$B$8)+(AJ498&gt;Settings!$B$9)+(O498&gt;Settings!$B$10)+(IFERROR(R498/S498,0)&gt;Settings!$B$11)+(AK498&lt;Settings!$B$12)+(AL498&lt;Settings!$B$13)+(X498&lt;Settings!$B$14)+(Y498&gt;Settings!$B$15))</f>
        <v/>
      </c>
      <c r="AP498" s="11" t="str">
        <f t="shared" si="131"/>
        <v/>
      </c>
      <c r="BB498" s="3"/>
      <c r="BC498" s="3"/>
      <c r="BD498" s="3"/>
      <c r="BE498" s="3"/>
      <c r="BG498" s="37"/>
      <c r="BH498" s="37"/>
      <c r="BI498" s="38" t="str">
        <f t="shared" si="132"/>
        <v/>
      </c>
    </row>
    <row r="499" spans="1:61" ht="15">
      <c r="A499" s="8"/>
      <c r="B499" s="6"/>
      <c r="C499" s="6"/>
      <c r="D499" s="6"/>
      <c r="E499" s="6"/>
      <c r="F499" s="12"/>
      <c r="G499" s="12"/>
      <c r="H499" s="12"/>
      <c r="I499" s="12"/>
      <c r="J499" s="12"/>
      <c r="K499" s="12"/>
      <c r="L499" s="13"/>
      <c r="M499" s="13"/>
      <c r="N499" s="14"/>
      <c r="O499" s="12"/>
      <c r="P499" s="12"/>
      <c r="Q499" s="12"/>
      <c r="R499" s="12"/>
      <c r="S499" s="30"/>
      <c r="T499" s="12"/>
      <c r="U499" s="12"/>
      <c r="V499" s="12"/>
      <c r="W499" s="12"/>
      <c r="X499" s="14"/>
      <c r="Y499" s="12"/>
      <c r="Z499" s="12"/>
      <c r="AA499" s="12"/>
      <c r="AB499" s="6"/>
      <c r="AC499" s="15" t="str">
        <f t="shared" si="119"/>
        <v/>
      </c>
      <c r="AD499" s="16" t="str">
        <f t="shared" si="120"/>
        <v/>
      </c>
      <c r="AE499" s="15" t="str">
        <f t="shared" si="121"/>
        <v/>
      </c>
      <c r="AF499" s="15" t="str">
        <f t="shared" si="122"/>
        <v/>
      </c>
      <c r="AG499" s="15" t="str">
        <f t="shared" si="123"/>
        <v/>
      </c>
      <c r="AH499" s="16" t="str">
        <f t="shared" si="124"/>
        <v/>
      </c>
      <c r="AI499" s="16" t="str">
        <f t="shared" si="125"/>
        <v/>
      </c>
      <c r="AJ499" s="16" t="str">
        <f t="shared" si="126"/>
        <v/>
      </c>
      <c r="AK499" s="16" t="str">
        <f t="shared" si="127"/>
        <v/>
      </c>
      <c r="AL499" s="16" t="str">
        <f t="shared" si="128"/>
        <v/>
      </c>
      <c r="AM499" s="41" t="str">
        <f t="shared" si="129"/>
        <v/>
      </c>
      <c r="AN499" s="41" t="str">
        <f t="shared" si="130"/>
        <v/>
      </c>
      <c r="AO499" s="17" t="str">
        <f>IF(A499="","",(AD499&lt;Settings!$B$4)+(AE499&gt;Settings!$B$5)+(AH499&gt;Settings!$B$6)+(AI499&gt;Settings!$B$7)+(N499&lt;Settings!$B$8)+(AJ499&gt;Settings!$B$9)+(O499&gt;Settings!$B$10)+(IFERROR(R499/S499,0)&gt;Settings!$B$11)+(AK499&lt;Settings!$B$12)+(AL499&lt;Settings!$B$13)+(X499&lt;Settings!$B$14)+(Y499&gt;Settings!$B$15))</f>
        <v/>
      </c>
      <c r="AP499" s="11" t="str">
        <f t="shared" si="131"/>
        <v/>
      </c>
      <c r="BB499" s="3"/>
      <c r="BC499" s="3"/>
      <c r="BD499" s="3"/>
      <c r="BE499" s="3"/>
      <c r="BG499" s="37"/>
      <c r="BH499" s="37"/>
      <c r="BI499" s="38" t="str">
        <f t="shared" si="132"/>
        <v/>
      </c>
    </row>
    <row r="500" spans="1:61" ht="15">
      <c r="A500" s="8"/>
      <c r="B500" s="6"/>
      <c r="C500" s="6"/>
      <c r="D500" s="6"/>
      <c r="E500" s="6"/>
      <c r="F500" s="12"/>
      <c r="G500" s="12"/>
      <c r="H500" s="12"/>
      <c r="I500" s="12"/>
      <c r="J500" s="12"/>
      <c r="K500" s="12"/>
      <c r="L500" s="13"/>
      <c r="M500" s="13"/>
      <c r="N500" s="14"/>
      <c r="O500" s="12"/>
      <c r="P500" s="12"/>
      <c r="Q500" s="12"/>
      <c r="R500" s="12"/>
      <c r="S500" s="30"/>
      <c r="T500" s="12"/>
      <c r="U500" s="12"/>
      <c r="V500" s="12"/>
      <c r="W500" s="12"/>
      <c r="X500" s="14"/>
      <c r="Y500" s="12"/>
      <c r="Z500" s="12"/>
      <c r="AA500" s="12"/>
      <c r="AB500" s="6"/>
      <c r="AC500" s="15" t="str">
        <f t="shared" si="119"/>
        <v/>
      </c>
      <c r="AD500" s="16" t="str">
        <f t="shared" si="120"/>
        <v/>
      </c>
      <c r="AE500" s="15" t="str">
        <f t="shared" si="121"/>
        <v/>
      </c>
      <c r="AF500" s="15" t="str">
        <f t="shared" si="122"/>
        <v/>
      </c>
      <c r="AG500" s="15" t="str">
        <f t="shared" si="123"/>
        <v/>
      </c>
      <c r="AH500" s="16" t="str">
        <f t="shared" si="124"/>
        <v/>
      </c>
      <c r="AI500" s="16" t="str">
        <f t="shared" si="125"/>
        <v/>
      </c>
      <c r="AJ500" s="16" t="str">
        <f t="shared" si="126"/>
        <v/>
      </c>
      <c r="AK500" s="16" t="str">
        <f t="shared" si="127"/>
        <v/>
      </c>
      <c r="AL500" s="16" t="str">
        <f t="shared" si="128"/>
        <v/>
      </c>
      <c r="AM500" s="41" t="str">
        <f t="shared" si="129"/>
        <v/>
      </c>
      <c r="AN500" s="41" t="str">
        <f t="shared" si="130"/>
        <v/>
      </c>
      <c r="AO500" s="17" t="str">
        <f>IF(A500="","",(AD500&lt;Settings!$B$4)+(AE500&gt;Settings!$B$5)+(AH500&gt;Settings!$B$6)+(AI500&gt;Settings!$B$7)+(N500&lt;Settings!$B$8)+(AJ500&gt;Settings!$B$9)+(O500&gt;Settings!$B$10)+(IFERROR(R500/S500,0)&gt;Settings!$B$11)+(AK500&lt;Settings!$B$12)+(AL500&lt;Settings!$B$13)+(X500&lt;Settings!$B$14)+(Y500&gt;Settings!$B$15))</f>
        <v/>
      </c>
      <c r="AP500" s="11" t="str">
        <f t="shared" si="131"/>
        <v/>
      </c>
      <c r="BB500" s="3"/>
      <c r="BC500" s="3"/>
      <c r="BD500" s="3"/>
      <c r="BE500" s="3"/>
      <c r="BG500" s="37"/>
      <c r="BH500" s="37"/>
      <c r="BI500" s="38" t="str">
        <f t="shared" si="132"/>
        <v/>
      </c>
    </row>
    <row r="501" spans="1:61" ht="15">
      <c r="A501" s="8"/>
      <c r="B501" s="6"/>
      <c r="C501" s="6"/>
      <c r="D501" s="6"/>
      <c r="E501" s="6"/>
      <c r="F501" s="12"/>
      <c r="G501" s="12"/>
      <c r="H501" s="12"/>
      <c r="I501" s="12"/>
      <c r="J501" s="12"/>
      <c r="K501" s="12"/>
      <c r="L501" s="13"/>
      <c r="M501" s="13"/>
      <c r="N501" s="14"/>
      <c r="O501" s="12"/>
      <c r="P501" s="12"/>
      <c r="Q501" s="12"/>
      <c r="R501" s="12"/>
      <c r="S501" s="30"/>
      <c r="T501" s="12"/>
      <c r="U501" s="12"/>
      <c r="V501" s="12"/>
      <c r="W501" s="12"/>
      <c r="X501" s="14"/>
      <c r="Y501" s="12"/>
      <c r="Z501" s="12"/>
      <c r="AA501" s="12"/>
      <c r="AB501" s="6"/>
      <c r="AC501" s="15" t="str">
        <f t="shared" si="119"/>
        <v/>
      </c>
      <c r="AD501" s="16" t="str">
        <f t="shared" si="120"/>
        <v/>
      </c>
      <c r="AE501" s="15" t="str">
        <f t="shared" si="121"/>
        <v/>
      </c>
      <c r="AF501" s="15" t="str">
        <f t="shared" si="122"/>
        <v/>
      </c>
      <c r="AG501" s="15" t="str">
        <f t="shared" si="123"/>
        <v/>
      </c>
      <c r="AH501" s="16" t="str">
        <f t="shared" si="124"/>
        <v/>
      </c>
      <c r="AI501" s="16" t="str">
        <f t="shared" si="125"/>
        <v/>
      </c>
      <c r="AJ501" s="16" t="str">
        <f t="shared" si="126"/>
        <v/>
      </c>
      <c r="AK501" s="16" t="str">
        <f t="shared" si="127"/>
        <v/>
      </c>
      <c r="AL501" s="16" t="str">
        <f t="shared" si="128"/>
        <v/>
      </c>
      <c r="AM501" s="41" t="str">
        <f t="shared" si="129"/>
        <v/>
      </c>
      <c r="AN501" s="41" t="str">
        <f t="shared" si="130"/>
        <v/>
      </c>
      <c r="AO501" s="17" t="str">
        <f>IF(A501="","",(AD501&lt;Settings!$B$4)+(AE501&gt;Settings!$B$5)+(AH501&gt;Settings!$B$6)+(AI501&gt;Settings!$B$7)+(N501&lt;Settings!$B$8)+(AJ501&gt;Settings!$B$9)+(O501&gt;Settings!$B$10)+(IFERROR(R501/S501,0)&gt;Settings!$B$11)+(AK501&lt;Settings!$B$12)+(AL501&lt;Settings!$B$13)+(X501&lt;Settings!$B$14)+(Y501&gt;Settings!$B$15))</f>
        <v/>
      </c>
      <c r="AP501" s="11" t="str">
        <f t="shared" si="131"/>
        <v/>
      </c>
      <c r="BB501" s="3"/>
      <c r="BC501" s="3"/>
      <c r="BD501" s="3"/>
      <c r="BE501" s="3"/>
      <c r="BG501" s="37"/>
      <c r="BH501" s="37"/>
      <c r="BI501" s="38" t="str">
        <f t="shared" si="132"/>
        <v/>
      </c>
    </row>
    <row r="502" spans="1:61" ht="15">
      <c r="A502" s="8"/>
      <c r="B502" s="6"/>
      <c r="C502" s="6"/>
      <c r="D502" s="6"/>
      <c r="E502" s="6"/>
      <c r="F502" s="12"/>
      <c r="G502" s="12"/>
      <c r="H502" s="12"/>
      <c r="I502" s="12"/>
      <c r="J502" s="12"/>
      <c r="K502" s="12"/>
      <c r="L502" s="13"/>
      <c r="M502" s="13"/>
      <c r="N502" s="14"/>
      <c r="O502" s="12"/>
      <c r="P502" s="12"/>
      <c r="Q502" s="12"/>
      <c r="R502" s="12"/>
      <c r="S502" s="30"/>
      <c r="T502" s="12"/>
      <c r="U502" s="12"/>
      <c r="V502" s="12"/>
      <c r="W502" s="12"/>
      <c r="X502" s="14"/>
      <c r="Y502" s="12"/>
      <c r="Z502" s="12"/>
      <c r="AA502" s="12"/>
      <c r="AB502" s="6"/>
      <c r="AC502" s="15" t="str">
        <f t="shared" si="119"/>
        <v/>
      </c>
      <c r="AD502" s="16" t="str">
        <f t="shared" si="120"/>
        <v/>
      </c>
      <c r="AE502" s="15" t="str">
        <f t="shared" si="121"/>
        <v/>
      </c>
      <c r="AF502" s="15" t="str">
        <f t="shared" si="122"/>
        <v/>
      </c>
      <c r="AG502" s="15" t="str">
        <f t="shared" si="123"/>
        <v/>
      </c>
      <c r="AH502" s="16" t="str">
        <f t="shared" si="124"/>
        <v/>
      </c>
      <c r="AI502" s="16" t="str">
        <f t="shared" si="125"/>
        <v/>
      </c>
      <c r="AJ502" s="16" t="str">
        <f t="shared" si="126"/>
        <v/>
      </c>
      <c r="AK502" s="16" t="str">
        <f t="shared" si="127"/>
        <v/>
      </c>
      <c r="AL502" s="16" t="str">
        <f t="shared" si="128"/>
        <v/>
      </c>
      <c r="AM502" s="41" t="str">
        <f t="shared" si="129"/>
        <v/>
      </c>
      <c r="AN502" s="41" t="str">
        <f t="shared" si="130"/>
        <v/>
      </c>
      <c r="AO502" s="17" t="str">
        <f>IF(A502="","",(AD502&lt;Settings!$B$4)+(AE502&gt;Settings!$B$5)+(AH502&gt;Settings!$B$6)+(AI502&gt;Settings!$B$7)+(N502&lt;Settings!$B$8)+(AJ502&gt;Settings!$B$9)+(O502&gt;Settings!$B$10)+(IFERROR(R502/S502,0)&gt;Settings!$B$11)+(AK502&lt;Settings!$B$12)+(AL502&lt;Settings!$B$13)+(X502&lt;Settings!$B$14)+(Y502&gt;Settings!$B$15))</f>
        <v/>
      </c>
      <c r="AP502" s="11" t="str">
        <f t="shared" si="131"/>
        <v/>
      </c>
      <c r="BB502" s="3"/>
      <c r="BC502" s="3"/>
      <c r="BD502" s="3"/>
      <c r="BE502" s="3"/>
      <c r="BG502" s="37"/>
      <c r="BH502" s="37"/>
      <c r="BI502" s="38" t="str">
        <f t="shared" si="132"/>
        <v/>
      </c>
    </row>
    <row r="503" spans="1:61" ht="15">
      <c r="A503" s="8"/>
      <c r="B503" s="6"/>
      <c r="C503" s="6"/>
      <c r="D503" s="6"/>
      <c r="E503" s="6"/>
      <c r="F503" s="12"/>
      <c r="G503" s="12"/>
      <c r="H503" s="12"/>
      <c r="I503" s="12"/>
      <c r="J503" s="12"/>
      <c r="K503" s="12"/>
      <c r="L503" s="13"/>
      <c r="M503" s="13"/>
      <c r="N503" s="14"/>
      <c r="O503" s="12"/>
      <c r="P503" s="12"/>
      <c r="Q503" s="12"/>
      <c r="R503" s="12"/>
      <c r="S503" s="30"/>
      <c r="T503" s="12"/>
      <c r="U503" s="12"/>
      <c r="V503" s="12"/>
      <c r="W503" s="12"/>
      <c r="X503" s="14"/>
      <c r="Y503" s="12"/>
      <c r="Z503" s="12"/>
      <c r="AA503" s="12"/>
      <c r="AB503" s="6"/>
      <c r="AC503" s="15" t="str">
        <f t="shared" si="119"/>
        <v/>
      </c>
      <c r="AD503" s="16" t="str">
        <f t="shared" si="120"/>
        <v/>
      </c>
      <c r="AE503" s="15" t="str">
        <f t="shared" si="121"/>
        <v/>
      </c>
      <c r="AF503" s="15" t="str">
        <f t="shared" si="122"/>
        <v/>
      </c>
      <c r="AG503" s="15" t="str">
        <f t="shared" si="123"/>
        <v/>
      </c>
      <c r="AH503" s="16" t="str">
        <f t="shared" si="124"/>
        <v/>
      </c>
      <c r="AI503" s="16" t="str">
        <f t="shared" si="125"/>
        <v/>
      </c>
      <c r="AJ503" s="16" t="str">
        <f t="shared" si="126"/>
        <v/>
      </c>
      <c r="AK503" s="16" t="str">
        <f t="shared" si="127"/>
        <v/>
      </c>
      <c r="AL503" s="16" t="str">
        <f t="shared" si="128"/>
        <v/>
      </c>
      <c r="AM503" s="41" t="str">
        <f t="shared" si="129"/>
        <v/>
      </c>
      <c r="AN503" s="41" t="str">
        <f t="shared" si="130"/>
        <v/>
      </c>
      <c r="AO503" s="17" t="str">
        <f>IF(A503="","",(AD503&lt;Settings!$B$4)+(AE503&gt;Settings!$B$5)+(AH503&gt;Settings!$B$6)+(AI503&gt;Settings!$B$7)+(N503&lt;Settings!$B$8)+(AJ503&gt;Settings!$B$9)+(O503&gt;Settings!$B$10)+(IFERROR(R503/S503,0)&gt;Settings!$B$11)+(AK503&lt;Settings!$B$12)+(AL503&lt;Settings!$B$13)+(X503&lt;Settings!$B$14)+(Y503&gt;Settings!$B$15))</f>
        <v/>
      </c>
      <c r="AP503" s="11" t="str">
        <f t="shared" si="131"/>
        <v/>
      </c>
      <c r="BB503" s="3"/>
      <c r="BC503" s="3"/>
      <c r="BD503" s="3"/>
      <c r="BE503" s="3"/>
      <c r="BG503" s="37"/>
      <c r="BH503" s="37"/>
      <c r="BI503" s="38" t="str">
        <f t="shared" si="132"/>
        <v/>
      </c>
    </row>
    <row r="504" spans="1:61" ht="15">
      <c r="A504" s="8"/>
      <c r="B504" s="6"/>
      <c r="C504" s="6"/>
      <c r="D504" s="6"/>
      <c r="E504" s="6"/>
      <c r="F504" s="12"/>
      <c r="G504" s="12"/>
      <c r="H504" s="12"/>
      <c r="I504" s="12"/>
      <c r="J504" s="12"/>
      <c r="K504" s="12"/>
      <c r="L504" s="13"/>
      <c r="M504" s="13"/>
      <c r="N504" s="14"/>
      <c r="O504" s="12"/>
      <c r="P504" s="12"/>
      <c r="Q504" s="12"/>
      <c r="R504" s="12"/>
      <c r="S504" s="30"/>
      <c r="T504" s="12"/>
      <c r="U504" s="12"/>
      <c r="V504" s="12"/>
      <c r="W504" s="12"/>
      <c r="X504" s="14"/>
      <c r="Y504" s="12"/>
      <c r="Z504" s="12"/>
      <c r="AA504" s="12"/>
      <c r="AB504" s="6"/>
      <c r="AC504" s="15" t="str">
        <f t="shared" si="119"/>
        <v/>
      </c>
      <c r="AD504" s="16" t="str">
        <f t="shared" si="120"/>
        <v/>
      </c>
      <c r="AE504" s="15" t="str">
        <f t="shared" si="121"/>
        <v/>
      </c>
      <c r="AF504" s="15" t="str">
        <f t="shared" si="122"/>
        <v/>
      </c>
      <c r="AG504" s="15" t="str">
        <f t="shared" si="123"/>
        <v/>
      </c>
      <c r="AH504" s="16" t="str">
        <f t="shared" si="124"/>
        <v/>
      </c>
      <c r="AI504" s="16" t="str">
        <f t="shared" si="125"/>
        <v/>
      </c>
      <c r="AJ504" s="16" t="str">
        <f t="shared" si="126"/>
        <v/>
      </c>
      <c r="AK504" s="16" t="str">
        <f t="shared" si="127"/>
        <v/>
      </c>
      <c r="AL504" s="16" t="str">
        <f t="shared" si="128"/>
        <v/>
      </c>
      <c r="AM504" s="41" t="str">
        <f t="shared" si="129"/>
        <v/>
      </c>
      <c r="AN504" s="41" t="str">
        <f t="shared" si="130"/>
        <v/>
      </c>
      <c r="AO504" s="17" t="str">
        <f>IF(A504="","",(AD504&lt;Settings!$B$4)+(AE504&gt;Settings!$B$5)+(AH504&gt;Settings!$B$6)+(AI504&gt;Settings!$B$7)+(N504&lt;Settings!$B$8)+(AJ504&gt;Settings!$B$9)+(O504&gt;Settings!$B$10)+(IFERROR(R504/S504,0)&gt;Settings!$B$11)+(AK504&lt;Settings!$B$12)+(AL504&lt;Settings!$B$13)+(X504&lt;Settings!$B$14)+(Y504&gt;Settings!$B$15))</f>
        <v/>
      </c>
      <c r="AP504" s="11" t="str">
        <f t="shared" si="131"/>
        <v/>
      </c>
      <c r="BB504" s="3"/>
      <c r="BC504" s="3"/>
      <c r="BD504" s="3"/>
      <c r="BE504" s="3"/>
      <c r="BG504" s="37"/>
      <c r="BH504" s="37"/>
      <c r="BI504" s="38" t="str">
        <f t="shared" si="132"/>
        <v/>
      </c>
    </row>
  </sheetData>
  <mergeCells count="2">
    <mergeCell ref="A1:AJ1"/>
    <mergeCell ref="A2:AJ2"/>
  </mergeCells>
  <conditionalFormatting sqref="N5:N504">
    <cfRule type="colorScale" priority="3">
      <colorScale>
        <cfvo type="min"/>
        <cfvo type="percentile" val="50"/>
        <cfvo type="max"/>
        <color rgb="FFFECACA"/>
        <color rgb="FFFEF3C7"/>
        <color rgb="FFDCFCE7"/>
      </colorScale>
    </cfRule>
  </conditionalFormatting>
  <conditionalFormatting sqref="AD5:AD504">
    <cfRule type="colorScale" priority="1">
      <colorScale>
        <cfvo type="min"/>
        <cfvo type="percentile" val="50"/>
        <cfvo type="max"/>
        <color rgb="FFFECACA"/>
        <color rgb="FFFEF3C7"/>
        <color rgb="FFDCFCE7"/>
      </colorScale>
    </cfRule>
  </conditionalFormatting>
  <conditionalFormatting sqref="AH5:AI504">
    <cfRule type="colorScale" priority="2">
      <colorScale>
        <cfvo type="min"/>
        <cfvo type="percentile" val="50"/>
        <cfvo type="max"/>
        <color rgb="FFDCFCE7"/>
        <color rgb="FFFEF3C7"/>
        <color rgb="FFFECACA"/>
      </colorScale>
    </cfRule>
  </conditionalFormatting>
  <conditionalFormatting sqref="AP5:AP504">
    <cfRule type="expression" dxfId="12" priority="4">
      <formula>AP5="Red"</formula>
    </cfRule>
    <cfRule type="expression" dxfId="11" priority="5">
      <formula>AP5="Yellow"</formula>
    </cfRule>
    <cfRule type="expression" dxfId="10" priority="6">
      <formula>AP5="Green"</formula>
    </cfRule>
  </conditionalFormatting>
  <dataValidations count="4">
    <dataValidation type="list" sqref="B5:B504" xr:uid="{00000000-0002-0000-0100-000000000000}">
      <formula1>"Manager A,Manager B,Manager C,Manager D,Manager E,Manager F"</formula1>
    </dataValidation>
    <dataValidation type="list" sqref="C5:C504" xr:uid="{00000000-0002-0000-0100-000001000000}">
      <formula1>_xlfn._LONGTEXT("Northstar Financial Group,BlueRiver Logistics,Meridian Commercial Properties,Apex Precision Manufacturing,Harborview Residential,Summit Retail Group,MetroHealth Medical Center,Granite Federal Center,Crescent Hospitality Group,Lakeside University,Capital T","ech Campus,Union Station Retail Complex")</formula1>
    </dataValidation>
    <dataValidation type="list" sqref="E5:E504" xr:uid="{00000000-0002-0000-0100-000002000000}">
      <formula1>"High,Medium,Low"</formula1>
    </dataValidation>
    <dataValidation type="list" sqref="BF5:BF504" xr:uid="{00000000-0002-0000-0100-000003000000}">
      <formula1>"Corporate Headquarters,Distribution Center,Office Portfolio,Manufacturing Facility,Residential Property,Retail Location,Healthcare Facility,Government Facility,Hotel,Higher Education,Technology Campus,Mixed-Use / Transit"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selection sqref="A1:I1"/>
    </sheetView>
  </sheetViews>
  <sheetFormatPr baseColWidth="10" defaultColWidth="8.83203125" defaultRowHeight="14"/>
  <cols>
    <col min="1" max="1" width="28" customWidth="1"/>
    <col min="2" max="2" width="14" customWidth="1"/>
    <col min="3" max="4" width="12" customWidth="1"/>
    <col min="5" max="5" width="3" customWidth="1"/>
    <col min="6" max="6" width="28" customWidth="1"/>
    <col min="7" max="7" width="14" customWidth="1"/>
    <col min="8" max="9" width="12" customWidth="1"/>
    <col min="11" max="12" width="15" customWidth="1"/>
  </cols>
  <sheetData>
    <row r="1" spans="1:12" ht="45.25" customHeight="1">
      <c r="A1" s="42" t="s">
        <v>188</v>
      </c>
      <c r="B1" s="42"/>
      <c r="C1" s="42"/>
      <c r="D1" s="42"/>
      <c r="E1" s="42"/>
      <c r="F1" s="42"/>
      <c r="G1" s="42"/>
      <c r="H1" s="42"/>
      <c r="I1" s="42"/>
      <c r="J1" s="1"/>
      <c r="K1" s="1"/>
      <c r="L1" s="1"/>
    </row>
    <row r="2" spans="1:12" ht="16">
      <c r="A2" s="10" t="s">
        <v>50</v>
      </c>
      <c r="B2" s="8">
        <v>46220</v>
      </c>
    </row>
    <row r="4" spans="1:12" ht="17">
      <c r="A4" s="9" t="s">
        <v>189</v>
      </c>
      <c r="B4" s="9"/>
      <c r="C4" s="21" t="s">
        <v>190</v>
      </c>
      <c r="D4" s="21" t="s">
        <v>191</v>
      </c>
      <c r="F4" s="9" t="s">
        <v>192</v>
      </c>
      <c r="G4" s="9"/>
      <c r="H4" s="21" t="s">
        <v>190</v>
      </c>
      <c r="I4" s="21" t="s">
        <v>191</v>
      </c>
    </row>
    <row r="5" spans="1:12" ht="16">
      <c r="A5" s="10" t="s">
        <v>55</v>
      </c>
      <c r="B5" s="18">
        <f>SUMIFS('Weekly Data'!$F$5:$F$504,'Weekly Data'!$A$5:$A$504,$B$2)</f>
        <v>4060</v>
      </c>
      <c r="C5" t="s">
        <v>193</v>
      </c>
      <c r="D5" t="s">
        <v>194</v>
      </c>
      <c r="F5" s="10" t="s">
        <v>64</v>
      </c>
      <c r="G5" s="20">
        <f>SUMIFS('Weekly Data'!$O$5:$O$504,'Weekly Data'!$A$5:$A$504,$B$2)</f>
        <v>11</v>
      </c>
      <c r="H5" s="5">
        <f>Settings!$B$10</f>
        <v>0</v>
      </c>
      <c r="I5" t="str">
        <f>IF(G5&lt;=H5,"Green","Red")</f>
        <v>Red</v>
      </c>
    </row>
    <row r="6" spans="1:12" ht="16">
      <c r="A6" s="10" t="s">
        <v>60</v>
      </c>
      <c r="B6" s="18">
        <f>SUMIFS('Weekly Data'!$K$5:$K$504,'Weekly Data'!$A$5:$A$504,$B$2)</f>
        <v>4069</v>
      </c>
      <c r="C6" t="s">
        <v>193</v>
      </c>
      <c r="D6" t="s">
        <v>194</v>
      </c>
      <c r="F6" s="10" t="s">
        <v>65</v>
      </c>
      <c r="G6" s="20">
        <f>SUMIFS('Weekly Data'!$P$5:$P$504,'Weekly Data'!$A$5:$A$504,$B$2)</f>
        <v>33</v>
      </c>
      <c r="H6" t="s">
        <v>193</v>
      </c>
      <c r="I6" t="s">
        <v>194</v>
      </c>
    </row>
    <row r="7" spans="1:12" ht="16">
      <c r="A7" s="10" t="s">
        <v>23</v>
      </c>
      <c r="B7" s="19">
        <f>IFERROR(MIN(B6/B5,1),0)</f>
        <v>1</v>
      </c>
      <c r="C7" s="3">
        <f>Settings!$B$4</f>
        <v>0.995</v>
      </c>
      <c r="D7" t="str">
        <f>IF(B7&gt;=C7,"Green","Red")</f>
        <v>Green</v>
      </c>
      <c r="F7" s="10" t="s">
        <v>195</v>
      </c>
      <c r="G7" s="19">
        <f>IFERROR(SUMIFS('Weekly Data'!$R$5:$R$504,'Weekly Data'!$A$5:$A$504,$B$2)/SUMIFS('Weekly Data'!$S$5:$S$504,'Weekly Data'!$A$5:$A$504,$B$2),0)</f>
        <v>5.0847457627118647E-2</v>
      </c>
      <c r="H7" s="3">
        <f>Settings!$B$11</f>
        <v>0.03</v>
      </c>
      <c r="I7" t="str">
        <f>IF(G7&lt;=H7,"Green","Red")</f>
        <v>Red</v>
      </c>
    </row>
    <row r="8" spans="1:12" ht="16">
      <c r="A8" s="10" t="s">
        <v>79</v>
      </c>
      <c r="B8" s="18">
        <f>SUMIFS('Weekly Data'!$AE$5:$AE$504,'Weekly Data'!$A$5:$A$504,$B$2)</f>
        <v>9</v>
      </c>
      <c r="C8" s="3">
        <f>Settings!$B$5</f>
        <v>0</v>
      </c>
      <c r="D8" t="str">
        <f>IF(B8&lt;=C8,"Green","Red")</f>
        <v>Red</v>
      </c>
      <c r="F8" s="10" t="s">
        <v>84</v>
      </c>
      <c r="G8" s="19">
        <f>IFERROR(SUMIFS('Weekly Data'!$U$5:$U$504,'Weekly Data'!$A$5:$A$504,$B$2)/SUMIFS('Weekly Data'!$T$5:$T$504,'Weekly Data'!$A$5:$A$504,$B$2),0)</f>
        <v>0.96033057851239667</v>
      </c>
      <c r="H8" s="3">
        <f>Settings!$B$12</f>
        <v>0.95</v>
      </c>
      <c r="I8" t="str">
        <f>IF(G8&gt;=H8,"Green","Red")</f>
        <v>Green</v>
      </c>
    </row>
    <row r="9" spans="1:12" ht="16">
      <c r="A9" s="10" t="s">
        <v>78</v>
      </c>
      <c r="B9" s="18">
        <f>SUMIFS('Weekly Data'!$AC$5:$AC$504,'Weekly Data'!$A$5:$A$504,$B$2)</f>
        <v>4145</v>
      </c>
      <c r="C9" t="s">
        <v>193</v>
      </c>
      <c r="D9" t="s">
        <v>194</v>
      </c>
      <c r="F9" s="10" t="s">
        <v>85</v>
      </c>
      <c r="G9" s="19">
        <f>IFERROR(SUMIFS('Weekly Data'!$W$5:$W$504,'Weekly Data'!$A$5:$A$504,$B$2)/SUMIFS('Weekly Data'!$V$5:$V$504,'Weekly Data'!$A$5:$A$504,$B$2),0)</f>
        <v>0.9770491803278688</v>
      </c>
      <c r="H9" s="3">
        <f>Settings!$B$13</f>
        <v>0.98</v>
      </c>
      <c r="I9" t="str">
        <f>IF(G9&gt;=H9,"Green","Red")</f>
        <v>Red</v>
      </c>
    </row>
    <row r="10" spans="1:12" ht="16">
      <c r="A10" s="10" t="s">
        <v>196</v>
      </c>
      <c r="B10" s="18">
        <f>SUMIFS('Weekly Data'!$H$5:$H$504,'Weekly Data'!$A$5:$A$504,$B$2)</f>
        <v>174</v>
      </c>
      <c r="C10" t="s">
        <v>193</v>
      </c>
      <c r="D10" t="s">
        <v>194</v>
      </c>
      <c r="F10" s="10" t="s">
        <v>73</v>
      </c>
      <c r="G10" s="19">
        <f>IFERROR(SUMIFS('Weekly Data'!$AN$5:$AN$504,'Weekly Data'!$A$5:$A$504,$B$2)/SUMIFS('Weekly Data'!$W$5:$W$504,'Weekly Data'!$A$5:$A$504,$B$2),0)</f>
        <v>0.9248322147651008</v>
      </c>
      <c r="H10" s="3">
        <f>Settings!$B$14</f>
        <v>0.9</v>
      </c>
      <c r="I10" t="str">
        <f>IF(G10&gt;=H10,"Green","Red")</f>
        <v>Green</v>
      </c>
    </row>
    <row r="11" spans="1:12" ht="16">
      <c r="A11" s="10" t="s">
        <v>58</v>
      </c>
      <c r="B11" s="18">
        <f>SUMIFS('Weekly Data'!$I$5:$I$504,'Weekly Data'!$A$5:$A$504,$B$2)</f>
        <v>64</v>
      </c>
      <c r="C11" t="s">
        <v>193</v>
      </c>
      <c r="D11" t="s">
        <v>194</v>
      </c>
      <c r="F11" s="10" t="s">
        <v>74</v>
      </c>
      <c r="G11" s="20">
        <f>SUMIFS('Weekly Data'!$Y$5:$Y$504,'Weekly Data'!$A$5:$A$504,$B$2)</f>
        <v>7</v>
      </c>
      <c r="H11" s="5">
        <f>Settings!$B$15</f>
        <v>0</v>
      </c>
      <c r="I11" t="str">
        <f>IF(G11&lt;=H11,"Green","Red")</f>
        <v>Red</v>
      </c>
    </row>
    <row r="12" spans="1:12" ht="16">
      <c r="A12" s="10" t="s">
        <v>81</v>
      </c>
      <c r="B12" s="19">
        <f>SUMIFS('Weekly Data'!$AG$5:$AG$504,'Weekly Data'!$A$5:$A$504,$B$2)</f>
        <v>110</v>
      </c>
      <c r="C12" s="3" t="s">
        <v>193</v>
      </c>
      <c r="D12" t="s">
        <v>194</v>
      </c>
      <c r="F12" s="10" t="s">
        <v>75</v>
      </c>
      <c r="G12" s="20">
        <f>SUMIFS('Weekly Data'!$Z$5:$Z$504,'Weekly Data'!$A$5:$A$504,$B$2)</f>
        <v>29</v>
      </c>
      <c r="H12" t="s">
        <v>193</v>
      </c>
      <c r="I12" t="s">
        <v>194</v>
      </c>
    </row>
    <row r="13" spans="1:12" ht="16">
      <c r="A13" s="10" t="s">
        <v>82</v>
      </c>
      <c r="B13" s="19">
        <f>IFERROR(B10/B9,0)</f>
        <v>4.1978287092882989E-2</v>
      </c>
      <c r="C13" s="3">
        <f>Settings!$B$6</f>
        <v>0.03</v>
      </c>
      <c r="D13" t="str">
        <f>IF(B13&lt;=C13,"Green","Red")</f>
        <v>Red</v>
      </c>
      <c r="F13" s="10" t="s">
        <v>76</v>
      </c>
      <c r="G13" s="18">
        <f>SUMIFS('Weekly Data'!$AA$5:$AA$504,'Weekly Data'!$A$5:$A$504,$B$2)</f>
        <v>78</v>
      </c>
      <c r="H13" t="s">
        <v>193</v>
      </c>
      <c r="I13" t="s">
        <v>194</v>
      </c>
    </row>
    <row r="14" spans="1:12" ht="16">
      <c r="A14" s="10" t="s">
        <v>83</v>
      </c>
      <c r="B14" s="19">
        <f>IFERROR(B12/B9,0)</f>
        <v>2.6537997587454766E-2</v>
      </c>
      <c r="C14" s="3">
        <f>Settings!$B$7</f>
        <v>0.02</v>
      </c>
      <c r="D14" t="str">
        <f>IF(B14&lt;=C14,"Green","Red")</f>
        <v>Red</v>
      </c>
      <c r="F14" t="s">
        <v>107</v>
      </c>
      <c r="G14" s="3">
        <f>IFERROR(SUMIFS('Weekly Data'!$BH$5:$BH$504,'Weekly Data'!$A$5:$A$504,$B$2)/SUMIFS('Weekly Data'!$BG$5:$BG$504,'Weekly Data'!$A$5:$A$504,$B$2),0)</f>
        <v>9.7345132743362831E-2</v>
      </c>
      <c r="H14" t="s">
        <v>193</v>
      </c>
      <c r="I14" t="s">
        <v>194</v>
      </c>
    </row>
    <row r="15" spans="1:12" ht="16">
      <c r="A15" s="10" t="s">
        <v>59</v>
      </c>
      <c r="B15" s="19">
        <f>SUMIFS('Weekly Data'!$J$5:$J$504,'Weekly Data'!$A$5:$A$504,$B$2)</f>
        <v>76</v>
      </c>
      <c r="C15" s="3" t="s">
        <v>193</v>
      </c>
      <c r="D15" t="s">
        <v>194</v>
      </c>
    </row>
    <row r="16" spans="1:12" ht="16">
      <c r="A16" s="10" t="s">
        <v>63</v>
      </c>
      <c r="B16" s="19">
        <f>IFERROR(SUMIFS('Weekly Data'!$AM$5:$AM$504,'Weekly Data'!$A$5:$A$504,$B$2)/B9,0)</f>
        <v>0.96320024125452353</v>
      </c>
      <c r="C16" s="3">
        <f>Settings!$B$8</f>
        <v>0.95</v>
      </c>
      <c r="D16" t="str">
        <f>IF(B16&gt;=C16,"Green","Red")</f>
        <v>Green</v>
      </c>
    </row>
    <row r="17" spans="1:9">
      <c r="A17" t="s">
        <v>31</v>
      </c>
      <c r="B17" s="3">
        <f>IFERROR(SUMIFS('Weekly Data'!$L$5:$L$504,'Weekly Data'!$A$5:$A$504,$B$2)/SUMIFS('Weekly Data'!$M$5:$M$504,'Weekly Data'!$A$5:$A$504,$B$2),0)</f>
        <v>0.61886570672935648</v>
      </c>
      <c r="C17" s="3">
        <f>Settings!$B$9</f>
        <v>0.65</v>
      </c>
      <c r="D17" t="str">
        <f>IF(B17&lt;=C17,"Green","Red")</f>
        <v>Green</v>
      </c>
    </row>
    <row r="18" spans="1:9" ht="15">
      <c r="A18" t="s">
        <v>80</v>
      </c>
      <c r="B18">
        <f>SUMIFS('Weekly Data'!$AF$5:$AF$504,'Weekly Data'!$A$5:$A$504,$B$2)</f>
        <v>18</v>
      </c>
      <c r="C18" t="s">
        <v>193</v>
      </c>
      <c r="D18" t="s">
        <v>194</v>
      </c>
      <c r="F18" s="40"/>
      <c r="G18" s="40"/>
      <c r="H18" s="40"/>
      <c r="I18" s="40"/>
    </row>
    <row r="19" spans="1:9" ht="16">
      <c r="A19" s="49" t="s">
        <v>197</v>
      </c>
      <c r="B19" s="49"/>
      <c r="C19" s="49"/>
      <c r="D19" s="49"/>
      <c r="E19" s="49"/>
      <c r="F19" s="50"/>
      <c r="G19" s="51"/>
      <c r="H19" s="50"/>
      <c r="I19" s="50"/>
    </row>
    <row r="20" spans="1:9" ht="32">
      <c r="A20" s="2" t="s">
        <v>198</v>
      </c>
      <c r="B20" s="2" t="s">
        <v>199</v>
      </c>
      <c r="C20" s="2"/>
      <c r="D20" s="2"/>
      <c r="E20" s="2"/>
      <c r="F20" s="2"/>
      <c r="G20" s="2"/>
      <c r="H20" s="2"/>
      <c r="I20" s="2"/>
    </row>
    <row r="21" spans="1:9" ht="45.25" customHeight="1">
      <c r="A21" s="10" t="s">
        <v>200</v>
      </c>
      <c r="B21" s="52"/>
      <c r="C21" s="52"/>
      <c r="D21" s="52"/>
      <c r="E21" s="52"/>
      <c r="F21" s="53"/>
      <c r="G21" s="53"/>
      <c r="H21" s="53"/>
      <c r="I21" s="53"/>
    </row>
    <row r="22" spans="1:9" ht="45.25" customHeight="1">
      <c r="A22" s="10" t="s">
        <v>201</v>
      </c>
      <c r="B22" s="52"/>
      <c r="C22" s="52"/>
      <c r="D22" s="52"/>
      <c r="E22" s="52"/>
      <c r="F22" s="53"/>
      <c r="G22" s="53"/>
      <c r="H22" s="53"/>
      <c r="I22" s="53"/>
    </row>
    <row r="23" spans="1:9" ht="45.25" customHeight="1">
      <c r="A23" s="10" t="s">
        <v>202</v>
      </c>
      <c r="B23" s="52"/>
      <c r="C23" s="52"/>
      <c r="D23" s="52"/>
      <c r="E23" s="52"/>
      <c r="F23" s="54"/>
      <c r="G23" s="55"/>
      <c r="H23" s="54"/>
      <c r="I23" s="54"/>
    </row>
    <row r="24" spans="1:9" ht="45.25" customHeight="1">
      <c r="A24" s="10" t="s">
        <v>203</v>
      </c>
      <c r="B24" s="52"/>
      <c r="C24" s="52"/>
      <c r="D24" s="52"/>
      <c r="E24" s="52"/>
      <c r="F24" s="52"/>
      <c r="G24" s="52"/>
      <c r="H24" s="52"/>
      <c r="I24" s="52"/>
    </row>
    <row r="25" spans="1:9">
      <c r="A25" s="56" t="s">
        <v>204</v>
      </c>
      <c r="B25" s="56"/>
      <c r="C25" s="56"/>
      <c r="D25" s="56"/>
    </row>
    <row r="27" spans="1:9" ht="15">
      <c r="A27" s="57" t="s">
        <v>18</v>
      </c>
      <c r="B27" s="57"/>
      <c r="C27" s="57"/>
      <c r="D27" s="57"/>
      <c r="E27" s="57"/>
      <c r="F27" s="57"/>
      <c r="G27" s="57"/>
      <c r="H27" s="57"/>
      <c r="I27" s="57"/>
    </row>
    <row r="28" spans="1:9">
      <c r="A28" t="s">
        <v>101</v>
      </c>
      <c r="B28" s="3">
        <f>IFERROR(SUMIFS('Weekly Data'!$AT$5:$AT$504,'Weekly Data'!$A$5:$A$504,$B$2)/SUMIFS('Weekly Data'!$AS$5:$AS$504,'Weekly Data'!$A$5:$A$504,$B$2),0)</f>
        <v>1</v>
      </c>
      <c r="C28" t="s">
        <v>193</v>
      </c>
      <c r="D28" t="s">
        <v>194</v>
      </c>
      <c r="F28" s="58" t="s">
        <v>205</v>
      </c>
      <c r="G28" s="58"/>
      <c r="H28" s="58"/>
      <c r="I28" s="58"/>
    </row>
    <row r="29" spans="1:9">
      <c r="A29" t="s">
        <v>96</v>
      </c>
      <c r="B29">
        <f>SUMIFS('Weekly Data'!$AX$5:$AX$504,'Weekly Data'!$A$5:$A$504,$B$2)</f>
        <v>6</v>
      </c>
      <c r="C29" t="s">
        <v>193</v>
      </c>
      <c r="D29" t="s">
        <v>194</v>
      </c>
      <c r="F29" s="58"/>
      <c r="G29" s="58"/>
      <c r="H29" s="58"/>
      <c r="I29" s="58"/>
    </row>
    <row r="30" spans="1:9">
      <c r="A30" t="s">
        <v>93</v>
      </c>
      <c r="B30">
        <f>SUMIFS('Weekly Data'!$AU$5:$AU$504,'Weekly Data'!$A$5:$A$504,$B$2)</f>
        <v>8</v>
      </c>
      <c r="C30" t="s">
        <v>193</v>
      </c>
      <c r="D30" t="s">
        <v>194</v>
      </c>
      <c r="F30" s="58"/>
      <c r="G30" s="58"/>
      <c r="H30" s="58"/>
      <c r="I30" s="58"/>
    </row>
    <row r="31" spans="1:9">
      <c r="A31" t="s">
        <v>94</v>
      </c>
      <c r="B31">
        <f>SUMIFS('Weekly Data'!$AV$5:$AV$504,'Weekly Data'!$A$5:$A$504,$B$2)</f>
        <v>2</v>
      </c>
      <c r="C31" t="s">
        <v>193</v>
      </c>
      <c r="D31" t="s">
        <v>194</v>
      </c>
      <c r="F31" s="58"/>
      <c r="G31" s="58"/>
      <c r="H31" s="58"/>
      <c r="I31" s="58"/>
    </row>
    <row r="32" spans="1:9">
      <c r="A32" t="s">
        <v>103</v>
      </c>
      <c r="B32" s="3">
        <f>IFERROR(SUMIFS('Weekly Data'!$AW$5:$AW$504,'Weekly Data'!$A$5:$A$504,$B$2)/SUMIFS('Weekly Data'!$Z$5:$Z$504,'Weekly Data'!$A$5:$A$504,$B$2),0)</f>
        <v>0.72413793103448276</v>
      </c>
      <c r="C32" t="s">
        <v>193</v>
      </c>
      <c r="D32" t="s">
        <v>194</v>
      </c>
      <c r="F32" s="58"/>
      <c r="G32" s="58"/>
      <c r="H32" s="58"/>
      <c r="I32" s="58"/>
    </row>
  </sheetData>
  <mergeCells count="9">
    <mergeCell ref="A1:I1"/>
    <mergeCell ref="A25:D25"/>
    <mergeCell ref="A27:I27"/>
    <mergeCell ref="F28:I32"/>
    <mergeCell ref="A19:I19"/>
    <mergeCell ref="B21:I21"/>
    <mergeCell ref="B22:I22"/>
    <mergeCell ref="B23:I23"/>
    <mergeCell ref="B24:I24"/>
  </mergeCells>
  <conditionalFormatting sqref="D5:D16">
    <cfRule type="expression" dxfId="9" priority="1">
      <formula>D5="Red"</formula>
    </cfRule>
    <cfRule type="expression" dxfId="8" priority="2">
      <formula>D5="Green"</formula>
    </cfRule>
  </conditionalFormatting>
  <conditionalFormatting sqref="I5:I13">
    <cfRule type="expression" dxfId="7" priority="3">
      <formula>I5="Red"</formula>
    </cfRule>
    <cfRule type="expression" dxfId="6" priority="4">
      <formula>I5="Green"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200-000000000000}">
          <x14:formula1>
            <xm:f>Settings!$J$4:$J$15</xm:f>
          </x14:formula1>
          <xm:sqref>B2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9"/>
  <sheetViews>
    <sheetView workbookViewId="0">
      <selection sqref="A1:P1"/>
    </sheetView>
  </sheetViews>
  <sheetFormatPr baseColWidth="10" defaultColWidth="8.83203125" defaultRowHeight="14"/>
  <cols>
    <col min="1" max="1" width="22" customWidth="1"/>
    <col min="2" max="16" width="13" customWidth="1"/>
  </cols>
  <sheetData>
    <row r="1" spans="1:16" ht="26">
      <c r="A1" s="42" t="s">
        <v>206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16">
      <c r="A2" s="10" t="s">
        <v>50</v>
      </c>
      <c r="B2" s="8">
        <v>46220</v>
      </c>
    </row>
    <row r="4" spans="1:16" ht="32">
      <c r="A4" s="2" t="s">
        <v>51</v>
      </c>
      <c r="B4" s="2" t="s">
        <v>55</v>
      </c>
      <c r="C4" s="2" t="s">
        <v>60</v>
      </c>
      <c r="D4" s="2" t="s">
        <v>23</v>
      </c>
      <c r="E4" s="2" t="s">
        <v>79</v>
      </c>
      <c r="F4" s="2" t="s">
        <v>207</v>
      </c>
      <c r="G4" s="2" t="s">
        <v>82</v>
      </c>
      <c r="H4" s="2" t="s">
        <v>81</v>
      </c>
      <c r="I4" s="2" t="s">
        <v>83</v>
      </c>
      <c r="J4" s="2" t="s">
        <v>63</v>
      </c>
      <c r="K4" s="2" t="s">
        <v>31</v>
      </c>
      <c r="L4" s="2" t="s">
        <v>64</v>
      </c>
      <c r="M4" s="2" t="s">
        <v>195</v>
      </c>
      <c r="N4" s="2" t="s">
        <v>208</v>
      </c>
      <c r="O4" s="2" t="s">
        <v>209</v>
      </c>
      <c r="P4" s="2" t="s">
        <v>210</v>
      </c>
    </row>
    <row r="5" spans="1:16">
      <c r="A5" t="str">
        <f>IF(Settings!F4="","",Settings!F4)</f>
        <v>Manager A</v>
      </c>
      <c r="B5" s="4">
        <f>IF($A5="","",SUMIFS('Weekly Data'!$F$5:$F$504,'Weekly Data'!$A$5:$A$504,$B$2,'Weekly Data'!$B$5:$B$504,$A5))</f>
        <v>896</v>
      </c>
      <c r="C5" s="4">
        <f>IF($A5="","",SUMIFS('Weekly Data'!$K$5:$K$504,'Weekly Data'!$A$5:$A$504,$B$2,'Weekly Data'!$B$5:$B$504,$A5))</f>
        <v>900</v>
      </c>
      <c r="D5" s="3">
        <f t="shared" ref="D5:D19" si="0">IF($A5="","",IFERROR(MIN(C5/B5,1),0))</f>
        <v>1</v>
      </c>
      <c r="E5" s="4">
        <f>IF($A5="","",SUMIFS('Weekly Data'!$AE$5:$AE$504,'Weekly Data'!$A$5:$A$504,$B$2,'Weekly Data'!$B$5:$B$504,$A5))</f>
        <v>0</v>
      </c>
      <c r="F5" s="4">
        <f>IF($A5="","",SUMIFS('Weekly Data'!$H$5:$H$504,'Weekly Data'!$A$5:$A$504,$B$2,'Weekly Data'!$B$5:$B$504,$A5))</f>
        <v>40</v>
      </c>
      <c r="G5" s="3">
        <f>IF($A5="","",IFERROR(F5/SUMIFS('Weekly Data'!$AC$5:$AC$504,'Weekly Data'!$A$5:$A$504,$B$2,'Weekly Data'!$B$5:$B$504,$A5),0))</f>
        <v>4.3478260869565216E-2</v>
      </c>
      <c r="H5" s="4">
        <f>IF($A5="","",SUMIFS('Weekly Data'!$AG$5:$AG$504,'Weekly Data'!$A$5:$A$504,$B$2,'Weekly Data'!$B$5:$B$504,$A5))</f>
        <v>26</v>
      </c>
      <c r="I5" s="3">
        <f>IF($A5="","",IFERROR(H5/SUMIFS('Weekly Data'!$AC$5:$AC$504,'Weekly Data'!$A$5:$A$504,$B$2,'Weekly Data'!$B$5:$B$504,$A5),0))</f>
        <v>2.8260869565217391E-2</v>
      </c>
      <c r="J5" s="3">
        <f>IF($A5="","",IFERROR(SUMIFS('Weekly Data'!$AM$5:$AM$504,'Weekly Data'!$A$5:$A$504,$B$2,'Weekly Data'!$B$5:$B$504,$A5)/SUMIFS('Weekly Data'!$AC$5:$AC$504,'Weekly Data'!$A$5:$A$504,$B$2,'Weekly Data'!$B$5:$B$504,$A5),0))</f>
        <v>0.96292173913043477</v>
      </c>
      <c r="K5" s="3">
        <f>IF($A5="","",IFERROR(SUMIFS('Weekly Data'!$L$5:$L$504,'Weekly Data'!$A$5:$A$504,$B$2,'Weekly Data'!$B$5:$B$504,$A5)/SUMIFS('Weekly Data'!$M$5:$M$504,'Weekly Data'!$A$5:$A$504,$B$2,'Weekly Data'!$B$5:$B$504,$A5),0))</f>
        <v>0.62771739130434778</v>
      </c>
      <c r="L5" s="5">
        <f>IF($A5="","",SUMIFS('Weekly Data'!$O$5:$O$504,'Weekly Data'!$A$5:$A$504,$B$2,'Weekly Data'!$B$5:$B$504,$A5))</f>
        <v>3</v>
      </c>
      <c r="M5" s="3">
        <f>IF($A5="","",IFERROR(SUMIFS('Weekly Data'!$R$5:$R$504,'Weekly Data'!$A$5:$A$504,$B$2,'Weekly Data'!$B$5:$B$504,$A5)/SUMIFS('Weekly Data'!$S$5:$S$504,'Weekly Data'!$A$5:$A$504,$B$2,'Weekly Data'!$B$5:$B$504,$A5),0))</f>
        <v>0.04</v>
      </c>
      <c r="N5" s="3">
        <f>IF($A5="","",IFERROR(SUMIFS('Weekly Data'!$U$5:$U$504,'Weekly Data'!$A$5:$A$504,$B$2,'Weekly Data'!$B$5:$B$504,$A5)/SUMIFS('Weekly Data'!$T$5:$T$504,'Weekly Data'!$A$5:$A$504,$B$2,'Weekly Data'!$B$5:$B$504,$A5),0))</f>
        <v>0.94852941176470584</v>
      </c>
      <c r="O5" s="3">
        <f>IF($A5="","",IFERROR(SUMIFS('Weekly Data'!$W$5:$W$504,'Weekly Data'!$A$5:$A$504,$B$2,'Weekly Data'!$B$5:$B$504,$A5)/SUMIFS('Weekly Data'!$V$5:$V$504,'Weekly Data'!$A$5:$A$504,$B$2,'Weekly Data'!$B$5:$B$504,$A5),0))</f>
        <v>0.98412698412698407</v>
      </c>
      <c r="P5" t="str">
        <f>IF($A5="","",IF((D5&lt;Settings!$B$4)+(E5&gt;Settings!$B$5)+(G5&gt;Settings!$B$6)+(I5&gt;Settings!$B$7)+(J5&lt;Settings!$B$8)+(K5&gt;Settings!$B$9)+(L5&gt;Settings!$B$10)+(M5&gt;Settings!$B$11)+(N5&lt;Settings!$B$12)+(O5&lt;Settings!$B$13)&gt;=3,"Red",IF((D5&lt;Settings!$B$4)+(E5&gt;Settings!$B$5)+(G5&gt;Settings!$B$6)+(I5&gt;Settings!$B$7)+(J5&lt;Settings!$B$8)+(K5&gt;Settings!$B$9)+(L5&gt;Settings!$B$10)+(M5&gt;Settings!$B$11)+(N5&lt;Settings!$B$12)+(O5&lt;Settings!$B$13)&gt;=1,"Yellow","Green")))</f>
        <v>Red</v>
      </c>
    </row>
    <row r="6" spans="1:16">
      <c r="A6" t="str">
        <f>IF(Settings!F5="","",Settings!F5)</f>
        <v>Manager B</v>
      </c>
      <c r="B6" s="4">
        <f>IF($A6="","",SUMIFS('Weekly Data'!$F$5:$F$504,'Weekly Data'!$A$5:$A$504,$B$2,'Weekly Data'!$B$5:$B$504,$A6))</f>
        <v>700</v>
      </c>
      <c r="C6" s="4">
        <f>IF($A6="","",SUMIFS('Weekly Data'!$K$5:$K$504,'Weekly Data'!$A$5:$A$504,$B$2,'Weekly Data'!$B$5:$B$504,$A6))</f>
        <v>705</v>
      </c>
      <c r="D6" s="3">
        <f t="shared" si="0"/>
        <v>1</v>
      </c>
      <c r="E6" s="4">
        <f>IF($A6="","",SUMIFS('Weekly Data'!$AE$5:$AE$504,'Weekly Data'!$A$5:$A$504,$B$2,'Weekly Data'!$B$5:$B$504,$A6))</f>
        <v>1</v>
      </c>
      <c r="F6" s="4">
        <f>IF($A6="","",SUMIFS('Weekly Data'!$H$5:$H$504,'Weekly Data'!$A$5:$A$504,$B$2,'Weekly Data'!$B$5:$B$504,$A6))</f>
        <v>38</v>
      </c>
      <c r="G6" s="3">
        <f>IF($A6="","",IFERROR(F6/SUMIFS('Weekly Data'!$AC$5:$AC$504,'Weekly Data'!$A$5:$A$504,$B$2,'Weekly Data'!$B$5:$B$504,$A6),0))</f>
        <v>5.2704576976421634E-2</v>
      </c>
      <c r="H6" s="4">
        <f>IF($A6="","",SUMIFS('Weekly Data'!$AG$5:$AG$504,'Weekly Data'!$A$5:$A$504,$B$2,'Weekly Data'!$B$5:$B$504,$A6))</f>
        <v>24</v>
      </c>
      <c r="I6" s="3">
        <f>IF($A6="","",IFERROR(H6/SUMIFS('Weekly Data'!$AC$5:$AC$504,'Weekly Data'!$A$5:$A$504,$B$2,'Weekly Data'!$B$5:$B$504,$A6),0))</f>
        <v>3.3287101248266296E-2</v>
      </c>
      <c r="J6" s="3">
        <f>IF($A6="","",IFERROR(SUMIFS('Weekly Data'!$AM$5:$AM$504,'Weekly Data'!$A$5:$A$504,$B$2,'Weekly Data'!$B$5:$B$504,$A6)/SUMIFS('Weekly Data'!$AC$5:$AC$504,'Weekly Data'!$A$5:$A$504,$B$2,'Weekly Data'!$B$5:$B$504,$A6),0))</f>
        <v>0.94919694868238558</v>
      </c>
      <c r="K6" s="3">
        <f>IF($A6="","",IFERROR(SUMIFS('Weekly Data'!$L$5:$L$504,'Weekly Data'!$A$5:$A$504,$B$2,'Weekly Data'!$B$5:$B$504,$A6)/SUMIFS('Weekly Data'!$M$5:$M$504,'Weekly Data'!$A$5:$A$504,$B$2,'Weekly Data'!$B$5:$B$504,$A6),0))</f>
        <v>0.62629757785467133</v>
      </c>
      <c r="L6" s="5">
        <f>IF($A6="","",SUMIFS('Weekly Data'!$O$5:$O$504,'Weekly Data'!$A$5:$A$504,$B$2,'Weekly Data'!$B$5:$B$504,$A6))</f>
        <v>3</v>
      </c>
      <c r="M6" s="3">
        <f>IF($A6="","",IFERROR(SUMIFS('Weekly Data'!$R$5:$R$504,'Weekly Data'!$A$5:$A$504,$B$2,'Weekly Data'!$B$5:$B$504,$A6)/SUMIFS('Weekly Data'!$S$5:$S$504,'Weekly Data'!$A$5:$A$504,$B$2,'Weekly Data'!$B$5:$B$504,$A6),0))</f>
        <v>0.1</v>
      </c>
      <c r="N6" s="3">
        <f>IF($A6="","",IFERROR(SUMIFS('Weekly Data'!$U$5:$U$504,'Weekly Data'!$A$5:$A$504,$B$2,'Weekly Data'!$B$5:$B$504,$A6)/SUMIFS('Weekly Data'!$T$5:$T$504,'Weekly Data'!$A$5:$A$504,$B$2,'Weekly Data'!$B$5:$B$504,$A6),0))</f>
        <v>0.92727272727272725</v>
      </c>
      <c r="O6" s="3">
        <f>IF($A6="","",IFERROR(SUMIFS('Weekly Data'!$W$5:$W$504,'Weekly Data'!$A$5:$A$504,$B$2,'Weekly Data'!$B$5:$B$504,$A6)/SUMIFS('Weekly Data'!$V$5:$V$504,'Weekly Data'!$A$5:$A$504,$B$2,'Weekly Data'!$B$5:$B$504,$A6),0))</f>
        <v>0.95161290322580649</v>
      </c>
      <c r="P6" t="str">
        <f>IF($A6="","",IF((D6&lt;Settings!$B$4)+(E6&gt;Settings!$B$5)+(G6&gt;Settings!$B$6)+(I6&gt;Settings!$B$7)+(J6&lt;Settings!$B$8)+(K6&gt;Settings!$B$9)+(L6&gt;Settings!$B$10)+(M6&gt;Settings!$B$11)+(N6&lt;Settings!$B$12)+(O6&lt;Settings!$B$13)&gt;=3,"Red",IF((D6&lt;Settings!$B$4)+(E6&gt;Settings!$B$5)+(G6&gt;Settings!$B$6)+(I6&gt;Settings!$B$7)+(J6&lt;Settings!$B$8)+(K6&gt;Settings!$B$9)+(L6&gt;Settings!$B$10)+(M6&gt;Settings!$B$11)+(N6&lt;Settings!$B$12)+(O6&lt;Settings!$B$13)&gt;=1,"Yellow","Green")))</f>
        <v>Red</v>
      </c>
    </row>
    <row r="7" spans="1:16">
      <c r="A7" t="str">
        <f>IF(Settings!F6="","",Settings!F6)</f>
        <v>Manager C</v>
      </c>
      <c r="B7" s="4">
        <f>IF($A7="","",SUMIFS('Weekly Data'!$F$5:$F$504,'Weekly Data'!$A$5:$A$504,$B$2,'Weekly Data'!$B$5:$B$504,$A7))</f>
        <v>280</v>
      </c>
      <c r="C7" s="4">
        <f>IF($A7="","",SUMIFS('Weekly Data'!$K$5:$K$504,'Weekly Data'!$A$5:$A$504,$B$2,'Weekly Data'!$B$5:$B$504,$A7))</f>
        <v>276</v>
      </c>
      <c r="D7" s="3">
        <f t="shared" si="0"/>
        <v>0.98571428571428577</v>
      </c>
      <c r="E7" s="4">
        <f>IF($A7="","",SUMIFS('Weekly Data'!$AE$5:$AE$504,'Weekly Data'!$A$5:$A$504,$B$2,'Weekly Data'!$B$5:$B$504,$A7))</f>
        <v>4</v>
      </c>
      <c r="F7" s="4">
        <f>IF($A7="","",SUMIFS('Weekly Data'!$H$5:$H$504,'Weekly Data'!$A$5:$A$504,$B$2,'Weekly Data'!$B$5:$B$504,$A7))</f>
        <v>12</v>
      </c>
      <c r="G7" s="3">
        <f>IF($A7="","",IFERROR(F7/SUMIFS('Weekly Data'!$AC$5:$AC$504,'Weekly Data'!$A$5:$A$504,$B$2,'Weekly Data'!$B$5:$B$504,$A7),0))</f>
        <v>4.2253521126760563E-2</v>
      </c>
      <c r="H7" s="4">
        <f>IF($A7="","",SUMIFS('Weekly Data'!$AG$5:$AG$504,'Weekly Data'!$A$5:$A$504,$B$2,'Weekly Data'!$B$5:$B$504,$A7))</f>
        <v>12</v>
      </c>
      <c r="I7" s="3">
        <f>IF($A7="","",IFERROR(H7/SUMIFS('Weekly Data'!$AC$5:$AC$504,'Weekly Data'!$A$5:$A$504,$B$2,'Weekly Data'!$B$5:$B$504,$A7),0))</f>
        <v>4.2253521126760563E-2</v>
      </c>
      <c r="J7" s="3">
        <f>IF($A7="","",IFERROR(SUMIFS('Weekly Data'!$AM$5:$AM$504,'Weekly Data'!$A$5:$A$504,$B$2,'Weekly Data'!$B$5:$B$504,$A7)/SUMIFS('Weekly Data'!$AC$5:$AC$504,'Weekly Data'!$A$5:$A$504,$B$2,'Weekly Data'!$B$5:$B$504,$A7),0))</f>
        <v>0.97092957746478881</v>
      </c>
      <c r="K7" s="3">
        <f>IF($A7="","",IFERROR(SUMIFS('Weekly Data'!$L$5:$L$504,'Weekly Data'!$A$5:$A$504,$B$2,'Weekly Data'!$B$5:$B$504,$A7)/SUMIFS('Weekly Data'!$M$5:$M$504,'Weekly Data'!$A$5:$A$504,$B$2,'Weekly Data'!$B$5:$B$504,$A7),0))</f>
        <v>0.61739130434782608</v>
      </c>
      <c r="L7" s="5">
        <f>IF($A7="","",SUMIFS('Weekly Data'!$O$5:$O$504,'Weekly Data'!$A$5:$A$504,$B$2,'Weekly Data'!$B$5:$B$504,$A7))</f>
        <v>1</v>
      </c>
      <c r="M7" s="3">
        <f>IF($A7="","",IFERROR(SUMIFS('Weekly Data'!$R$5:$R$504,'Weekly Data'!$A$5:$A$504,$B$2,'Weekly Data'!$B$5:$B$504,$A7)/SUMIFS('Weekly Data'!$S$5:$S$504,'Weekly Data'!$A$5:$A$504,$B$2,'Weekly Data'!$B$5:$B$504,$A7),0))</f>
        <v>0.1</v>
      </c>
      <c r="N7" s="3">
        <f>IF($A7="","",IFERROR(SUMIFS('Weekly Data'!$U$5:$U$504,'Weekly Data'!$A$5:$A$504,$B$2,'Weekly Data'!$B$5:$B$504,$A7)/SUMIFS('Weekly Data'!$T$5:$T$504,'Weekly Data'!$A$5:$A$504,$B$2,'Weekly Data'!$B$5:$B$504,$A7),0))</f>
        <v>0.95238095238095233</v>
      </c>
      <c r="O7" s="3">
        <f>IF($A7="","",IFERROR(SUMIFS('Weekly Data'!$W$5:$W$504,'Weekly Data'!$A$5:$A$504,$B$2,'Weekly Data'!$B$5:$B$504,$A7)/SUMIFS('Weekly Data'!$V$5:$V$504,'Weekly Data'!$A$5:$A$504,$B$2,'Weekly Data'!$B$5:$B$504,$A7),0))</f>
        <v>0.95238095238095233</v>
      </c>
      <c r="P7" t="str">
        <f>IF($A7="","",IF((D7&lt;Settings!$B$4)+(E7&gt;Settings!$B$5)+(G7&gt;Settings!$B$6)+(I7&gt;Settings!$B$7)+(J7&lt;Settings!$B$8)+(K7&gt;Settings!$B$9)+(L7&gt;Settings!$B$10)+(M7&gt;Settings!$B$11)+(N7&lt;Settings!$B$12)+(O7&lt;Settings!$B$13)&gt;=3,"Red",IF((D7&lt;Settings!$B$4)+(E7&gt;Settings!$B$5)+(G7&gt;Settings!$B$6)+(I7&gt;Settings!$B$7)+(J7&lt;Settings!$B$8)+(K7&gt;Settings!$B$9)+(L7&gt;Settings!$B$10)+(M7&gt;Settings!$B$11)+(N7&lt;Settings!$B$12)+(O7&lt;Settings!$B$13)&gt;=1,"Yellow","Green")))</f>
        <v>Red</v>
      </c>
    </row>
    <row r="8" spans="1:16">
      <c r="A8" t="str">
        <f>IF(Settings!F7="","",Settings!F7)</f>
        <v>Manager D</v>
      </c>
      <c r="B8" s="4">
        <f>IF($A8="","",SUMIFS('Weekly Data'!$F$5:$F$504,'Weekly Data'!$A$5:$A$504,$B$2,'Weekly Data'!$B$5:$B$504,$A8))</f>
        <v>784</v>
      </c>
      <c r="C8" s="4">
        <f>IF($A8="","",SUMIFS('Weekly Data'!$K$5:$K$504,'Weekly Data'!$A$5:$A$504,$B$2,'Weekly Data'!$B$5:$B$504,$A8))</f>
        <v>786</v>
      </c>
      <c r="D8" s="3">
        <f t="shared" si="0"/>
        <v>1</v>
      </c>
      <c r="E8" s="4">
        <f>IF($A8="","",SUMIFS('Weekly Data'!$AE$5:$AE$504,'Weekly Data'!$A$5:$A$504,$B$2,'Weekly Data'!$B$5:$B$504,$A8))</f>
        <v>0</v>
      </c>
      <c r="F8" s="4">
        <f>IF($A8="","",SUMIFS('Weekly Data'!$H$5:$H$504,'Weekly Data'!$A$5:$A$504,$B$2,'Weekly Data'!$B$5:$B$504,$A8))</f>
        <v>28</v>
      </c>
      <c r="G8" s="3">
        <f>IF($A8="","",IFERROR(F8/SUMIFS('Weekly Data'!$AC$5:$AC$504,'Weekly Data'!$A$5:$A$504,$B$2,'Weekly Data'!$B$5:$B$504,$A8),0))</f>
        <v>3.5175879396984924E-2</v>
      </c>
      <c r="H8" s="4">
        <f>IF($A8="","",SUMIFS('Weekly Data'!$AG$5:$AG$504,'Weekly Data'!$A$5:$A$504,$B$2,'Weekly Data'!$B$5:$B$504,$A8))</f>
        <v>14</v>
      </c>
      <c r="I8" s="3">
        <f>IF($A8="","",IFERROR(H8/SUMIFS('Weekly Data'!$AC$5:$AC$504,'Weekly Data'!$A$5:$A$504,$B$2,'Weekly Data'!$B$5:$B$504,$A8),0))</f>
        <v>1.7587939698492462E-2</v>
      </c>
      <c r="J8" s="3">
        <f>IF($A8="","",IFERROR(SUMIFS('Weekly Data'!$AM$5:$AM$504,'Weekly Data'!$A$5:$A$504,$B$2,'Weekly Data'!$B$5:$B$504,$A8)/SUMIFS('Weekly Data'!$AC$5:$AC$504,'Weekly Data'!$A$5:$A$504,$B$2,'Weekly Data'!$B$5:$B$504,$A8),0))</f>
        <v>0.96912562814070347</v>
      </c>
      <c r="K8" s="3">
        <f>IF($A8="","",IFERROR(SUMIFS('Weekly Data'!$L$5:$L$504,'Weekly Data'!$A$5:$A$504,$B$2,'Weekly Data'!$B$5:$B$504,$A8)/SUMIFS('Weekly Data'!$M$5:$M$504,'Weekly Data'!$A$5:$A$504,$B$2,'Weekly Data'!$B$5:$B$504,$A8),0))</f>
        <v>0.61102831594634877</v>
      </c>
      <c r="L8" s="5">
        <f>IF($A8="","",SUMIFS('Weekly Data'!$O$5:$O$504,'Weekly Data'!$A$5:$A$504,$B$2,'Weekly Data'!$B$5:$B$504,$A8))</f>
        <v>1</v>
      </c>
      <c r="M8" s="3">
        <f>IF($A8="","",IFERROR(SUMIFS('Weekly Data'!$R$5:$R$504,'Weekly Data'!$A$5:$A$504,$B$2,'Weekly Data'!$B$5:$B$504,$A8)/SUMIFS('Weekly Data'!$S$5:$S$504,'Weekly Data'!$A$5:$A$504,$B$2,'Weekly Data'!$B$5:$B$504,$A8),0))</f>
        <v>0</v>
      </c>
      <c r="N8" s="3">
        <f>IF($A8="","",IFERROR(SUMIFS('Weekly Data'!$U$5:$U$504,'Weekly Data'!$A$5:$A$504,$B$2,'Weekly Data'!$B$5:$B$504,$A8)/SUMIFS('Weekly Data'!$T$5:$T$504,'Weekly Data'!$A$5:$A$504,$B$2,'Weekly Data'!$B$5:$B$504,$A8),0))</f>
        <v>0.9910714285714286</v>
      </c>
      <c r="O8" s="3">
        <f>IF($A8="","",IFERROR(SUMIFS('Weekly Data'!$W$5:$W$504,'Weekly Data'!$A$5:$A$504,$B$2,'Weekly Data'!$B$5:$B$504,$A8)/SUMIFS('Weekly Data'!$V$5:$V$504,'Weekly Data'!$A$5:$A$504,$B$2,'Weekly Data'!$B$5:$B$504,$A8),0))</f>
        <v>1</v>
      </c>
      <c r="P8" t="str">
        <f>IF($A8="","",IF((D8&lt;Settings!$B$4)+(E8&gt;Settings!$B$5)+(G8&gt;Settings!$B$6)+(I8&gt;Settings!$B$7)+(J8&lt;Settings!$B$8)+(K8&gt;Settings!$B$9)+(L8&gt;Settings!$B$10)+(M8&gt;Settings!$B$11)+(N8&lt;Settings!$B$12)+(O8&lt;Settings!$B$13)&gt;=3,"Red",IF((D8&lt;Settings!$B$4)+(E8&gt;Settings!$B$5)+(G8&gt;Settings!$B$6)+(I8&gt;Settings!$B$7)+(J8&lt;Settings!$B$8)+(K8&gt;Settings!$B$9)+(L8&gt;Settings!$B$10)+(M8&gt;Settings!$B$11)+(N8&lt;Settings!$B$12)+(O8&lt;Settings!$B$13)&gt;=1,"Yellow","Green")))</f>
        <v>Yellow</v>
      </c>
    </row>
    <row r="9" spans="1:16">
      <c r="A9" t="str">
        <f>IF(Settings!F8="","",Settings!F8)</f>
        <v>Manager E</v>
      </c>
      <c r="B9" s="4">
        <f>IF($A9="","",SUMIFS('Weekly Data'!$F$5:$F$504,'Weekly Data'!$A$5:$A$504,$B$2,'Weekly Data'!$B$5:$B$504,$A9))</f>
        <v>672</v>
      </c>
      <c r="C9" s="4">
        <f>IF($A9="","",SUMIFS('Weekly Data'!$K$5:$K$504,'Weekly Data'!$A$5:$A$504,$B$2,'Weekly Data'!$B$5:$B$504,$A9))</f>
        <v>672</v>
      </c>
      <c r="D9" s="3">
        <f t="shared" si="0"/>
        <v>1</v>
      </c>
      <c r="E9" s="4">
        <f>IF($A9="","",SUMIFS('Weekly Data'!$AE$5:$AE$504,'Weekly Data'!$A$5:$A$504,$B$2,'Weekly Data'!$B$5:$B$504,$A9))</f>
        <v>2</v>
      </c>
      <c r="F9" s="4">
        <f>IF($A9="","",SUMIFS('Weekly Data'!$H$5:$H$504,'Weekly Data'!$A$5:$A$504,$B$2,'Weekly Data'!$B$5:$B$504,$A9))</f>
        <v>28</v>
      </c>
      <c r="G9" s="3">
        <f>IF($A9="","",IFERROR(F9/SUMIFS('Weekly Data'!$AC$5:$AC$504,'Weekly Data'!$A$5:$A$504,$B$2,'Weekly Data'!$B$5:$B$504,$A9),0))</f>
        <v>4.0935672514619881E-2</v>
      </c>
      <c r="H9" s="4">
        <f>IF($A9="","",SUMIFS('Weekly Data'!$AG$5:$AG$504,'Weekly Data'!$A$5:$A$504,$B$2,'Weekly Data'!$B$5:$B$504,$A9))</f>
        <v>18</v>
      </c>
      <c r="I9" s="3">
        <f>IF($A9="","",IFERROR(H9/SUMIFS('Weekly Data'!$AC$5:$AC$504,'Weekly Data'!$A$5:$A$504,$B$2,'Weekly Data'!$B$5:$B$504,$A9),0))</f>
        <v>2.6315789473684209E-2</v>
      </c>
      <c r="J9" s="3">
        <f>IF($A9="","",IFERROR(SUMIFS('Weekly Data'!$AM$5:$AM$504,'Weekly Data'!$A$5:$A$504,$B$2,'Weekly Data'!$B$5:$B$504,$A9)/SUMIFS('Weekly Data'!$AC$5:$AC$504,'Weekly Data'!$A$5:$A$504,$B$2,'Weekly Data'!$B$5:$B$504,$A9),0))</f>
        <v>0.96089181286549707</v>
      </c>
      <c r="K9" s="3">
        <f>IF($A9="","",IFERROR(SUMIFS('Weekly Data'!$L$5:$L$504,'Weekly Data'!$A$5:$A$504,$B$2,'Weekly Data'!$B$5:$B$504,$A9)/SUMIFS('Weekly Data'!$M$5:$M$504,'Weekly Data'!$A$5:$A$504,$B$2,'Weekly Data'!$B$5:$B$504,$A9),0))</f>
        <v>0.61443661971830987</v>
      </c>
      <c r="L9" s="5">
        <f>IF($A9="","",SUMIFS('Weekly Data'!$O$5:$O$504,'Weekly Data'!$A$5:$A$504,$B$2,'Weekly Data'!$B$5:$B$504,$A9))</f>
        <v>1</v>
      </c>
      <c r="M9" s="3">
        <f>IF($A9="","",IFERROR(SUMIFS('Weekly Data'!$R$5:$R$504,'Weekly Data'!$A$5:$A$504,$B$2,'Weekly Data'!$B$5:$B$504,$A9)/SUMIFS('Weekly Data'!$S$5:$S$504,'Weekly Data'!$A$5:$A$504,$B$2,'Weekly Data'!$B$5:$B$504,$A9),0))</f>
        <v>5.2631578947368418E-2</v>
      </c>
      <c r="N9" s="3">
        <f>IF($A9="","",IFERROR(SUMIFS('Weekly Data'!$U$5:$U$504,'Weekly Data'!$A$5:$A$504,$B$2,'Weekly Data'!$B$5:$B$504,$A9)/SUMIFS('Weekly Data'!$T$5:$T$504,'Weekly Data'!$A$5:$A$504,$B$2,'Weekly Data'!$B$5:$B$504,$A9),0))</f>
        <v>0.96938775510204078</v>
      </c>
      <c r="O9" s="3">
        <f>IF($A9="","",IFERROR(SUMIFS('Weekly Data'!$W$5:$W$504,'Weekly Data'!$A$5:$A$504,$B$2,'Weekly Data'!$B$5:$B$504,$A9)/SUMIFS('Weekly Data'!$V$5:$V$504,'Weekly Data'!$A$5:$A$504,$B$2,'Weekly Data'!$B$5:$B$504,$A9),0))</f>
        <v>0.97959183673469385</v>
      </c>
      <c r="P9" t="str">
        <f>IF($A9="","",IF((D9&lt;Settings!$B$4)+(E9&gt;Settings!$B$5)+(G9&gt;Settings!$B$6)+(I9&gt;Settings!$B$7)+(J9&lt;Settings!$B$8)+(K9&gt;Settings!$B$9)+(L9&gt;Settings!$B$10)+(M9&gt;Settings!$B$11)+(N9&lt;Settings!$B$12)+(O9&lt;Settings!$B$13)&gt;=3,"Red",IF((D9&lt;Settings!$B$4)+(E9&gt;Settings!$B$5)+(G9&gt;Settings!$B$6)+(I9&gt;Settings!$B$7)+(J9&lt;Settings!$B$8)+(K9&gt;Settings!$B$9)+(L9&gt;Settings!$B$10)+(M9&gt;Settings!$B$11)+(N9&lt;Settings!$B$12)+(O9&lt;Settings!$B$13)&gt;=1,"Yellow","Green")))</f>
        <v>Red</v>
      </c>
    </row>
    <row r="10" spans="1:16">
      <c r="A10" t="str">
        <f>IF(Settings!F9="","",Settings!F9)</f>
        <v>Manager F</v>
      </c>
      <c r="B10" s="4">
        <f>IF($A10="","",SUMIFS('Weekly Data'!$F$5:$F$504,'Weekly Data'!$A$5:$A$504,$B$2,'Weekly Data'!$B$5:$B$504,$A10))</f>
        <v>728</v>
      </c>
      <c r="C10" s="4">
        <f>IF($A10="","",SUMIFS('Weekly Data'!$K$5:$K$504,'Weekly Data'!$A$5:$A$504,$B$2,'Weekly Data'!$B$5:$B$504,$A10))</f>
        <v>730</v>
      </c>
      <c r="D10" s="3">
        <f t="shared" si="0"/>
        <v>1</v>
      </c>
      <c r="E10" s="4">
        <f>IF($A10="","",SUMIFS('Weekly Data'!$AE$5:$AE$504,'Weekly Data'!$A$5:$A$504,$B$2,'Weekly Data'!$B$5:$B$504,$A10))</f>
        <v>2</v>
      </c>
      <c r="F10" s="4">
        <f>IF($A10="","",SUMIFS('Weekly Data'!$H$5:$H$504,'Weekly Data'!$A$5:$A$504,$B$2,'Weekly Data'!$B$5:$B$504,$A10))</f>
        <v>28</v>
      </c>
      <c r="G10" s="3">
        <f>IF($A10="","",IFERROR(F10/SUMIFS('Weekly Data'!$AC$5:$AC$504,'Weekly Data'!$A$5:$A$504,$B$2,'Weekly Data'!$B$5:$B$504,$A10),0))</f>
        <v>3.783783783783784E-2</v>
      </c>
      <c r="H10" s="4">
        <f>IF($A10="","",SUMIFS('Weekly Data'!$AG$5:$AG$504,'Weekly Data'!$A$5:$A$504,$B$2,'Weekly Data'!$B$5:$B$504,$A10))</f>
        <v>16</v>
      </c>
      <c r="I10" s="3">
        <f>IF($A10="","",IFERROR(H10/SUMIFS('Weekly Data'!$AC$5:$AC$504,'Weekly Data'!$A$5:$A$504,$B$2,'Weekly Data'!$B$5:$B$504,$A10),0))</f>
        <v>2.1621621621621623E-2</v>
      </c>
      <c r="J10" s="3">
        <f>IF($A10="","",IFERROR(SUMIFS('Weekly Data'!$AM$5:$AM$504,'Weekly Data'!$A$5:$A$504,$B$2,'Weekly Data'!$B$5:$B$504,$A10)/SUMIFS('Weekly Data'!$AC$5:$AC$504,'Weekly Data'!$A$5:$A$504,$B$2,'Weekly Data'!$B$5:$B$504,$A10),0))</f>
        <v>0.9699837837837838</v>
      </c>
      <c r="K10" s="3">
        <f>IF($A10="","",IFERROR(SUMIFS('Weekly Data'!$L$5:$L$504,'Weekly Data'!$A$5:$A$504,$B$2,'Weekly Data'!$B$5:$B$504,$A10)/SUMIFS('Weekly Data'!$M$5:$M$504,'Weekly Data'!$A$5:$A$504,$B$2,'Weekly Data'!$B$5:$B$504,$A10),0))</f>
        <v>0.61451612903225805</v>
      </c>
      <c r="L10" s="5">
        <f>IF($A10="","",SUMIFS('Weekly Data'!$O$5:$O$504,'Weekly Data'!$A$5:$A$504,$B$2,'Weekly Data'!$B$5:$B$504,$A10))</f>
        <v>2</v>
      </c>
      <c r="M10" s="3">
        <f>IF($A10="","",IFERROR(SUMIFS('Weekly Data'!$R$5:$R$504,'Weekly Data'!$A$5:$A$504,$B$2,'Weekly Data'!$B$5:$B$504,$A10)/SUMIFS('Weekly Data'!$S$5:$S$504,'Weekly Data'!$A$5:$A$504,$B$2,'Weekly Data'!$B$5:$B$504,$A10),0))</f>
        <v>4.7619047619047616E-2</v>
      </c>
      <c r="N10" s="3">
        <f>IF($A10="","",IFERROR(SUMIFS('Weekly Data'!$U$5:$U$504,'Weekly Data'!$A$5:$A$504,$B$2,'Weekly Data'!$B$5:$B$504,$A10)/SUMIFS('Weekly Data'!$T$5:$T$504,'Weekly Data'!$A$5:$A$504,$B$2,'Weekly Data'!$B$5:$B$504,$A10),0))</f>
        <v>0.9719626168224299</v>
      </c>
      <c r="O10" s="3">
        <f>IF($A10="","",IFERROR(SUMIFS('Weekly Data'!$W$5:$W$504,'Weekly Data'!$A$5:$A$504,$B$2,'Weekly Data'!$B$5:$B$504,$A10)/SUMIFS('Weekly Data'!$V$5:$V$504,'Weekly Data'!$A$5:$A$504,$B$2,'Weekly Data'!$B$5:$B$504,$A10),0))</f>
        <v>0.98148148148148151</v>
      </c>
      <c r="P10" t="str">
        <f>IF($A10="","",IF((D10&lt;Settings!$B$4)+(E10&gt;Settings!$B$5)+(G10&gt;Settings!$B$6)+(I10&gt;Settings!$B$7)+(J10&lt;Settings!$B$8)+(K10&gt;Settings!$B$9)+(L10&gt;Settings!$B$10)+(M10&gt;Settings!$B$11)+(N10&lt;Settings!$B$12)+(O10&lt;Settings!$B$13)&gt;=3,"Red",IF((D10&lt;Settings!$B$4)+(E10&gt;Settings!$B$5)+(G10&gt;Settings!$B$6)+(I10&gt;Settings!$B$7)+(J10&lt;Settings!$B$8)+(K10&gt;Settings!$B$9)+(L10&gt;Settings!$B$10)+(M10&gt;Settings!$B$11)+(N10&lt;Settings!$B$12)+(O10&lt;Settings!$B$13)&gt;=1,"Yellow","Green")))</f>
        <v>Red</v>
      </c>
    </row>
    <row r="11" spans="1:16">
      <c r="A11" t="str">
        <f>IF(Settings!F10="","",Settings!F10)</f>
        <v/>
      </c>
      <c r="B11" s="4" t="str">
        <f>IF($A11="","",SUMIFS('Weekly Data'!$F$5:$F$504,'Weekly Data'!$A$5:$A$504,$B$2,'Weekly Data'!$B$5:$B$504,$A11))</f>
        <v/>
      </c>
      <c r="C11" s="4" t="str">
        <f>IF($A11="","",SUMIFS('Weekly Data'!$K$5:$K$504,'Weekly Data'!$A$5:$A$504,$B$2,'Weekly Data'!$B$5:$B$504,$A11))</f>
        <v/>
      </c>
      <c r="D11" s="3" t="str">
        <f t="shared" si="0"/>
        <v/>
      </c>
      <c r="E11" s="4" t="str">
        <f>IF($A11="","",SUMIFS('Weekly Data'!$AE$5:$AE$504,'Weekly Data'!$A$5:$A$504,$B$2,'Weekly Data'!$B$5:$B$504,$A11))</f>
        <v/>
      </c>
      <c r="F11" s="4" t="str">
        <f>IF($A11="","",SUMIFS('Weekly Data'!$H$5:$H$504,'Weekly Data'!$A$5:$A$504,$B$2,'Weekly Data'!$B$5:$B$504,$A11))</f>
        <v/>
      </c>
      <c r="G11" s="3" t="str">
        <f>IF($A11="","",IFERROR(F11/SUMIFS('Weekly Data'!$AC$5:$AC$504,'Weekly Data'!$A$5:$A$504,$B$2,'Weekly Data'!$B$5:$B$504,$A11),0))</f>
        <v/>
      </c>
      <c r="H11" s="4" t="str">
        <f>IF($A11="","",SUMIFS('Weekly Data'!$AG$5:$AG$504,'Weekly Data'!$A$5:$A$504,$B$2,'Weekly Data'!$B$5:$B$504,$A11))</f>
        <v/>
      </c>
      <c r="I11" s="3" t="str">
        <f>IF($A11="","",IFERROR(H11/SUMIFS('Weekly Data'!$AC$5:$AC$504,'Weekly Data'!$A$5:$A$504,$B$2,'Weekly Data'!$B$5:$B$504,$A11),0))</f>
        <v/>
      </c>
      <c r="J11" s="3" t="str">
        <f>IF($A11="","",IFERROR(SUMIFS('Weekly Data'!$AM$5:$AM$504,'Weekly Data'!$A$5:$A$504,$B$2,'Weekly Data'!$B$5:$B$504,$A11)/SUMIFS('Weekly Data'!$AC$5:$AC$504,'Weekly Data'!$A$5:$A$504,$B$2,'Weekly Data'!$B$5:$B$504,$A11),0))</f>
        <v/>
      </c>
      <c r="K11" s="3" t="str">
        <f>IF($A11="","",IFERROR(SUMIFS('Weekly Data'!$L$5:$L$504,'Weekly Data'!$A$5:$A$504,$B$2,'Weekly Data'!$B$5:$B$504,$A11)/SUMIFS('Weekly Data'!$M$5:$M$504,'Weekly Data'!$A$5:$A$504,$B$2,'Weekly Data'!$B$5:$B$504,$A11),0))</f>
        <v/>
      </c>
      <c r="L11" s="5" t="str">
        <f>IF($A11="","",SUMIFS('Weekly Data'!$O$5:$O$504,'Weekly Data'!$A$5:$A$504,$B$2,'Weekly Data'!$B$5:$B$504,$A11))</f>
        <v/>
      </c>
      <c r="M11" s="3" t="str">
        <f>IF($A11="","",IFERROR(SUMIFS('Weekly Data'!$R$5:$R$504,'Weekly Data'!$A$5:$A$504,$B$2,'Weekly Data'!$B$5:$B$504,$A11)/SUMIFS('Weekly Data'!$S$5:$S$504,'Weekly Data'!$A$5:$A$504,$B$2,'Weekly Data'!$B$5:$B$504,$A11),0))</f>
        <v/>
      </c>
      <c r="N11" s="3" t="str">
        <f>IF($A11="","",IFERROR(SUMIFS('Weekly Data'!$U$5:$U$504,'Weekly Data'!$A$5:$A$504,$B$2,'Weekly Data'!$B$5:$B$504,$A11)/SUMIFS('Weekly Data'!$T$5:$T$504,'Weekly Data'!$A$5:$A$504,$B$2,'Weekly Data'!$B$5:$B$504,$A11),0))</f>
        <v/>
      </c>
      <c r="O11" s="3" t="str">
        <f>IF($A11="","",IFERROR(SUMIFS('Weekly Data'!$W$5:$W$504,'Weekly Data'!$A$5:$A$504,$B$2,'Weekly Data'!$B$5:$B$504,$A11)/SUMIFS('Weekly Data'!$V$5:$V$504,'Weekly Data'!$A$5:$A$504,$B$2,'Weekly Data'!$B$5:$B$504,$A11),0))</f>
        <v/>
      </c>
      <c r="P11" t="str">
        <f>IF($A11="","",IF((D11&lt;Settings!$B$4)+(E11&gt;Settings!$B$5)+(G11&gt;Settings!$B$6)+(I11&gt;Settings!$B$7)+(J11&lt;Settings!$B$8)+(K11&gt;Settings!$B$9)+(L11&gt;Settings!$B$10)+(M11&gt;Settings!$B$11)+(N11&lt;Settings!$B$12)+(O11&lt;Settings!$B$13)&gt;=3,"Red",IF((D11&lt;Settings!$B$4)+(E11&gt;Settings!$B$5)+(G11&gt;Settings!$B$6)+(I11&gt;Settings!$B$7)+(J11&lt;Settings!$B$8)+(K11&gt;Settings!$B$9)+(L11&gt;Settings!$B$10)+(M11&gt;Settings!$B$11)+(N11&lt;Settings!$B$12)+(O11&lt;Settings!$B$13)&gt;=1,"Yellow","Green")))</f>
        <v/>
      </c>
    </row>
    <row r="12" spans="1:16">
      <c r="A12" t="str">
        <f>IF(Settings!F11="","",Settings!F11)</f>
        <v/>
      </c>
      <c r="B12" s="4" t="str">
        <f>IF($A12="","",SUMIFS('Weekly Data'!$F$5:$F$504,'Weekly Data'!$A$5:$A$504,$B$2,'Weekly Data'!$B$5:$B$504,$A12))</f>
        <v/>
      </c>
      <c r="C12" s="4" t="str">
        <f>IF($A12="","",SUMIFS('Weekly Data'!$K$5:$K$504,'Weekly Data'!$A$5:$A$504,$B$2,'Weekly Data'!$B$5:$B$504,$A12))</f>
        <v/>
      </c>
      <c r="D12" s="3" t="str">
        <f t="shared" si="0"/>
        <v/>
      </c>
      <c r="E12" s="4" t="str">
        <f>IF($A12="","",SUMIFS('Weekly Data'!$AE$5:$AE$504,'Weekly Data'!$A$5:$A$504,$B$2,'Weekly Data'!$B$5:$B$504,$A12))</f>
        <v/>
      </c>
      <c r="F12" s="4" t="str">
        <f>IF($A12="","",SUMIFS('Weekly Data'!$H$5:$H$504,'Weekly Data'!$A$5:$A$504,$B$2,'Weekly Data'!$B$5:$B$504,$A12))</f>
        <v/>
      </c>
      <c r="G12" s="3" t="str">
        <f>IF($A12="","",IFERROR(F12/SUMIFS('Weekly Data'!$AC$5:$AC$504,'Weekly Data'!$A$5:$A$504,$B$2,'Weekly Data'!$B$5:$B$504,$A12),0))</f>
        <v/>
      </c>
      <c r="H12" s="4" t="str">
        <f>IF($A12="","",SUMIFS('Weekly Data'!$AG$5:$AG$504,'Weekly Data'!$A$5:$A$504,$B$2,'Weekly Data'!$B$5:$B$504,$A12))</f>
        <v/>
      </c>
      <c r="I12" s="3" t="str">
        <f>IF($A12="","",IFERROR(H12/SUMIFS('Weekly Data'!$AC$5:$AC$504,'Weekly Data'!$A$5:$A$504,$B$2,'Weekly Data'!$B$5:$B$504,$A12),0))</f>
        <v/>
      </c>
      <c r="J12" s="3" t="str">
        <f>IF($A12="","",IFERROR(SUMIFS('Weekly Data'!$AM$5:$AM$504,'Weekly Data'!$A$5:$A$504,$B$2,'Weekly Data'!$B$5:$B$504,$A12)/SUMIFS('Weekly Data'!$AC$5:$AC$504,'Weekly Data'!$A$5:$A$504,$B$2,'Weekly Data'!$B$5:$B$504,$A12),0))</f>
        <v/>
      </c>
      <c r="K12" s="3" t="str">
        <f>IF($A12="","",IFERROR(SUMIFS('Weekly Data'!$L$5:$L$504,'Weekly Data'!$A$5:$A$504,$B$2,'Weekly Data'!$B$5:$B$504,$A12)/SUMIFS('Weekly Data'!$M$5:$M$504,'Weekly Data'!$A$5:$A$504,$B$2,'Weekly Data'!$B$5:$B$504,$A12),0))</f>
        <v/>
      </c>
      <c r="L12" s="5" t="str">
        <f>IF($A12="","",SUMIFS('Weekly Data'!$O$5:$O$504,'Weekly Data'!$A$5:$A$504,$B$2,'Weekly Data'!$B$5:$B$504,$A12))</f>
        <v/>
      </c>
      <c r="M12" s="3" t="str">
        <f>IF($A12="","",IFERROR(SUMIFS('Weekly Data'!$R$5:$R$504,'Weekly Data'!$A$5:$A$504,$B$2,'Weekly Data'!$B$5:$B$504,$A12)/SUMIFS('Weekly Data'!$S$5:$S$504,'Weekly Data'!$A$5:$A$504,$B$2,'Weekly Data'!$B$5:$B$504,$A12),0))</f>
        <v/>
      </c>
      <c r="N12" s="3" t="str">
        <f>IF($A12="","",IFERROR(SUMIFS('Weekly Data'!$U$5:$U$504,'Weekly Data'!$A$5:$A$504,$B$2,'Weekly Data'!$B$5:$B$504,$A12)/SUMIFS('Weekly Data'!$T$5:$T$504,'Weekly Data'!$A$5:$A$504,$B$2,'Weekly Data'!$B$5:$B$504,$A12),0))</f>
        <v/>
      </c>
      <c r="O12" s="3" t="str">
        <f>IF($A12="","",IFERROR(SUMIFS('Weekly Data'!$W$5:$W$504,'Weekly Data'!$A$5:$A$504,$B$2,'Weekly Data'!$B$5:$B$504,$A12)/SUMIFS('Weekly Data'!$V$5:$V$504,'Weekly Data'!$A$5:$A$504,$B$2,'Weekly Data'!$B$5:$B$504,$A12),0))</f>
        <v/>
      </c>
      <c r="P12" t="str">
        <f>IF($A12="","",IF((D12&lt;Settings!$B$4)+(E12&gt;Settings!$B$5)+(G12&gt;Settings!$B$6)+(I12&gt;Settings!$B$7)+(J12&lt;Settings!$B$8)+(K12&gt;Settings!$B$9)+(L12&gt;Settings!$B$10)+(M12&gt;Settings!$B$11)+(N12&lt;Settings!$B$12)+(O12&lt;Settings!$B$13)&gt;=3,"Red",IF((D12&lt;Settings!$B$4)+(E12&gt;Settings!$B$5)+(G12&gt;Settings!$B$6)+(I12&gt;Settings!$B$7)+(J12&lt;Settings!$B$8)+(K12&gt;Settings!$B$9)+(L12&gt;Settings!$B$10)+(M12&gt;Settings!$B$11)+(N12&lt;Settings!$B$12)+(O12&lt;Settings!$B$13)&gt;=1,"Yellow","Green")))</f>
        <v/>
      </c>
    </row>
    <row r="13" spans="1:16">
      <c r="A13" t="str">
        <f>IF(Settings!F12="","",Settings!F12)</f>
        <v/>
      </c>
      <c r="B13" s="4" t="str">
        <f>IF($A13="","",SUMIFS('Weekly Data'!$F$5:$F$504,'Weekly Data'!$A$5:$A$504,$B$2,'Weekly Data'!$B$5:$B$504,$A13))</f>
        <v/>
      </c>
      <c r="C13" s="4" t="str">
        <f>IF($A13="","",SUMIFS('Weekly Data'!$K$5:$K$504,'Weekly Data'!$A$5:$A$504,$B$2,'Weekly Data'!$B$5:$B$504,$A13))</f>
        <v/>
      </c>
      <c r="D13" s="3" t="str">
        <f t="shared" si="0"/>
        <v/>
      </c>
      <c r="E13" s="4" t="str">
        <f>IF($A13="","",SUMIFS('Weekly Data'!$AE$5:$AE$504,'Weekly Data'!$A$5:$A$504,$B$2,'Weekly Data'!$B$5:$B$504,$A13))</f>
        <v/>
      </c>
      <c r="F13" s="4" t="str">
        <f>IF($A13="","",SUMIFS('Weekly Data'!$H$5:$H$504,'Weekly Data'!$A$5:$A$504,$B$2,'Weekly Data'!$B$5:$B$504,$A13))</f>
        <v/>
      </c>
      <c r="G13" s="3" t="str">
        <f>IF($A13="","",IFERROR(F13/SUMIFS('Weekly Data'!$AC$5:$AC$504,'Weekly Data'!$A$5:$A$504,$B$2,'Weekly Data'!$B$5:$B$504,$A13),0))</f>
        <v/>
      </c>
      <c r="H13" s="4" t="str">
        <f>IF($A13="","",SUMIFS('Weekly Data'!$AG$5:$AG$504,'Weekly Data'!$A$5:$A$504,$B$2,'Weekly Data'!$B$5:$B$504,$A13))</f>
        <v/>
      </c>
      <c r="I13" s="3" t="str">
        <f>IF($A13="","",IFERROR(H13/SUMIFS('Weekly Data'!$AC$5:$AC$504,'Weekly Data'!$A$5:$A$504,$B$2,'Weekly Data'!$B$5:$B$504,$A13),0))</f>
        <v/>
      </c>
      <c r="J13" s="3" t="str">
        <f>IF($A13="","",IFERROR(SUMIFS('Weekly Data'!$AM$5:$AM$504,'Weekly Data'!$A$5:$A$504,$B$2,'Weekly Data'!$B$5:$B$504,$A13)/SUMIFS('Weekly Data'!$AC$5:$AC$504,'Weekly Data'!$A$5:$A$504,$B$2,'Weekly Data'!$B$5:$B$504,$A13),0))</f>
        <v/>
      </c>
      <c r="K13" s="3" t="str">
        <f>IF($A13="","",IFERROR(SUMIFS('Weekly Data'!$L$5:$L$504,'Weekly Data'!$A$5:$A$504,$B$2,'Weekly Data'!$B$5:$B$504,$A13)/SUMIFS('Weekly Data'!$M$5:$M$504,'Weekly Data'!$A$5:$A$504,$B$2,'Weekly Data'!$B$5:$B$504,$A13),0))</f>
        <v/>
      </c>
      <c r="L13" s="5" t="str">
        <f>IF($A13="","",SUMIFS('Weekly Data'!$O$5:$O$504,'Weekly Data'!$A$5:$A$504,$B$2,'Weekly Data'!$B$5:$B$504,$A13))</f>
        <v/>
      </c>
      <c r="M13" s="3" t="str">
        <f>IF($A13="","",IFERROR(SUMIFS('Weekly Data'!$R$5:$R$504,'Weekly Data'!$A$5:$A$504,$B$2,'Weekly Data'!$B$5:$B$504,$A13)/SUMIFS('Weekly Data'!$S$5:$S$504,'Weekly Data'!$A$5:$A$504,$B$2,'Weekly Data'!$B$5:$B$504,$A13),0))</f>
        <v/>
      </c>
      <c r="N13" s="3" t="str">
        <f>IF($A13="","",IFERROR(SUMIFS('Weekly Data'!$U$5:$U$504,'Weekly Data'!$A$5:$A$504,$B$2,'Weekly Data'!$B$5:$B$504,$A13)/SUMIFS('Weekly Data'!$T$5:$T$504,'Weekly Data'!$A$5:$A$504,$B$2,'Weekly Data'!$B$5:$B$504,$A13),0))</f>
        <v/>
      </c>
      <c r="O13" s="3" t="str">
        <f>IF($A13="","",IFERROR(SUMIFS('Weekly Data'!$W$5:$W$504,'Weekly Data'!$A$5:$A$504,$B$2,'Weekly Data'!$B$5:$B$504,$A13)/SUMIFS('Weekly Data'!$V$5:$V$504,'Weekly Data'!$A$5:$A$504,$B$2,'Weekly Data'!$B$5:$B$504,$A13),0))</f>
        <v/>
      </c>
      <c r="P13" t="str">
        <f>IF($A13="","",IF((D13&lt;Settings!$B$4)+(E13&gt;Settings!$B$5)+(G13&gt;Settings!$B$6)+(I13&gt;Settings!$B$7)+(J13&lt;Settings!$B$8)+(K13&gt;Settings!$B$9)+(L13&gt;Settings!$B$10)+(M13&gt;Settings!$B$11)+(N13&lt;Settings!$B$12)+(O13&lt;Settings!$B$13)&gt;=3,"Red",IF((D13&lt;Settings!$B$4)+(E13&gt;Settings!$B$5)+(G13&gt;Settings!$B$6)+(I13&gt;Settings!$B$7)+(J13&lt;Settings!$B$8)+(K13&gt;Settings!$B$9)+(L13&gt;Settings!$B$10)+(M13&gt;Settings!$B$11)+(N13&lt;Settings!$B$12)+(O13&lt;Settings!$B$13)&gt;=1,"Yellow","Green")))</f>
        <v/>
      </c>
    </row>
    <row r="14" spans="1:16">
      <c r="A14" t="str">
        <f>IF(Settings!F13="","",Settings!F13)</f>
        <v/>
      </c>
      <c r="B14" s="4" t="str">
        <f>IF($A14="","",SUMIFS('Weekly Data'!$F$5:$F$504,'Weekly Data'!$A$5:$A$504,$B$2,'Weekly Data'!$B$5:$B$504,$A14))</f>
        <v/>
      </c>
      <c r="C14" s="4" t="str">
        <f>IF($A14="","",SUMIFS('Weekly Data'!$K$5:$K$504,'Weekly Data'!$A$5:$A$504,$B$2,'Weekly Data'!$B$5:$B$504,$A14))</f>
        <v/>
      </c>
      <c r="D14" s="3" t="str">
        <f t="shared" si="0"/>
        <v/>
      </c>
      <c r="E14" s="4" t="str">
        <f>IF($A14="","",SUMIFS('Weekly Data'!$AE$5:$AE$504,'Weekly Data'!$A$5:$A$504,$B$2,'Weekly Data'!$B$5:$B$504,$A14))</f>
        <v/>
      </c>
      <c r="F14" s="4" t="str">
        <f>IF($A14="","",SUMIFS('Weekly Data'!$H$5:$H$504,'Weekly Data'!$A$5:$A$504,$B$2,'Weekly Data'!$B$5:$B$504,$A14))</f>
        <v/>
      </c>
      <c r="G14" s="3" t="str">
        <f>IF($A14="","",IFERROR(F14/SUMIFS('Weekly Data'!$AC$5:$AC$504,'Weekly Data'!$A$5:$A$504,$B$2,'Weekly Data'!$B$5:$B$504,$A14),0))</f>
        <v/>
      </c>
      <c r="H14" s="4" t="str">
        <f>IF($A14="","",SUMIFS('Weekly Data'!$AG$5:$AG$504,'Weekly Data'!$A$5:$A$504,$B$2,'Weekly Data'!$B$5:$B$504,$A14))</f>
        <v/>
      </c>
      <c r="I14" s="3" t="str">
        <f>IF($A14="","",IFERROR(H14/SUMIFS('Weekly Data'!$AC$5:$AC$504,'Weekly Data'!$A$5:$A$504,$B$2,'Weekly Data'!$B$5:$B$504,$A14),0))</f>
        <v/>
      </c>
      <c r="J14" s="3" t="str">
        <f>IF($A14="","",IFERROR(SUMIFS('Weekly Data'!$AM$5:$AM$504,'Weekly Data'!$A$5:$A$504,$B$2,'Weekly Data'!$B$5:$B$504,$A14)/SUMIFS('Weekly Data'!$AC$5:$AC$504,'Weekly Data'!$A$5:$A$504,$B$2,'Weekly Data'!$B$5:$B$504,$A14),0))</f>
        <v/>
      </c>
      <c r="K14" s="3" t="str">
        <f>IF($A14="","",IFERROR(SUMIFS('Weekly Data'!$L$5:$L$504,'Weekly Data'!$A$5:$A$504,$B$2,'Weekly Data'!$B$5:$B$504,$A14)/SUMIFS('Weekly Data'!$M$5:$M$504,'Weekly Data'!$A$5:$A$504,$B$2,'Weekly Data'!$B$5:$B$504,$A14),0))</f>
        <v/>
      </c>
      <c r="L14" s="5" t="str">
        <f>IF($A14="","",SUMIFS('Weekly Data'!$O$5:$O$504,'Weekly Data'!$A$5:$A$504,$B$2,'Weekly Data'!$B$5:$B$504,$A14))</f>
        <v/>
      </c>
      <c r="M14" s="3" t="str">
        <f>IF($A14="","",IFERROR(SUMIFS('Weekly Data'!$R$5:$R$504,'Weekly Data'!$A$5:$A$504,$B$2,'Weekly Data'!$B$5:$B$504,$A14)/SUMIFS('Weekly Data'!$S$5:$S$504,'Weekly Data'!$A$5:$A$504,$B$2,'Weekly Data'!$B$5:$B$504,$A14),0))</f>
        <v/>
      </c>
      <c r="N14" s="3" t="str">
        <f>IF($A14="","",IFERROR(SUMIFS('Weekly Data'!$U$5:$U$504,'Weekly Data'!$A$5:$A$504,$B$2,'Weekly Data'!$B$5:$B$504,$A14)/SUMIFS('Weekly Data'!$T$5:$T$504,'Weekly Data'!$A$5:$A$504,$B$2,'Weekly Data'!$B$5:$B$504,$A14),0))</f>
        <v/>
      </c>
      <c r="O14" s="3" t="str">
        <f>IF($A14="","",IFERROR(SUMIFS('Weekly Data'!$W$5:$W$504,'Weekly Data'!$A$5:$A$504,$B$2,'Weekly Data'!$B$5:$B$504,$A14)/SUMIFS('Weekly Data'!$V$5:$V$504,'Weekly Data'!$A$5:$A$504,$B$2,'Weekly Data'!$B$5:$B$504,$A14),0))</f>
        <v/>
      </c>
      <c r="P14" t="str">
        <f>IF($A14="","",IF((D14&lt;Settings!$B$4)+(E14&gt;Settings!$B$5)+(G14&gt;Settings!$B$6)+(I14&gt;Settings!$B$7)+(J14&lt;Settings!$B$8)+(K14&gt;Settings!$B$9)+(L14&gt;Settings!$B$10)+(M14&gt;Settings!$B$11)+(N14&lt;Settings!$B$12)+(O14&lt;Settings!$B$13)&gt;=3,"Red",IF((D14&lt;Settings!$B$4)+(E14&gt;Settings!$B$5)+(G14&gt;Settings!$B$6)+(I14&gt;Settings!$B$7)+(J14&lt;Settings!$B$8)+(K14&gt;Settings!$B$9)+(L14&gt;Settings!$B$10)+(M14&gt;Settings!$B$11)+(N14&lt;Settings!$B$12)+(O14&lt;Settings!$B$13)&gt;=1,"Yellow","Green")))</f>
        <v/>
      </c>
    </row>
    <row r="15" spans="1:16">
      <c r="A15" t="str">
        <f>IF(Settings!F14="","",Settings!F14)</f>
        <v/>
      </c>
      <c r="B15" s="4" t="str">
        <f>IF($A15="","",SUMIFS('Weekly Data'!$F$5:$F$504,'Weekly Data'!$A$5:$A$504,$B$2,'Weekly Data'!$B$5:$B$504,$A15))</f>
        <v/>
      </c>
      <c r="C15" s="4" t="str">
        <f>IF($A15="","",SUMIFS('Weekly Data'!$K$5:$K$504,'Weekly Data'!$A$5:$A$504,$B$2,'Weekly Data'!$B$5:$B$504,$A15))</f>
        <v/>
      </c>
      <c r="D15" s="3" t="str">
        <f t="shared" si="0"/>
        <v/>
      </c>
      <c r="E15" s="4" t="str">
        <f>IF($A15="","",SUMIFS('Weekly Data'!$AE$5:$AE$504,'Weekly Data'!$A$5:$A$504,$B$2,'Weekly Data'!$B$5:$B$504,$A15))</f>
        <v/>
      </c>
      <c r="F15" s="4" t="str">
        <f>IF($A15="","",SUMIFS('Weekly Data'!$H$5:$H$504,'Weekly Data'!$A$5:$A$504,$B$2,'Weekly Data'!$B$5:$B$504,$A15))</f>
        <v/>
      </c>
      <c r="G15" s="3" t="str">
        <f>IF($A15="","",IFERROR(F15/SUMIFS('Weekly Data'!$AC$5:$AC$504,'Weekly Data'!$A$5:$A$504,$B$2,'Weekly Data'!$B$5:$B$504,$A15),0))</f>
        <v/>
      </c>
      <c r="H15" s="4" t="str">
        <f>IF($A15="","",SUMIFS('Weekly Data'!$AG$5:$AG$504,'Weekly Data'!$A$5:$A$504,$B$2,'Weekly Data'!$B$5:$B$504,$A15))</f>
        <v/>
      </c>
      <c r="I15" s="3" t="str">
        <f>IF($A15="","",IFERROR(H15/SUMIFS('Weekly Data'!$AC$5:$AC$504,'Weekly Data'!$A$5:$A$504,$B$2,'Weekly Data'!$B$5:$B$504,$A15),0))</f>
        <v/>
      </c>
      <c r="J15" s="3" t="str">
        <f>IF($A15="","",IFERROR(SUMIFS('Weekly Data'!$AM$5:$AM$504,'Weekly Data'!$A$5:$A$504,$B$2,'Weekly Data'!$B$5:$B$504,$A15)/SUMIFS('Weekly Data'!$AC$5:$AC$504,'Weekly Data'!$A$5:$A$504,$B$2,'Weekly Data'!$B$5:$B$504,$A15),0))</f>
        <v/>
      </c>
      <c r="K15" s="3" t="str">
        <f>IF($A15="","",IFERROR(SUMIFS('Weekly Data'!$L$5:$L$504,'Weekly Data'!$A$5:$A$504,$B$2,'Weekly Data'!$B$5:$B$504,$A15)/SUMIFS('Weekly Data'!$M$5:$M$504,'Weekly Data'!$A$5:$A$504,$B$2,'Weekly Data'!$B$5:$B$504,$A15),0))</f>
        <v/>
      </c>
      <c r="L15" s="5" t="str">
        <f>IF($A15="","",SUMIFS('Weekly Data'!$O$5:$O$504,'Weekly Data'!$A$5:$A$504,$B$2,'Weekly Data'!$B$5:$B$504,$A15))</f>
        <v/>
      </c>
      <c r="M15" s="3" t="str">
        <f>IF($A15="","",IFERROR(SUMIFS('Weekly Data'!$R$5:$R$504,'Weekly Data'!$A$5:$A$504,$B$2,'Weekly Data'!$B$5:$B$504,$A15)/SUMIFS('Weekly Data'!$S$5:$S$504,'Weekly Data'!$A$5:$A$504,$B$2,'Weekly Data'!$B$5:$B$504,$A15),0))</f>
        <v/>
      </c>
      <c r="N15" s="3" t="str">
        <f>IF($A15="","",IFERROR(SUMIFS('Weekly Data'!$U$5:$U$504,'Weekly Data'!$A$5:$A$504,$B$2,'Weekly Data'!$B$5:$B$504,$A15)/SUMIFS('Weekly Data'!$T$5:$T$504,'Weekly Data'!$A$5:$A$504,$B$2,'Weekly Data'!$B$5:$B$504,$A15),0))</f>
        <v/>
      </c>
      <c r="O15" s="3" t="str">
        <f>IF($A15="","",IFERROR(SUMIFS('Weekly Data'!$W$5:$W$504,'Weekly Data'!$A$5:$A$504,$B$2,'Weekly Data'!$B$5:$B$504,$A15)/SUMIFS('Weekly Data'!$V$5:$V$504,'Weekly Data'!$A$5:$A$504,$B$2,'Weekly Data'!$B$5:$B$504,$A15),0))</f>
        <v/>
      </c>
      <c r="P15" t="str">
        <f>IF($A15="","",IF((D15&lt;Settings!$B$4)+(E15&gt;Settings!$B$5)+(G15&gt;Settings!$B$6)+(I15&gt;Settings!$B$7)+(J15&lt;Settings!$B$8)+(K15&gt;Settings!$B$9)+(L15&gt;Settings!$B$10)+(M15&gt;Settings!$B$11)+(N15&lt;Settings!$B$12)+(O15&lt;Settings!$B$13)&gt;=3,"Red",IF((D15&lt;Settings!$B$4)+(E15&gt;Settings!$B$5)+(G15&gt;Settings!$B$6)+(I15&gt;Settings!$B$7)+(J15&lt;Settings!$B$8)+(K15&gt;Settings!$B$9)+(L15&gt;Settings!$B$10)+(M15&gt;Settings!$B$11)+(N15&lt;Settings!$B$12)+(O15&lt;Settings!$B$13)&gt;=1,"Yellow","Green")))</f>
        <v/>
      </c>
    </row>
    <row r="16" spans="1:16">
      <c r="A16" t="str">
        <f>IF(Settings!F15="","",Settings!F15)</f>
        <v/>
      </c>
      <c r="B16" s="4" t="str">
        <f>IF($A16="","",SUMIFS('Weekly Data'!$F$5:$F$504,'Weekly Data'!$A$5:$A$504,$B$2,'Weekly Data'!$B$5:$B$504,$A16))</f>
        <v/>
      </c>
      <c r="C16" s="4" t="str">
        <f>IF($A16="","",SUMIFS('Weekly Data'!$K$5:$K$504,'Weekly Data'!$A$5:$A$504,$B$2,'Weekly Data'!$B$5:$B$504,$A16))</f>
        <v/>
      </c>
      <c r="D16" s="3" t="str">
        <f t="shared" si="0"/>
        <v/>
      </c>
      <c r="E16" s="4" t="str">
        <f>IF($A16="","",SUMIFS('Weekly Data'!$AE$5:$AE$504,'Weekly Data'!$A$5:$A$504,$B$2,'Weekly Data'!$B$5:$B$504,$A16))</f>
        <v/>
      </c>
      <c r="F16" s="4" t="str">
        <f>IF($A16="","",SUMIFS('Weekly Data'!$H$5:$H$504,'Weekly Data'!$A$5:$A$504,$B$2,'Weekly Data'!$B$5:$B$504,$A16))</f>
        <v/>
      </c>
      <c r="G16" s="3" t="str">
        <f>IF($A16="","",IFERROR(F16/SUMIFS('Weekly Data'!$AC$5:$AC$504,'Weekly Data'!$A$5:$A$504,$B$2,'Weekly Data'!$B$5:$B$504,$A16),0))</f>
        <v/>
      </c>
      <c r="H16" s="4" t="str">
        <f>IF($A16="","",SUMIFS('Weekly Data'!$AG$5:$AG$504,'Weekly Data'!$A$5:$A$504,$B$2,'Weekly Data'!$B$5:$B$504,$A16))</f>
        <v/>
      </c>
      <c r="I16" s="3" t="str">
        <f>IF($A16="","",IFERROR(H16/SUMIFS('Weekly Data'!$AC$5:$AC$504,'Weekly Data'!$A$5:$A$504,$B$2,'Weekly Data'!$B$5:$B$504,$A16),0))</f>
        <v/>
      </c>
      <c r="J16" s="3" t="str">
        <f>IF($A16="","",IFERROR(SUMIFS('Weekly Data'!$AM$5:$AM$504,'Weekly Data'!$A$5:$A$504,$B$2,'Weekly Data'!$B$5:$B$504,$A16)/SUMIFS('Weekly Data'!$AC$5:$AC$504,'Weekly Data'!$A$5:$A$504,$B$2,'Weekly Data'!$B$5:$B$504,$A16),0))</f>
        <v/>
      </c>
      <c r="K16" s="3" t="str">
        <f>IF($A16="","",IFERROR(SUMIFS('Weekly Data'!$L$5:$L$504,'Weekly Data'!$A$5:$A$504,$B$2,'Weekly Data'!$B$5:$B$504,$A16)/SUMIFS('Weekly Data'!$M$5:$M$504,'Weekly Data'!$A$5:$A$504,$B$2,'Weekly Data'!$B$5:$B$504,$A16),0))</f>
        <v/>
      </c>
      <c r="L16" s="5" t="str">
        <f>IF($A16="","",SUMIFS('Weekly Data'!$O$5:$O$504,'Weekly Data'!$A$5:$A$504,$B$2,'Weekly Data'!$B$5:$B$504,$A16))</f>
        <v/>
      </c>
      <c r="M16" s="3" t="str">
        <f>IF($A16="","",IFERROR(SUMIFS('Weekly Data'!$R$5:$R$504,'Weekly Data'!$A$5:$A$504,$B$2,'Weekly Data'!$B$5:$B$504,$A16)/SUMIFS('Weekly Data'!$S$5:$S$504,'Weekly Data'!$A$5:$A$504,$B$2,'Weekly Data'!$B$5:$B$504,$A16),0))</f>
        <v/>
      </c>
      <c r="N16" s="3" t="str">
        <f>IF($A16="","",IFERROR(SUMIFS('Weekly Data'!$U$5:$U$504,'Weekly Data'!$A$5:$A$504,$B$2,'Weekly Data'!$B$5:$B$504,$A16)/SUMIFS('Weekly Data'!$T$5:$T$504,'Weekly Data'!$A$5:$A$504,$B$2,'Weekly Data'!$B$5:$B$504,$A16),0))</f>
        <v/>
      </c>
      <c r="O16" s="3" t="str">
        <f>IF($A16="","",IFERROR(SUMIFS('Weekly Data'!$W$5:$W$504,'Weekly Data'!$A$5:$A$504,$B$2,'Weekly Data'!$B$5:$B$504,$A16)/SUMIFS('Weekly Data'!$V$5:$V$504,'Weekly Data'!$A$5:$A$504,$B$2,'Weekly Data'!$B$5:$B$504,$A16),0))</f>
        <v/>
      </c>
      <c r="P16" t="str">
        <f>IF($A16="","",IF((D16&lt;Settings!$B$4)+(E16&gt;Settings!$B$5)+(G16&gt;Settings!$B$6)+(I16&gt;Settings!$B$7)+(J16&lt;Settings!$B$8)+(K16&gt;Settings!$B$9)+(L16&gt;Settings!$B$10)+(M16&gt;Settings!$B$11)+(N16&lt;Settings!$B$12)+(O16&lt;Settings!$B$13)&gt;=3,"Red",IF((D16&lt;Settings!$B$4)+(E16&gt;Settings!$B$5)+(G16&gt;Settings!$B$6)+(I16&gt;Settings!$B$7)+(J16&lt;Settings!$B$8)+(K16&gt;Settings!$B$9)+(L16&gt;Settings!$B$10)+(M16&gt;Settings!$B$11)+(N16&lt;Settings!$B$12)+(O16&lt;Settings!$B$13)&gt;=1,"Yellow","Green")))</f>
        <v/>
      </c>
    </row>
    <row r="17" spans="1:16">
      <c r="A17" t="str">
        <f>IF(Settings!F16="","",Settings!F16)</f>
        <v/>
      </c>
      <c r="B17" s="4" t="str">
        <f>IF($A17="","",SUMIFS('Weekly Data'!$F$5:$F$504,'Weekly Data'!$A$5:$A$504,$B$2,'Weekly Data'!$B$5:$B$504,$A17))</f>
        <v/>
      </c>
      <c r="C17" s="4" t="str">
        <f>IF($A17="","",SUMIFS('Weekly Data'!$K$5:$K$504,'Weekly Data'!$A$5:$A$504,$B$2,'Weekly Data'!$B$5:$B$504,$A17))</f>
        <v/>
      </c>
      <c r="D17" s="3" t="str">
        <f t="shared" si="0"/>
        <v/>
      </c>
      <c r="E17" s="4" t="str">
        <f>IF($A17="","",SUMIFS('Weekly Data'!$AE$5:$AE$504,'Weekly Data'!$A$5:$A$504,$B$2,'Weekly Data'!$B$5:$B$504,$A17))</f>
        <v/>
      </c>
      <c r="F17" s="4" t="str">
        <f>IF($A17="","",SUMIFS('Weekly Data'!$H$5:$H$504,'Weekly Data'!$A$5:$A$504,$B$2,'Weekly Data'!$B$5:$B$504,$A17))</f>
        <v/>
      </c>
      <c r="G17" s="3" t="str">
        <f>IF($A17="","",IFERROR(F17/SUMIFS('Weekly Data'!$AC$5:$AC$504,'Weekly Data'!$A$5:$A$504,$B$2,'Weekly Data'!$B$5:$B$504,$A17),0))</f>
        <v/>
      </c>
      <c r="H17" s="4" t="str">
        <f>IF($A17="","",SUMIFS('Weekly Data'!$AG$5:$AG$504,'Weekly Data'!$A$5:$A$504,$B$2,'Weekly Data'!$B$5:$B$504,$A17))</f>
        <v/>
      </c>
      <c r="I17" s="3" t="str">
        <f>IF($A17="","",IFERROR(H17/SUMIFS('Weekly Data'!$AC$5:$AC$504,'Weekly Data'!$A$5:$A$504,$B$2,'Weekly Data'!$B$5:$B$504,$A17),0))</f>
        <v/>
      </c>
      <c r="J17" s="3" t="str">
        <f>IF($A17="","",IFERROR(SUMIFS('Weekly Data'!$AM$5:$AM$504,'Weekly Data'!$A$5:$A$504,$B$2,'Weekly Data'!$B$5:$B$504,$A17)/SUMIFS('Weekly Data'!$AC$5:$AC$504,'Weekly Data'!$A$5:$A$504,$B$2,'Weekly Data'!$B$5:$B$504,$A17),0))</f>
        <v/>
      </c>
      <c r="K17" s="3" t="str">
        <f>IF($A17="","",IFERROR(SUMIFS('Weekly Data'!$L$5:$L$504,'Weekly Data'!$A$5:$A$504,$B$2,'Weekly Data'!$B$5:$B$504,$A17)/SUMIFS('Weekly Data'!$M$5:$M$504,'Weekly Data'!$A$5:$A$504,$B$2,'Weekly Data'!$B$5:$B$504,$A17),0))</f>
        <v/>
      </c>
      <c r="L17" s="5" t="str">
        <f>IF($A17="","",SUMIFS('Weekly Data'!$O$5:$O$504,'Weekly Data'!$A$5:$A$504,$B$2,'Weekly Data'!$B$5:$B$504,$A17))</f>
        <v/>
      </c>
      <c r="M17" s="3" t="str">
        <f>IF($A17="","",IFERROR(SUMIFS('Weekly Data'!$R$5:$R$504,'Weekly Data'!$A$5:$A$504,$B$2,'Weekly Data'!$B$5:$B$504,$A17)/SUMIFS('Weekly Data'!$S$5:$S$504,'Weekly Data'!$A$5:$A$504,$B$2,'Weekly Data'!$B$5:$B$504,$A17),0))</f>
        <v/>
      </c>
      <c r="N17" s="3" t="str">
        <f>IF($A17="","",IFERROR(SUMIFS('Weekly Data'!$U$5:$U$504,'Weekly Data'!$A$5:$A$504,$B$2,'Weekly Data'!$B$5:$B$504,$A17)/SUMIFS('Weekly Data'!$T$5:$T$504,'Weekly Data'!$A$5:$A$504,$B$2,'Weekly Data'!$B$5:$B$504,$A17),0))</f>
        <v/>
      </c>
      <c r="O17" s="3" t="str">
        <f>IF($A17="","",IFERROR(SUMIFS('Weekly Data'!$W$5:$W$504,'Weekly Data'!$A$5:$A$504,$B$2,'Weekly Data'!$B$5:$B$504,$A17)/SUMIFS('Weekly Data'!$V$5:$V$504,'Weekly Data'!$A$5:$A$504,$B$2,'Weekly Data'!$B$5:$B$504,$A17),0))</f>
        <v/>
      </c>
      <c r="P17" t="str">
        <f>IF($A17="","",IF((D17&lt;Settings!$B$4)+(E17&gt;Settings!$B$5)+(G17&gt;Settings!$B$6)+(I17&gt;Settings!$B$7)+(J17&lt;Settings!$B$8)+(K17&gt;Settings!$B$9)+(L17&gt;Settings!$B$10)+(M17&gt;Settings!$B$11)+(N17&lt;Settings!$B$12)+(O17&lt;Settings!$B$13)&gt;=3,"Red",IF((D17&lt;Settings!$B$4)+(E17&gt;Settings!$B$5)+(G17&gt;Settings!$B$6)+(I17&gt;Settings!$B$7)+(J17&lt;Settings!$B$8)+(K17&gt;Settings!$B$9)+(L17&gt;Settings!$B$10)+(M17&gt;Settings!$B$11)+(N17&lt;Settings!$B$12)+(O17&lt;Settings!$B$13)&gt;=1,"Yellow","Green")))</f>
        <v/>
      </c>
    </row>
    <row r="18" spans="1:16">
      <c r="A18" t="str">
        <f>IF(Settings!F17="","",Settings!F17)</f>
        <v/>
      </c>
      <c r="B18" s="4" t="str">
        <f>IF($A18="","",SUMIFS('Weekly Data'!$F$5:$F$504,'Weekly Data'!$A$5:$A$504,$B$2,'Weekly Data'!$B$5:$B$504,$A18))</f>
        <v/>
      </c>
      <c r="C18" s="4" t="str">
        <f>IF($A18="","",SUMIFS('Weekly Data'!$K$5:$K$504,'Weekly Data'!$A$5:$A$504,$B$2,'Weekly Data'!$B$5:$B$504,$A18))</f>
        <v/>
      </c>
      <c r="D18" s="3" t="str">
        <f t="shared" si="0"/>
        <v/>
      </c>
      <c r="E18" s="4" t="str">
        <f>IF($A18="","",SUMIFS('Weekly Data'!$AE$5:$AE$504,'Weekly Data'!$A$5:$A$504,$B$2,'Weekly Data'!$B$5:$B$504,$A18))</f>
        <v/>
      </c>
      <c r="F18" s="4" t="str">
        <f>IF($A18="","",SUMIFS('Weekly Data'!$H$5:$H$504,'Weekly Data'!$A$5:$A$504,$B$2,'Weekly Data'!$B$5:$B$504,$A18))</f>
        <v/>
      </c>
      <c r="G18" s="3" t="str">
        <f>IF($A18="","",IFERROR(F18/SUMIFS('Weekly Data'!$AC$5:$AC$504,'Weekly Data'!$A$5:$A$504,$B$2,'Weekly Data'!$B$5:$B$504,$A18),0))</f>
        <v/>
      </c>
      <c r="H18" s="4" t="str">
        <f>IF($A18="","",SUMIFS('Weekly Data'!$AG$5:$AG$504,'Weekly Data'!$A$5:$A$504,$B$2,'Weekly Data'!$B$5:$B$504,$A18))</f>
        <v/>
      </c>
      <c r="I18" s="3" t="str">
        <f>IF($A18="","",IFERROR(H18/SUMIFS('Weekly Data'!$AC$5:$AC$504,'Weekly Data'!$A$5:$A$504,$B$2,'Weekly Data'!$B$5:$B$504,$A18),0))</f>
        <v/>
      </c>
      <c r="J18" s="3" t="str">
        <f>IF($A18="","",IFERROR(SUMIFS('Weekly Data'!$AM$5:$AM$504,'Weekly Data'!$A$5:$A$504,$B$2,'Weekly Data'!$B$5:$B$504,$A18)/SUMIFS('Weekly Data'!$AC$5:$AC$504,'Weekly Data'!$A$5:$A$504,$B$2,'Weekly Data'!$B$5:$B$504,$A18),0))</f>
        <v/>
      </c>
      <c r="K18" s="3" t="str">
        <f>IF($A18="","",IFERROR(SUMIFS('Weekly Data'!$L$5:$L$504,'Weekly Data'!$A$5:$A$504,$B$2,'Weekly Data'!$B$5:$B$504,$A18)/SUMIFS('Weekly Data'!$M$5:$M$504,'Weekly Data'!$A$5:$A$504,$B$2,'Weekly Data'!$B$5:$B$504,$A18),0))</f>
        <v/>
      </c>
      <c r="L18" s="5" t="str">
        <f>IF($A18="","",SUMIFS('Weekly Data'!$O$5:$O$504,'Weekly Data'!$A$5:$A$504,$B$2,'Weekly Data'!$B$5:$B$504,$A18))</f>
        <v/>
      </c>
      <c r="M18" s="3" t="str">
        <f>IF($A18="","",IFERROR(SUMIFS('Weekly Data'!$R$5:$R$504,'Weekly Data'!$A$5:$A$504,$B$2,'Weekly Data'!$B$5:$B$504,$A18)/SUMIFS('Weekly Data'!$S$5:$S$504,'Weekly Data'!$A$5:$A$504,$B$2,'Weekly Data'!$B$5:$B$504,$A18),0))</f>
        <v/>
      </c>
      <c r="N18" s="3" t="str">
        <f>IF($A18="","",IFERROR(SUMIFS('Weekly Data'!$U$5:$U$504,'Weekly Data'!$A$5:$A$504,$B$2,'Weekly Data'!$B$5:$B$504,$A18)/SUMIFS('Weekly Data'!$T$5:$T$504,'Weekly Data'!$A$5:$A$504,$B$2,'Weekly Data'!$B$5:$B$504,$A18),0))</f>
        <v/>
      </c>
      <c r="O18" s="3" t="str">
        <f>IF($A18="","",IFERROR(SUMIFS('Weekly Data'!$W$5:$W$504,'Weekly Data'!$A$5:$A$504,$B$2,'Weekly Data'!$B$5:$B$504,$A18)/SUMIFS('Weekly Data'!$V$5:$V$504,'Weekly Data'!$A$5:$A$504,$B$2,'Weekly Data'!$B$5:$B$504,$A18),0))</f>
        <v/>
      </c>
      <c r="P18" t="str">
        <f>IF($A18="","",IF((D18&lt;Settings!$B$4)+(E18&gt;Settings!$B$5)+(G18&gt;Settings!$B$6)+(I18&gt;Settings!$B$7)+(J18&lt;Settings!$B$8)+(K18&gt;Settings!$B$9)+(L18&gt;Settings!$B$10)+(M18&gt;Settings!$B$11)+(N18&lt;Settings!$B$12)+(O18&lt;Settings!$B$13)&gt;=3,"Red",IF((D18&lt;Settings!$B$4)+(E18&gt;Settings!$B$5)+(G18&gt;Settings!$B$6)+(I18&gt;Settings!$B$7)+(J18&lt;Settings!$B$8)+(K18&gt;Settings!$B$9)+(L18&gt;Settings!$B$10)+(M18&gt;Settings!$B$11)+(N18&lt;Settings!$B$12)+(O18&lt;Settings!$B$13)&gt;=1,"Yellow","Green")))</f>
        <v/>
      </c>
    </row>
    <row r="19" spans="1:16">
      <c r="A19" t="str">
        <f>IF(Settings!F18="","",Settings!F18)</f>
        <v/>
      </c>
      <c r="B19" s="4" t="str">
        <f>IF($A19="","",SUMIFS('Weekly Data'!$F$5:$F$504,'Weekly Data'!$A$5:$A$504,$B$2,'Weekly Data'!$B$5:$B$504,$A19))</f>
        <v/>
      </c>
      <c r="C19" s="4" t="str">
        <f>IF($A19="","",SUMIFS('Weekly Data'!$K$5:$K$504,'Weekly Data'!$A$5:$A$504,$B$2,'Weekly Data'!$B$5:$B$504,$A19))</f>
        <v/>
      </c>
      <c r="D19" s="3" t="str">
        <f t="shared" si="0"/>
        <v/>
      </c>
      <c r="E19" s="4" t="str">
        <f>IF($A19="","",SUMIFS('Weekly Data'!$AE$5:$AE$504,'Weekly Data'!$A$5:$A$504,$B$2,'Weekly Data'!$B$5:$B$504,$A19))</f>
        <v/>
      </c>
      <c r="F19" s="4" t="str">
        <f>IF($A19="","",SUMIFS('Weekly Data'!$H$5:$H$504,'Weekly Data'!$A$5:$A$504,$B$2,'Weekly Data'!$B$5:$B$504,$A19))</f>
        <v/>
      </c>
      <c r="G19" s="3" t="str">
        <f>IF($A19="","",IFERROR(F19/SUMIFS('Weekly Data'!$AC$5:$AC$504,'Weekly Data'!$A$5:$A$504,$B$2,'Weekly Data'!$B$5:$B$504,$A19),0))</f>
        <v/>
      </c>
      <c r="H19" s="4" t="str">
        <f>IF($A19="","",SUMIFS('Weekly Data'!$AG$5:$AG$504,'Weekly Data'!$A$5:$A$504,$B$2,'Weekly Data'!$B$5:$B$504,$A19))</f>
        <v/>
      </c>
      <c r="I19" s="3" t="str">
        <f>IF($A19="","",IFERROR(H19/SUMIFS('Weekly Data'!$AC$5:$AC$504,'Weekly Data'!$A$5:$A$504,$B$2,'Weekly Data'!$B$5:$B$504,$A19),0))</f>
        <v/>
      </c>
      <c r="J19" s="3" t="str">
        <f>IF($A19="","",IFERROR(SUMIFS('Weekly Data'!$AM$5:$AM$504,'Weekly Data'!$A$5:$A$504,$B$2,'Weekly Data'!$B$5:$B$504,$A19)/SUMIFS('Weekly Data'!$AC$5:$AC$504,'Weekly Data'!$A$5:$A$504,$B$2,'Weekly Data'!$B$5:$B$504,$A19),0))</f>
        <v/>
      </c>
      <c r="K19" s="3" t="str">
        <f>IF($A19="","",IFERROR(SUMIFS('Weekly Data'!$L$5:$L$504,'Weekly Data'!$A$5:$A$504,$B$2,'Weekly Data'!$B$5:$B$504,$A19)/SUMIFS('Weekly Data'!$M$5:$M$504,'Weekly Data'!$A$5:$A$504,$B$2,'Weekly Data'!$B$5:$B$504,$A19),0))</f>
        <v/>
      </c>
      <c r="L19" s="5" t="str">
        <f>IF($A19="","",SUMIFS('Weekly Data'!$O$5:$O$504,'Weekly Data'!$A$5:$A$504,$B$2,'Weekly Data'!$B$5:$B$504,$A19))</f>
        <v/>
      </c>
      <c r="M19" s="3" t="str">
        <f>IF($A19="","",IFERROR(SUMIFS('Weekly Data'!$R$5:$R$504,'Weekly Data'!$A$5:$A$504,$B$2,'Weekly Data'!$B$5:$B$504,$A19)/SUMIFS('Weekly Data'!$S$5:$S$504,'Weekly Data'!$A$5:$A$504,$B$2,'Weekly Data'!$B$5:$B$504,$A19),0))</f>
        <v/>
      </c>
      <c r="N19" s="3" t="str">
        <f>IF($A19="","",IFERROR(SUMIFS('Weekly Data'!$U$5:$U$504,'Weekly Data'!$A$5:$A$504,$B$2,'Weekly Data'!$B$5:$B$504,$A19)/SUMIFS('Weekly Data'!$T$5:$T$504,'Weekly Data'!$A$5:$A$504,$B$2,'Weekly Data'!$B$5:$B$504,$A19),0))</f>
        <v/>
      </c>
      <c r="O19" s="3" t="str">
        <f>IF($A19="","",IFERROR(SUMIFS('Weekly Data'!$W$5:$W$504,'Weekly Data'!$A$5:$A$504,$B$2,'Weekly Data'!$B$5:$B$504,$A19)/SUMIFS('Weekly Data'!$V$5:$V$504,'Weekly Data'!$A$5:$A$504,$B$2,'Weekly Data'!$B$5:$B$504,$A19),0))</f>
        <v/>
      </c>
      <c r="P19" t="str">
        <f>IF($A19="","",IF((D19&lt;Settings!$B$4)+(E19&gt;Settings!$B$5)+(G19&gt;Settings!$B$6)+(I19&gt;Settings!$B$7)+(J19&lt;Settings!$B$8)+(K19&gt;Settings!$B$9)+(L19&gt;Settings!$B$10)+(M19&gt;Settings!$B$11)+(N19&lt;Settings!$B$12)+(O19&lt;Settings!$B$13)&gt;=3,"Red",IF((D19&lt;Settings!$B$4)+(E19&gt;Settings!$B$5)+(G19&gt;Settings!$B$6)+(I19&gt;Settings!$B$7)+(J19&lt;Settings!$B$8)+(K19&gt;Settings!$B$9)+(L19&gt;Settings!$B$10)+(M19&gt;Settings!$B$11)+(N19&lt;Settings!$B$12)+(O19&lt;Settings!$B$13)&gt;=1,"Yellow","Green")))</f>
        <v/>
      </c>
    </row>
  </sheetData>
  <mergeCells count="1">
    <mergeCell ref="A1:P1"/>
  </mergeCells>
  <conditionalFormatting sqref="P5:P19">
    <cfRule type="expression" dxfId="5" priority="1">
      <formula>P5="Red"</formula>
    </cfRule>
    <cfRule type="expression" dxfId="4" priority="2">
      <formula>P5="Yellow"</formula>
    </cfRule>
    <cfRule type="expression" dxfId="3" priority="3">
      <formula>P5="Green"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300-000000000000}">
          <x14:formula1>
            <xm:f>Settings!$J$4:$J$15</xm:f>
          </x14:formula1>
          <xm:sqref>B2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workbookViewId="0">
      <selection sqref="A1:I1"/>
    </sheetView>
  </sheetViews>
  <sheetFormatPr baseColWidth="10" defaultColWidth="8.83203125" defaultRowHeight="14"/>
  <cols>
    <col min="1" max="1" width="15" customWidth="1"/>
    <col min="2" max="3" width="12" customWidth="1"/>
    <col min="4" max="5" width="11" customWidth="1"/>
    <col min="6" max="6" width="12" customWidth="1"/>
    <col min="7" max="7" width="14" customWidth="1"/>
    <col min="8" max="8" width="12" customWidth="1"/>
    <col min="9" max="9" width="13" customWidth="1"/>
  </cols>
  <sheetData>
    <row r="1" spans="1:9" ht="26">
      <c r="A1" s="42" t="s">
        <v>211</v>
      </c>
      <c r="B1" s="42"/>
      <c r="C1" s="42"/>
      <c r="D1" s="42"/>
      <c r="E1" s="42"/>
      <c r="F1" s="42"/>
      <c r="G1" s="42"/>
      <c r="H1" s="42"/>
      <c r="I1" s="42"/>
    </row>
    <row r="3" spans="1:9" ht="32">
      <c r="A3" s="2" t="s">
        <v>50</v>
      </c>
      <c r="B3" s="2" t="s">
        <v>23</v>
      </c>
      <c r="C3" s="2" t="s">
        <v>79</v>
      </c>
      <c r="D3" s="2" t="s">
        <v>82</v>
      </c>
      <c r="E3" s="2" t="s">
        <v>83</v>
      </c>
      <c r="F3" s="2" t="s">
        <v>63</v>
      </c>
      <c r="G3" s="2" t="s">
        <v>31</v>
      </c>
      <c r="H3" s="2" t="s">
        <v>195</v>
      </c>
      <c r="I3" s="2" t="s">
        <v>64</v>
      </c>
    </row>
    <row r="4" spans="1:9">
      <c r="A4" s="7">
        <f>Settings!J4</f>
        <v>46143</v>
      </c>
      <c r="B4" s="3">
        <f>IFERROR(MIN(SUMIFS('Weekly Data'!$K$5:$K$504,'Weekly Data'!$A$5:$A$504,$A4)/SUMIFS('Weekly Data'!$F$5:$F$504,'Weekly Data'!$A$5:$A$504,$A4),1),0)</f>
        <v>0.98004926108374379</v>
      </c>
      <c r="C4" s="4">
        <f>SUMIFS('Weekly Data'!$AE$5:$AE$504,'Weekly Data'!$A$5:$A$504,$A4)</f>
        <v>81</v>
      </c>
      <c r="D4" s="3">
        <f>IFERROR(SUMIFS('Weekly Data'!$H$5:$H$504,'Weekly Data'!$A$5:$A$504,$A4)/SUMIFS('Weekly Data'!$AC$5:$AC$504,'Weekly Data'!$A$5:$A$504,$A4),0)</f>
        <v>6.2775870524767047E-2</v>
      </c>
      <c r="E4" s="3">
        <f>IFERROR(SUMIFS('Weekly Data'!$AG$5:$AG$504,'Weekly Data'!$A$5:$A$504,$A4)/SUMIFS('Weekly Data'!$AC$5:$AC$504,'Weekly Data'!$A$5:$A$504,$A4),0)</f>
        <v>4.1196665031878368E-2</v>
      </c>
      <c r="F4" s="3">
        <f>IFERROR(SUMIFS('Weekly Data'!$AM$5:$AM$504,'Weekly Data'!$A$5:$A$504,$A4)/SUMIFS('Weekly Data'!$AC$5:$AC$504,'Weekly Data'!$A$5:$A$504,$A4),0)</f>
        <v>0.92332182442373734</v>
      </c>
      <c r="G4" s="3">
        <f>IFERROR(SUMIFS('Weekly Data'!$L$5:$L$504,'Weekly Data'!$A$5:$A$504,$A4)/SUMIFS('Weekly Data'!$M$5:$M$504,'Weekly Data'!$A$5:$A$504,$A4),0)</f>
        <v>0.61449871081493568</v>
      </c>
      <c r="H4" s="3">
        <f>IFERROR(SUMIFS('Weekly Data'!$R$5:$R$504,'Weekly Data'!$A$5:$A$504,$A4)/SUMIFS('Weekly Data'!$S$5:$S$504,'Weekly Data'!$A$5:$A$504,$A4),0)</f>
        <v>0</v>
      </c>
      <c r="I4" s="5">
        <f>SUMIFS('Weekly Data'!$O$5:$O$504,'Weekly Data'!$A$5:$A$504,$A4)</f>
        <v>32</v>
      </c>
    </row>
    <row r="5" spans="1:9">
      <c r="A5" s="7">
        <f>Settings!J5</f>
        <v>46150</v>
      </c>
      <c r="B5" s="3">
        <f>IFERROR(MIN(SUMIFS('Weekly Data'!$K$5:$K$504,'Weekly Data'!$A$5:$A$504,$A5)/SUMIFS('Weekly Data'!$F$5:$F$504,'Weekly Data'!$A$5:$A$504,$A5),1),0)</f>
        <v>0.98177339901477834</v>
      </c>
      <c r="C5" s="4">
        <f>SUMIFS('Weekly Data'!$AE$5:$AE$504,'Weekly Data'!$A$5:$A$504,$A5)</f>
        <v>74</v>
      </c>
      <c r="D5" s="3">
        <f>IFERROR(SUMIFS('Weekly Data'!$H$5:$H$504,'Weekly Data'!$A$5:$A$504,$A5)/SUMIFS('Weekly Data'!$AC$5:$AC$504,'Weekly Data'!$A$5:$A$504,$A5),0)</f>
        <v>5.9328266732042167E-2</v>
      </c>
      <c r="E5" s="3">
        <f>IFERROR(SUMIFS('Weekly Data'!$AG$5:$AG$504,'Weekly Data'!$A$5:$A$504,$A5)/SUMIFS('Weekly Data'!$AC$5:$AC$504,'Weekly Data'!$A$5:$A$504,$A5),0)</f>
        <v>3.8244667810737924E-2</v>
      </c>
      <c r="F5" s="3">
        <f>IFERROR(SUMIFS('Weekly Data'!$AM$5:$AM$504,'Weekly Data'!$A$5:$A$504,$A5)/SUMIFS('Weekly Data'!$AC$5:$AC$504,'Weekly Data'!$A$5:$A$504,$A5),0)</f>
        <v>0.92974786537316567</v>
      </c>
      <c r="G5" s="3">
        <f>IFERROR(SUMIFS('Weekly Data'!$L$5:$L$504,'Weekly Data'!$A$5:$A$504,$A5)/SUMIFS('Weekly Data'!$M$5:$M$504,'Weekly Data'!$A$5:$A$504,$A5),0)</f>
        <v>0.61512633690017593</v>
      </c>
      <c r="H5" s="3">
        <f>IFERROR(SUMIFS('Weekly Data'!$R$5:$R$504,'Weekly Data'!$A$5:$A$504,$A5)/SUMIFS('Weekly Data'!$S$5:$S$504,'Weekly Data'!$A$5:$A$504,$A5),0)</f>
        <v>2.5423728813559324E-2</v>
      </c>
      <c r="I5" s="5">
        <f>SUMIFS('Weekly Data'!$O$5:$O$504,'Weekly Data'!$A$5:$A$504,$A5)</f>
        <v>30</v>
      </c>
    </row>
    <row r="6" spans="1:9">
      <c r="A6" s="7">
        <f>Settings!J6</f>
        <v>46157</v>
      </c>
      <c r="B6" s="3">
        <f>IFERROR(MIN(SUMIFS('Weekly Data'!$K$5:$K$504,'Weekly Data'!$A$5:$A$504,$A6)/SUMIFS('Weekly Data'!$F$5:$F$504,'Weekly Data'!$A$5:$A$504,$A6),1),0)</f>
        <v>0.98472906403940885</v>
      </c>
      <c r="C6" s="4">
        <f>SUMIFS('Weekly Data'!$AE$5:$AE$504,'Weekly Data'!$A$5:$A$504,$A6)</f>
        <v>62</v>
      </c>
      <c r="D6" s="3">
        <f>IFERROR(SUMIFS('Weekly Data'!$H$5:$H$504,'Weekly Data'!$A$5:$A$504,$A6)/SUMIFS('Weekly Data'!$AC$5:$AC$504,'Weekly Data'!$A$5:$A$504,$A6),0)</f>
        <v>5.6317335945151814E-2</v>
      </c>
      <c r="E6" s="3">
        <f>IFERROR(SUMIFS('Weekly Data'!$AG$5:$AG$504,'Weekly Data'!$A$5:$A$504,$A6)/SUMIFS('Weekly Data'!$AC$5:$AC$504,'Weekly Data'!$A$5:$A$504,$A6),0)</f>
        <v>3.6973555337904015E-2</v>
      </c>
      <c r="F6" s="3">
        <f>IFERROR(SUMIFS('Weekly Data'!$AM$5:$AM$504,'Weekly Data'!$A$5:$A$504,$A6)/SUMIFS('Weekly Data'!$AC$5:$AC$504,'Weekly Data'!$A$5:$A$504,$A6),0)</f>
        <v>0.93618422414999336</v>
      </c>
      <c r="G6" s="3">
        <f>IFERROR(SUMIFS('Weekly Data'!$L$5:$L$504,'Weekly Data'!$A$5:$A$504,$A6)/SUMIFS('Weekly Data'!$M$5:$M$504,'Weekly Data'!$A$5:$A$504,$A6),0)</f>
        <v>0.61575270015627104</v>
      </c>
      <c r="H6" s="3">
        <f>IFERROR(SUMIFS('Weekly Data'!$R$5:$R$504,'Weekly Data'!$A$5:$A$504,$A6)/SUMIFS('Weekly Data'!$S$5:$S$504,'Weekly Data'!$A$5:$A$504,$A6),0)</f>
        <v>1.6949152542372881E-2</v>
      </c>
      <c r="I6" s="5">
        <f>SUMIFS('Weekly Data'!$O$5:$O$504,'Weekly Data'!$A$5:$A$504,$A6)</f>
        <v>27</v>
      </c>
    </row>
    <row r="7" spans="1:9">
      <c r="A7" s="7">
        <f>Settings!J7</f>
        <v>46164</v>
      </c>
      <c r="B7" s="3">
        <f>IFERROR(MIN(SUMIFS('Weekly Data'!$K$5:$K$504,'Weekly Data'!$A$5:$A$504,$A7)/SUMIFS('Weekly Data'!$F$5:$F$504,'Weekly Data'!$A$5:$A$504,$A7),1),0)</f>
        <v>0.98719211822660102</v>
      </c>
      <c r="C7" s="4">
        <f>SUMIFS('Weekly Data'!$AE$5:$AE$504,'Weekly Data'!$A$5:$A$504,$A7)</f>
        <v>52</v>
      </c>
      <c r="D7" s="3">
        <f>IFERROR(SUMIFS('Weekly Data'!$H$5:$H$504,'Weekly Data'!$A$5:$A$504,$A7)/SUMIFS('Weekly Data'!$AC$5:$AC$504,'Weekly Data'!$A$5:$A$504,$A7),0)</f>
        <v>5.2103718199608608E-2</v>
      </c>
      <c r="E7" s="3">
        <f>IFERROR(SUMIFS('Weekly Data'!$AG$5:$AG$504,'Weekly Data'!$A$5:$A$504,$A7)/SUMIFS('Weekly Data'!$AC$5:$AC$504,'Weekly Data'!$A$5:$A$504,$A7),0)</f>
        <v>3.4001956947162425E-2</v>
      </c>
      <c r="F7" s="3">
        <f>IFERROR(SUMIFS('Weekly Data'!$AM$5:$AM$504,'Weekly Data'!$A$5:$A$504,$A7)/SUMIFS('Weekly Data'!$AC$5:$AC$504,'Weekly Data'!$A$5:$A$504,$A7),0)</f>
        <v>0.94261296477495105</v>
      </c>
      <c r="G7" s="3">
        <f>IFERROR(SUMIFS('Weekly Data'!$L$5:$L$504,'Weekly Data'!$A$5:$A$504,$A7)/SUMIFS('Weekly Data'!$M$5:$M$504,'Weekly Data'!$A$5:$A$504,$A7),0)</f>
        <v>0.61637780439074608</v>
      </c>
      <c r="H7" s="3">
        <f>IFERROR(SUMIFS('Weekly Data'!$R$5:$R$504,'Weekly Data'!$A$5:$A$504,$A7)/SUMIFS('Weekly Data'!$S$5:$S$504,'Weekly Data'!$A$5:$A$504,$A7),0)</f>
        <v>0</v>
      </c>
      <c r="I7" s="5">
        <f>SUMIFS('Weekly Data'!$O$5:$O$504,'Weekly Data'!$A$5:$A$504,$A7)</f>
        <v>26</v>
      </c>
    </row>
    <row r="8" spans="1:9">
      <c r="A8" s="7">
        <f>Settings!J8</f>
        <v>46171</v>
      </c>
      <c r="B8" s="3">
        <f>IFERROR(MIN(SUMIFS('Weekly Data'!$K$5:$K$504,'Weekly Data'!$A$5:$A$504,$A8)/SUMIFS('Weekly Data'!$F$5:$F$504,'Weekly Data'!$A$5:$A$504,$A8),1),0)</f>
        <v>0.98866995073891628</v>
      </c>
      <c r="C8" s="4">
        <f>SUMIFS('Weekly Data'!$AE$5:$AE$504,'Weekly Data'!$A$5:$A$504,$A8)</f>
        <v>46</v>
      </c>
      <c r="D8" s="3">
        <f>IFERROR(SUMIFS('Weekly Data'!$H$5:$H$504,'Weekly Data'!$A$5:$A$504,$A8)/SUMIFS('Weekly Data'!$AC$5:$AC$504,'Weekly Data'!$A$5:$A$504,$A8),0)</f>
        <v>4.9204406364749084E-2</v>
      </c>
      <c r="E8" s="3">
        <f>IFERROR(SUMIFS('Weekly Data'!$AG$5:$AG$504,'Weekly Data'!$A$5:$A$504,$A8)/SUMIFS('Weekly Data'!$AC$5:$AC$504,'Weekly Data'!$A$5:$A$504,$A8),0)</f>
        <v>3.2068543451652387E-2</v>
      </c>
      <c r="F8" s="3">
        <f>IFERROR(SUMIFS('Weekly Data'!$AM$5:$AM$504,'Weekly Data'!$A$5:$A$504,$A8)/SUMIFS('Weekly Data'!$AC$5:$AC$504,'Weekly Data'!$A$5:$A$504,$A8),0)</f>
        <v>0.9490413358978842</v>
      </c>
      <c r="G8" s="3">
        <f>IFERROR(SUMIFS('Weekly Data'!$L$5:$L$504,'Weekly Data'!$A$5:$A$504,$A8)/SUMIFS('Weekly Data'!$M$5:$M$504,'Weekly Data'!$A$5:$A$504,$A8),0)</f>
        <v>0.61700165339583435</v>
      </c>
      <c r="H8" s="3">
        <f>IFERROR(SUMIFS('Weekly Data'!$R$5:$R$504,'Weekly Data'!$A$5:$A$504,$A8)/SUMIFS('Weekly Data'!$S$5:$S$504,'Weekly Data'!$A$5:$A$504,$A8),0)</f>
        <v>2.5423728813559324E-2</v>
      </c>
      <c r="I8" s="5">
        <f>SUMIFS('Weekly Data'!$O$5:$O$504,'Weekly Data'!$A$5:$A$504,$A8)</f>
        <v>25</v>
      </c>
    </row>
    <row r="9" spans="1:9">
      <c r="A9" s="7">
        <f>Settings!J9</f>
        <v>46178</v>
      </c>
      <c r="B9" s="3">
        <f>IFERROR(MIN(SUMIFS('Weekly Data'!$K$5:$K$504,'Weekly Data'!$A$5:$A$504,$A9)/SUMIFS('Weekly Data'!$F$5:$F$504,'Weekly Data'!$A$5:$A$504,$A9),1),0)</f>
        <v>0.98990147783251237</v>
      </c>
      <c r="C9" s="4">
        <f>SUMIFS('Weekly Data'!$AE$5:$AE$504,'Weekly Data'!$A$5:$A$504,$A9)</f>
        <v>41</v>
      </c>
      <c r="D9" s="3">
        <f>IFERROR(SUMIFS('Weekly Data'!$H$5:$H$504,'Weekly Data'!$A$5:$A$504,$A9)/SUMIFS('Weekly Data'!$AC$5:$AC$504,'Weekly Data'!$A$5:$A$504,$A9),0)</f>
        <v>4.5788442703232124E-2</v>
      </c>
      <c r="E9" s="3">
        <f>IFERROR(SUMIFS('Weekly Data'!$AG$5:$AG$504,'Weekly Data'!$A$5:$A$504,$A9)/SUMIFS('Weekly Data'!$AC$5:$AC$504,'Weekly Data'!$A$5:$A$504,$A9),0)</f>
        <v>2.9627815866797257E-2</v>
      </c>
      <c r="F9" s="3">
        <f>IFERROR(SUMIFS('Weekly Data'!$AM$5:$AM$504,'Weekly Data'!$A$5:$A$504,$A9)/SUMIFS('Weekly Data'!$AC$5:$AC$504,'Weekly Data'!$A$5:$A$504,$A9),0)</f>
        <v>0.95547184832796983</v>
      </c>
      <c r="G9" s="3">
        <f>IFERROR(SUMIFS('Weekly Data'!$L$5:$L$504,'Weekly Data'!$A$5:$A$504,$A9)/SUMIFS('Weekly Data'!$M$5:$M$504,'Weekly Data'!$A$5:$A$504,$A9),0)</f>
        <v>0.61762425094855533</v>
      </c>
      <c r="H9" s="3">
        <f>IFERROR(SUMIFS('Weekly Data'!$R$5:$R$504,'Weekly Data'!$A$5:$A$504,$A9)/SUMIFS('Weekly Data'!$S$5:$S$504,'Weekly Data'!$A$5:$A$504,$A9),0)</f>
        <v>1.6949152542372881E-2</v>
      </c>
      <c r="I9" s="5">
        <f>SUMIFS('Weekly Data'!$O$5:$O$504,'Weekly Data'!$A$5:$A$504,$A9)</f>
        <v>23</v>
      </c>
    </row>
    <row r="10" spans="1:9">
      <c r="A10" s="7">
        <f>Settings!J10</f>
        <v>46185</v>
      </c>
      <c r="B10" s="3">
        <f>IFERROR(MIN(SUMIFS('Weekly Data'!$K$5:$K$504,'Weekly Data'!$A$5:$A$504,$A10)/SUMIFS('Weekly Data'!$F$5:$F$504,'Weekly Data'!$A$5:$A$504,$A10),1),0)</f>
        <v>0.99334975369458123</v>
      </c>
      <c r="C10" s="4">
        <f>SUMIFS('Weekly Data'!$AE$5:$AE$504,'Weekly Data'!$A$5:$A$504,$A10)</f>
        <v>30</v>
      </c>
      <c r="D10" s="3">
        <f>IFERROR(SUMIFS('Weekly Data'!$H$5:$H$504,'Weekly Data'!$A$5:$A$504,$A10)/SUMIFS('Weekly Data'!$AC$5:$AC$504,'Weekly Data'!$A$5:$A$504,$A10),0)</f>
        <v>4.2308632917583765E-2</v>
      </c>
      <c r="E10" s="3">
        <f>IFERROR(SUMIFS('Weekly Data'!$AG$5:$AG$504,'Weekly Data'!$A$5:$A$504,$A10)/SUMIFS('Weekly Data'!$AC$5:$AC$504,'Weekly Data'!$A$5:$A$504,$A10),0)</f>
        <v>2.7635118610907311E-2</v>
      </c>
      <c r="F10" s="3">
        <f>IFERROR(SUMIFS('Weekly Data'!$AM$5:$AM$504,'Weekly Data'!$A$5:$A$504,$A10)/SUMIFS('Weekly Data'!$AC$5:$AC$504,'Weekly Data'!$A$5:$A$504,$A10),0)</f>
        <v>0.96190657163819326</v>
      </c>
      <c r="G10" s="3">
        <f>IFERROR(SUMIFS('Weekly Data'!$L$5:$L$504,'Weekly Data'!$A$5:$A$504,$A10)/SUMIFS('Weekly Data'!$M$5:$M$504,'Weekly Data'!$A$5:$A$504,$A10),0)</f>
        <v>0.61824560081078994</v>
      </c>
      <c r="H10" s="3">
        <f>IFERROR(SUMIFS('Weekly Data'!$R$5:$R$504,'Weekly Data'!$A$5:$A$504,$A10)/SUMIFS('Weekly Data'!$S$5:$S$504,'Weekly Data'!$A$5:$A$504,$A10),0)</f>
        <v>0</v>
      </c>
      <c r="I10" s="5">
        <f>SUMIFS('Weekly Data'!$O$5:$O$504,'Weekly Data'!$A$5:$A$504,$A10)</f>
        <v>18</v>
      </c>
    </row>
    <row r="11" spans="1:9">
      <c r="A11" s="7">
        <f>Settings!J11</f>
        <v>46192</v>
      </c>
      <c r="B11" s="3">
        <f>IFERROR(MIN(SUMIFS('Weekly Data'!$K$5:$K$504,'Weekly Data'!$A$5:$A$504,$A11)/SUMIFS('Weekly Data'!$F$5:$F$504,'Weekly Data'!$A$5:$A$504,$A11),1),0)</f>
        <v>0.99507389162561577</v>
      </c>
      <c r="C11" s="4">
        <f>SUMIFS('Weekly Data'!$AE$5:$AE$504,'Weekly Data'!$A$5:$A$504,$A11)</f>
        <v>24</v>
      </c>
      <c r="D11" s="3">
        <f>IFERROR(SUMIFS('Weekly Data'!$H$5:$H$504,'Weekly Data'!$A$5:$A$504,$A11)/SUMIFS('Weekly Data'!$AC$5:$AC$504,'Weekly Data'!$A$5:$A$504,$A11),0)</f>
        <v>3.9373930056248473E-2</v>
      </c>
      <c r="E11" s="3">
        <f>IFERROR(SUMIFS('Weekly Data'!$AG$5:$AG$504,'Weekly Data'!$A$5:$A$504,$A11)/SUMIFS('Weekly Data'!$AC$5:$AC$504,'Weekly Data'!$A$5:$A$504,$A11),0)</f>
        <v>2.5678650036683785E-2</v>
      </c>
      <c r="F11" s="3">
        <f>IFERROR(SUMIFS('Weekly Data'!$AM$5:$AM$504,'Weekly Data'!$A$5:$A$504,$A11)/SUMIFS('Weekly Data'!$AC$5:$AC$504,'Weekly Data'!$A$5:$A$504,$A11),0)</f>
        <v>0.96833426265590616</v>
      </c>
      <c r="G11" s="3">
        <f>IFERROR(SUMIFS('Weekly Data'!$L$5:$L$504,'Weekly Data'!$A$5:$A$504,$A11)/SUMIFS('Weekly Data'!$M$5:$M$504,'Weekly Data'!$A$5:$A$504,$A11),0)</f>
        <v>0.61886570672935637</v>
      </c>
      <c r="H11" s="3">
        <f>IFERROR(SUMIFS('Weekly Data'!$R$5:$R$504,'Weekly Data'!$A$5:$A$504,$A11)/SUMIFS('Weekly Data'!$S$5:$S$504,'Weekly Data'!$A$5:$A$504,$A11),0)</f>
        <v>2.5423728813559324E-2</v>
      </c>
      <c r="I11" s="5">
        <f>SUMIFS('Weekly Data'!$O$5:$O$504,'Weekly Data'!$A$5:$A$504,$A11)</f>
        <v>17</v>
      </c>
    </row>
    <row r="12" spans="1:9">
      <c r="A12" s="7">
        <f>Settings!J12</f>
        <v>46199</v>
      </c>
      <c r="B12" s="3">
        <f>IFERROR(MIN(SUMIFS('Weekly Data'!$K$5:$K$504,'Weekly Data'!$A$5:$A$504,$A12)/SUMIFS('Weekly Data'!$F$5:$F$504,'Weekly Data'!$A$5:$A$504,$A12),1),0)</f>
        <v>0.99630541871921185</v>
      </c>
      <c r="C12" s="4">
        <f>SUMIFS('Weekly Data'!$AE$5:$AE$504,'Weekly Data'!$A$5:$A$504,$A12)</f>
        <v>25</v>
      </c>
      <c r="D12" s="3">
        <f>IFERROR(SUMIFS('Weekly Data'!$H$5:$H$504,'Weekly Data'!$A$5:$A$504,$A12)/SUMIFS('Weekly Data'!$AC$5:$AC$504,'Weekly Data'!$A$5:$A$504,$A12),0)</f>
        <v>5.387041980101917E-2</v>
      </c>
      <c r="E12" s="3">
        <f>IFERROR(SUMIFS('Weekly Data'!$AG$5:$AG$504,'Weekly Data'!$A$5:$A$504,$A12)/SUMIFS('Weekly Data'!$AC$5:$AC$504,'Weekly Data'!$A$5:$A$504,$A12),0)</f>
        <v>3.8340208687211844E-2</v>
      </c>
      <c r="F12" s="3">
        <f>IFERROR(SUMIFS('Weekly Data'!$AM$5:$AM$504,'Weekly Data'!$A$5:$A$504,$A12)/SUMIFS('Weekly Data'!$AC$5:$AC$504,'Weekly Data'!$A$5:$A$504,$A12),0)</f>
        <v>0.95119655423440896</v>
      </c>
      <c r="G12" s="3">
        <f>IFERROR(SUMIFS('Weekly Data'!$L$5:$L$504,'Weekly Data'!$A$5:$A$504,$A12)/SUMIFS('Weekly Data'!$M$5:$M$504,'Weekly Data'!$A$5:$A$504,$A12),0)</f>
        <v>0.61886570672935648</v>
      </c>
      <c r="H12" s="3">
        <f>IFERROR(SUMIFS('Weekly Data'!$R$5:$R$504,'Weekly Data'!$A$5:$A$504,$A12)/SUMIFS('Weekly Data'!$S$5:$S$504,'Weekly Data'!$A$5:$A$504,$A12),0)</f>
        <v>0.10169491525423729</v>
      </c>
      <c r="I12" s="5">
        <f>SUMIFS('Weekly Data'!$O$5:$O$504,'Weekly Data'!$A$5:$A$504,$A12)</f>
        <v>11</v>
      </c>
    </row>
    <row r="13" spans="1:9">
      <c r="A13" s="7">
        <f>Settings!J13</f>
        <v>46206</v>
      </c>
      <c r="B13" s="3">
        <f>IFERROR(MIN(SUMIFS('Weekly Data'!$K$5:$K$504,'Weekly Data'!$A$5:$A$504,$A13)/SUMIFS('Weekly Data'!$F$5:$F$504,'Weekly Data'!$A$5:$A$504,$A13),1),0)</f>
        <v>0.99630541871921185</v>
      </c>
      <c r="C13" s="4">
        <f>SUMIFS('Weekly Data'!$AE$5:$AE$504,'Weekly Data'!$A$5:$A$504,$A13)</f>
        <v>25</v>
      </c>
      <c r="D13" s="3">
        <f>IFERROR(SUMIFS('Weekly Data'!$H$5:$H$504,'Weekly Data'!$A$5:$A$504,$A13)/SUMIFS('Weekly Data'!$AC$5:$AC$504,'Weekly Data'!$A$5:$A$504,$A13),0)</f>
        <v>4.8046590633341421E-2</v>
      </c>
      <c r="E13" s="3">
        <f>IFERROR(SUMIFS('Weekly Data'!$AG$5:$AG$504,'Weekly Data'!$A$5:$A$504,$A13)/SUMIFS('Weekly Data'!$AC$5:$AC$504,'Weekly Data'!$A$5:$A$504,$A13),0)</f>
        <v>3.2516379519534094E-2</v>
      </c>
      <c r="F13" s="3">
        <f>IFERROR(SUMIFS('Weekly Data'!$AM$5:$AM$504,'Weekly Data'!$A$5:$A$504,$A13)/SUMIFS('Weekly Data'!$AC$5:$AC$504,'Weekly Data'!$A$5:$A$504,$A13),0)</f>
        <v>0.95519655423440908</v>
      </c>
      <c r="G13" s="3">
        <f>IFERROR(SUMIFS('Weekly Data'!$L$5:$L$504,'Weekly Data'!$A$5:$A$504,$A13)/SUMIFS('Weekly Data'!$M$5:$M$504,'Weekly Data'!$A$5:$A$504,$A13),0)</f>
        <v>0.61886570672935648</v>
      </c>
      <c r="H13" s="3">
        <f>IFERROR(SUMIFS('Weekly Data'!$R$5:$R$504,'Weekly Data'!$A$5:$A$504,$A13)/SUMIFS('Weekly Data'!$S$5:$S$504,'Weekly Data'!$A$5:$A$504,$A13),0)</f>
        <v>5.0847457627118647E-2</v>
      </c>
      <c r="I13" s="5">
        <f>SUMIFS('Weekly Data'!$O$5:$O$504,'Weekly Data'!$A$5:$A$504,$A13)</f>
        <v>11</v>
      </c>
    </row>
    <row r="14" spans="1:9">
      <c r="A14" s="7">
        <f>Settings!J14</f>
        <v>46213</v>
      </c>
      <c r="B14" s="3">
        <f>IFERROR(MIN(SUMIFS('Weekly Data'!$K$5:$K$504,'Weekly Data'!$A$5:$A$504,$A14)/SUMIFS('Weekly Data'!$F$5:$F$504,'Weekly Data'!$A$5:$A$504,$A14),1),0)</f>
        <v>0.9967980295566502</v>
      </c>
      <c r="C14" s="4">
        <f>SUMIFS('Weekly Data'!$AE$5:$AE$504,'Weekly Data'!$A$5:$A$504,$A14)</f>
        <v>23</v>
      </c>
      <c r="D14" s="3">
        <f>IFERROR(SUMIFS('Weekly Data'!$H$5:$H$504,'Weekly Data'!$A$5:$A$504,$A14)/SUMIFS('Weekly Data'!$AC$5:$AC$504,'Weekly Data'!$A$5:$A$504,$A14),0)</f>
        <v>4.268736357021586E-2</v>
      </c>
      <c r="E14" s="3">
        <f>IFERROR(SUMIFS('Weekly Data'!$AG$5:$AG$504,'Weekly Data'!$A$5:$A$504,$A14)/SUMIFS('Weekly Data'!$AC$5:$AC$504,'Weekly Data'!$A$5:$A$504,$A14),0)</f>
        <v>2.7649769585253458E-2</v>
      </c>
      <c r="F14" s="3">
        <f>IFERROR(SUMIFS('Weekly Data'!$AM$5:$AM$504,'Weekly Data'!$A$5:$A$504,$A14)/SUMIFS('Weekly Data'!$AC$5:$AC$504,'Weekly Data'!$A$5:$A$504,$A14),0)</f>
        <v>0.95921440698520488</v>
      </c>
      <c r="G14" s="3">
        <f>IFERROR(SUMIFS('Weekly Data'!$L$5:$L$504,'Weekly Data'!$A$5:$A$504,$A14)/SUMIFS('Weekly Data'!$M$5:$M$504,'Weekly Data'!$A$5:$A$504,$A14),0)</f>
        <v>0.61886570672935648</v>
      </c>
      <c r="H14" s="3">
        <f>IFERROR(SUMIFS('Weekly Data'!$R$5:$R$504,'Weekly Data'!$A$5:$A$504,$A14)/SUMIFS('Weekly Data'!$S$5:$S$504,'Weekly Data'!$A$5:$A$504,$A14),0)</f>
        <v>5.0847457627118647E-2</v>
      </c>
      <c r="I14" s="5">
        <f>SUMIFS('Weekly Data'!$O$5:$O$504,'Weekly Data'!$A$5:$A$504,$A14)</f>
        <v>11</v>
      </c>
    </row>
    <row r="15" spans="1:9">
      <c r="A15" s="7">
        <f>Settings!J15</f>
        <v>46220</v>
      </c>
      <c r="B15" s="3">
        <f>IFERROR(MIN(SUMIFS('Weekly Data'!$K$5:$K$504,'Weekly Data'!$A$5:$A$504,$A15)/SUMIFS('Weekly Data'!$F$5:$F$504,'Weekly Data'!$A$5:$A$504,$A15),1),0)</f>
        <v>1</v>
      </c>
      <c r="C15" s="4">
        <f>SUMIFS('Weekly Data'!$AE$5:$AE$504,'Weekly Data'!$A$5:$A$504,$A15)</f>
        <v>9</v>
      </c>
      <c r="D15" s="3">
        <f>IFERROR(SUMIFS('Weekly Data'!$H$5:$H$504,'Weekly Data'!$A$5:$A$504,$A15)/SUMIFS('Weekly Data'!$AC$5:$AC$504,'Weekly Data'!$A$5:$A$504,$A15),0)</f>
        <v>4.1978287092882989E-2</v>
      </c>
      <c r="E15" s="3">
        <f>IFERROR(SUMIFS('Weekly Data'!$AG$5:$AG$504,'Weekly Data'!$A$5:$A$504,$A15)/SUMIFS('Weekly Data'!$AC$5:$AC$504,'Weekly Data'!$A$5:$A$504,$A15),0)</f>
        <v>2.6537997587454766E-2</v>
      </c>
      <c r="F15" s="3">
        <f>IFERROR(SUMIFS('Weekly Data'!$AM$5:$AM$504,'Weekly Data'!$A$5:$A$504,$A15)/SUMIFS('Weekly Data'!$AC$5:$AC$504,'Weekly Data'!$A$5:$A$504,$A15),0)</f>
        <v>0.96320024125452353</v>
      </c>
      <c r="G15" s="3">
        <f>IFERROR(SUMIFS('Weekly Data'!$L$5:$L$504,'Weekly Data'!$A$5:$A$504,$A15)/SUMIFS('Weekly Data'!$M$5:$M$504,'Weekly Data'!$A$5:$A$504,$A15),0)</f>
        <v>0.61886570672935648</v>
      </c>
      <c r="H15" s="3">
        <f>IFERROR(SUMIFS('Weekly Data'!$R$5:$R$504,'Weekly Data'!$A$5:$A$504,$A15)/SUMIFS('Weekly Data'!$S$5:$S$504,'Weekly Data'!$A$5:$A$504,$A15),0)</f>
        <v>5.0847457627118647E-2</v>
      </c>
      <c r="I15" s="5">
        <f>SUMIFS('Weekly Data'!$O$5:$O$504,'Weekly Data'!$A$5:$A$504,$A15)</f>
        <v>11</v>
      </c>
    </row>
  </sheetData>
  <mergeCells count="1">
    <mergeCell ref="A1:I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3"/>
  <sheetViews>
    <sheetView workbookViewId="0">
      <selection sqref="A1:K1"/>
    </sheetView>
  </sheetViews>
  <sheetFormatPr baseColWidth="10" defaultColWidth="8.83203125" defaultRowHeight="14"/>
  <cols>
    <col min="1" max="1" width="13" customWidth="1"/>
    <col min="2" max="2" width="11" customWidth="1"/>
    <col min="3" max="3" width="30" customWidth="1"/>
    <col min="4" max="4" width="18" customWidth="1"/>
    <col min="5" max="5" width="24" customWidth="1"/>
    <col min="6" max="6" width="30" customWidth="1"/>
    <col min="7" max="7" width="34" customWidth="1"/>
    <col min="8" max="8" width="18" customWidth="1"/>
    <col min="9" max="9" width="13" customWidth="1"/>
    <col min="10" max="10" width="15" customWidth="1"/>
    <col min="11" max="11" width="30" customWidth="1"/>
  </cols>
  <sheetData>
    <row r="1" spans="1:11" ht="26">
      <c r="A1" s="42" t="s">
        <v>212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3" spans="1:11" ht="16">
      <c r="A3" s="2" t="s">
        <v>50</v>
      </c>
      <c r="B3" s="2" t="s">
        <v>54</v>
      </c>
      <c r="C3" s="2" t="s">
        <v>213</v>
      </c>
      <c r="D3" s="2" t="s">
        <v>214</v>
      </c>
      <c r="E3" s="2" t="s">
        <v>215</v>
      </c>
      <c r="F3" s="2" t="s">
        <v>216</v>
      </c>
      <c r="G3" s="2" t="s">
        <v>217</v>
      </c>
      <c r="H3" s="2" t="s">
        <v>218</v>
      </c>
      <c r="I3" s="2" t="s">
        <v>219</v>
      </c>
      <c r="J3" s="2" t="s">
        <v>191</v>
      </c>
      <c r="K3" s="2" t="s">
        <v>220</v>
      </c>
    </row>
    <row r="4" spans="1:11" ht="45">
      <c r="A4" s="8">
        <v>46199</v>
      </c>
      <c r="B4" s="6" t="s">
        <v>111</v>
      </c>
      <c r="C4" s="39" t="s">
        <v>221</v>
      </c>
      <c r="D4" s="39" t="s">
        <v>222</v>
      </c>
      <c r="E4" s="39" t="s">
        <v>223</v>
      </c>
      <c r="F4" s="39" t="s">
        <v>224</v>
      </c>
      <c r="G4" s="39" t="s">
        <v>225</v>
      </c>
      <c r="H4" s="6" t="s">
        <v>108</v>
      </c>
      <c r="I4" s="8">
        <v>46213</v>
      </c>
      <c r="J4" s="6" t="s">
        <v>226</v>
      </c>
      <c r="K4" s="39" t="s">
        <v>227</v>
      </c>
    </row>
    <row r="5" spans="1:11" ht="45">
      <c r="A5" s="8">
        <v>46199</v>
      </c>
      <c r="B5" s="6" t="s">
        <v>111</v>
      </c>
      <c r="C5" s="39" t="s">
        <v>228</v>
      </c>
      <c r="D5" s="39" t="s">
        <v>229</v>
      </c>
      <c r="E5" s="39" t="s">
        <v>230</v>
      </c>
      <c r="F5" s="39" t="s">
        <v>231</v>
      </c>
      <c r="G5" s="39" t="s">
        <v>232</v>
      </c>
      <c r="H5" s="6" t="s">
        <v>124</v>
      </c>
      <c r="I5" s="8">
        <v>46220</v>
      </c>
      <c r="J5" s="6" t="s">
        <v>233</v>
      </c>
      <c r="K5" s="39" t="s">
        <v>234</v>
      </c>
    </row>
    <row r="6" spans="1:11" ht="45">
      <c r="A6" s="8">
        <v>46206</v>
      </c>
      <c r="B6" s="6" t="s">
        <v>119</v>
      </c>
      <c r="C6" s="39" t="s">
        <v>235</v>
      </c>
      <c r="D6" s="39" t="s">
        <v>83</v>
      </c>
      <c r="E6" s="39" t="s">
        <v>236</v>
      </c>
      <c r="F6" s="39" t="s">
        <v>237</v>
      </c>
      <c r="G6" s="39" t="s">
        <v>238</v>
      </c>
      <c r="H6" s="6" t="s">
        <v>138</v>
      </c>
      <c r="I6" s="8">
        <v>46227</v>
      </c>
      <c r="J6" s="6" t="s">
        <v>233</v>
      </c>
      <c r="K6" s="39" t="s">
        <v>239</v>
      </c>
    </row>
    <row r="7" spans="1:11" ht="30">
      <c r="A7" s="8">
        <v>46206</v>
      </c>
      <c r="B7" s="6" t="s">
        <v>119</v>
      </c>
      <c r="C7" s="39" t="s">
        <v>240</v>
      </c>
      <c r="D7" s="39" t="s">
        <v>73</v>
      </c>
      <c r="E7" s="39" t="s">
        <v>241</v>
      </c>
      <c r="F7" s="39" t="s">
        <v>242</v>
      </c>
      <c r="G7" s="39" t="s">
        <v>243</v>
      </c>
      <c r="H7" s="6" t="s">
        <v>161</v>
      </c>
      <c r="I7" s="8">
        <v>46220</v>
      </c>
      <c r="J7" s="6" t="s">
        <v>226</v>
      </c>
      <c r="K7" s="39" t="s">
        <v>244</v>
      </c>
    </row>
    <row r="8" spans="1:11" ht="30">
      <c r="A8" s="8">
        <v>46213</v>
      </c>
      <c r="B8" s="6" t="s">
        <v>111</v>
      </c>
      <c r="C8" s="39" t="s">
        <v>245</v>
      </c>
      <c r="D8" s="39" t="s">
        <v>246</v>
      </c>
      <c r="E8" s="39" t="s">
        <v>247</v>
      </c>
      <c r="F8" s="39" t="s">
        <v>248</v>
      </c>
      <c r="G8" s="39" t="s">
        <v>249</v>
      </c>
      <c r="H8" s="6" t="s">
        <v>174</v>
      </c>
      <c r="I8" s="8">
        <v>46234</v>
      </c>
      <c r="J8" s="6" t="s">
        <v>233</v>
      </c>
      <c r="K8" s="39" t="s">
        <v>250</v>
      </c>
    </row>
    <row r="9" spans="1:11" ht="30">
      <c r="A9" s="8">
        <v>46213</v>
      </c>
      <c r="B9" s="6" t="s">
        <v>119</v>
      </c>
      <c r="C9" s="39" t="s">
        <v>251</v>
      </c>
      <c r="D9" s="39" t="s">
        <v>84</v>
      </c>
      <c r="E9" s="39" t="s">
        <v>223</v>
      </c>
      <c r="F9" s="39" t="s">
        <v>252</v>
      </c>
      <c r="G9" s="39" t="s">
        <v>253</v>
      </c>
      <c r="H9" s="6" t="s">
        <v>108</v>
      </c>
      <c r="I9" s="8">
        <v>46220</v>
      </c>
      <c r="J9" s="6" t="s">
        <v>226</v>
      </c>
      <c r="K9" s="39" t="s">
        <v>254</v>
      </c>
    </row>
    <row r="10" spans="1:11" ht="30">
      <c r="A10" s="8">
        <v>46220</v>
      </c>
      <c r="B10" s="6" t="s">
        <v>111</v>
      </c>
      <c r="C10" s="39" t="s">
        <v>255</v>
      </c>
      <c r="D10" s="39" t="s">
        <v>229</v>
      </c>
      <c r="E10" s="39" t="s">
        <v>256</v>
      </c>
      <c r="F10" s="39" t="s">
        <v>257</v>
      </c>
      <c r="G10" s="39" t="s">
        <v>258</v>
      </c>
      <c r="H10" s="6" t="s">
        <v>108</v>
      </c>
      <c r="I10" s="8">
        <v>46227</v>
      </c>
      <c r="J10" s="6" t="s">
        <v>226</v>
      </c>
      <c r="K10" s="39" t="s">
        <v>259</v>
      </c>
    </row>
    <row r="11" spans="1:11" ht="30">
      <c r="A11" s="8">
        <v>46220</v>
      </c>
      <c r="B11" s="6" t="s">
        <v>119</v>
      </c>
      <c r="C11" s="39" t="s">
        <v>260</v>
      </c>
      <c r="D11" s="39" t="s">
        <v>261</v>
      </c>
      <c r="E11" s="39" t="s">
        <v>262</v>
      </c>
      <c r="F11" s="39" t="s">
        <v>263</v>
      </c>
      <c r="G11" s="39" t="s">
        <v>264</v>
      </c>
      <c r="H11" s="6" t="s">
        <v>149</v>
      </c>
      <c r="I11" s="8">
        <v>46234</v>
      </c>
      <c r="J11" s="6" t="s">
        <v>233</v>
      </c>
      <c r="K11" s="39" t="s">
        <v>265</v>
      </c>
    </row>
    <row r="12" spans="1:11" ht="30">
      <c r="A12" s="8">
        <v>46220</v>
      </c>
      <c r="B12" s="6" t="s">
        <v>111</v>
      </c>
      <c r="C12" s="39" t="s">
        <v>266</v>
      </c>
      <c r="D12" s="39" t="s">
        <v>267</v>
      </c>
      <c r="E12" s="39" t="s">
        <v>247</v>
      </c>
      <c r="F12" s="39" t="s">
        <v>268</v>
      </c>
      <c r="G12" s="39" t="s">
        <v>269</v>
      </c>
      <c r="H12" s="6" t="s">
        <v>174</v>
      </c>
      <c r="I12" s="8">
        <v>46241</v>
      </c>
      <c r="J12" s="6" t="s">
        <v>270</v>
      </c>
      <c r="K12" s="39" t="s">
        <v>271</v>
      </c>
    </row>
    <row r="13" spans="1:11">
      <c r="A13" s="8"/>
      <c r="B13" s="6"/>
      <c r="C13" s="6"/>
      <c r="D13" s="6"/>
      <c r="E13" s="6"/>
      <c r="F13" s="6"/>
      <c r="G13" s="6"/>
      <c r="H13" s="6"/>
      <c r="I13" s="8"/>
      <c r="J13" s="6"/>
      <c r="K13" s="6"/>
    </row>
    <row r="14" spans="1:11">
      <c r="A14" s="8"/>
      <c r="B14" s="6"/>
      <c r="C14" s="6"/>
      <c r="D14" s="6"/>
      <c r="E14" s="6"/>
      <c r="F14" s="6"/>
      <c r="G14" s="6"/>
      <c r="H14" s="6"/>
      <c r="I14" s="8"/>
      <c r="J14" s="6"/>
      <c r="K14" s="6"/>
    </row>
    <row r="15" spans="1:11">
      <c r="A15" s="8"/>
      <c r="B15" s="6"/>
      <c r="C15" s="6"/>
      <c r="D15" s="6"/>
      <c r="E15" s="6"/>
      <c r="F15" s="6"/>
      <c r="G15" s="6"/>
      <c r="H15" s="6"/>
      <c r="I15" s="8"/>
      <c r="J15" s="6"/>
      <c r="K15" s="6"/>
    </row>
    <row r="16" spans="1:11">
      <c r="A16" s="8"/>
      <c r="B16" s="6"/>
      <c r="C16" s="6"/>
      <c r="D16" s="6"/>
      <c r="E16" s="6"/>
      <c r="F16" s="6"/>
      <c r="G16" s="6"/>
      <c r="H16" s="6"/>
      <c r="I16" s="8"/>
      <c r="J16" s="6"/>
      <c r="K16" s="6"/>
    </row>
    <row r="17" spans="1:11">
      <c r="A17" s="8"/>
      <c r="B17" s="6"/>
      <c r="C17" s="6"/>
      <c r="D17" s="6"/>
      <c r="E17" s="6"/>
      <c r="F17" s="6"/>
      <c r="G17" s="6"/>
      <c r="H17" s="6"/>
      <c r="I17" s="8"/>
      <c r="J17" s="6"/>
      <c r="K17" s="6"/>
    </row>
    <row r="18" spans="1:11">
      <c r="A18" s="8"/>
      <c r="B18" s="6"/>
      <c r="C18" s="6"/>
      <c r="D18" s="6"/>
      <c r="E18" s="6"/>
      <c r="F18" s="6"/>
      <c r="G18" s="6"/>
      <c r="H18" s="6"/>
      <c r="I18" s="8"/>
      <c r="J18" s="6"/>
      <c r="K18" s="6"/>
    </row>
    <row r="19" spans="1:11">
      <c r="A19" s="8"/>
      <c r="B19" s="6"/>
      <c r="C19" s="6"/>
      <c r="D19" s="6"/>
      <c r="E19" s="6"/>
      <c r="F19" s="6"/>
      <c r="G19" s="6"/>
      <c r="H19" s="6"/>
      <c r="I19" s="8"/>
      <c r="J19" s="6"/>
      <c r="K19" s="6"/>
    </row>
    <row r="20" spans="1:11">
      <c r="A20" s="8"/>
      <c r="B20" s="6"/>
      <c r="C20" s="6"/>
      <c r="D20" s="6"/>
      <c r="E20" s="6"/>
      <c r="F20" s="6"/>
      <c r="G20" s="6"/>
      <c r="H20" s="6"/>
      <c r="I20" s="8"/>
      <c r="J20" s="6"/>
      <c r="K20" s="6"/>
    </row>
    <row r="21" spans="1:11">
      <c r="A21" s="8"/>
      <c r="B21" s="6"/>
      <c r="C21" s="6"/>
      <c r="D21" s="6"/>
      <c r="E21" s="6"/>
      <c r="F21" s="6"/>
      <c r="G21" s="6"/>
      <c r="H21" s="6"/>
      <c r="I21" s="8"/>
      <c r="J21" s="6"/>
      <c r="K21" s="6"/>
    </row>
    <row r="22" spans="1:11">
      <c r="A22" s="8"/>
      <c r="B22" s="6"/>
      <c r="C22" s="6"/>
      <c r="D22" s="6"/>
      <c r="E22" s="6"/>
      <c r="F22" s="6"/>
      <c r="G22" s="6"/>
      <c r="H22" s="6"/>
      <c r="I22" s="8"/>
      <c r="J22" s="6"/>
      <c r="K22" s="6"/>
    </row>
    <row r="23" spans="1:11">
      <c r="A23" s="8"/>
      <c r="B23" s="6"/>
      <c r="C23" s="6"/>
      <c r="D23" s="6"/>
      <c r="E23" s="6"/>
      <c r="F23" s="6"/>
      <c r="G23" s="6"/>
      <c r="H23" s="6"/>
      <c r="I23" s="8"/>
      <c r="J23" s="6"/>
      <c r="K23" s="6"/>
    </row>
    <row r="24" spans="1:11">
      <c r="A24" s="8"/>
      <c r="B24" s="6"/>
      <c r="C24" s="6"/>
      <c r="D24" s="6"/>
      <c r="E24" s="6"/>
      <c r="F24" s="6"/>
      <c r="G24" s="6"/>
      <c r="H24" s="6"/>
      <c r="I24" s="8"/>
      <c r="J24" s="6"/>
      <c r="K24" s="6"/>
    </row>
    <row r="25" spans="1:11">
      <c r="A25" s="8"/>
      <c r="B25" s="6"/>
      <c r="C25" s="6"/>
      <c r="D25" s="6"/>
      <c r="E25" s="6"/>
      <c r="F25" s="6"/>
      <c r="G25" s="6"/>
      <c r="H25" s="6"/>
      <c r="I25" s="8"/>
      <c r="J25" s="6"/>
      <c r="K25" s="6"/>
    </row>
    <row r="26" spans="1:11">
      <c r="A26" s="8"/>
      <c r="B26" s="6"/>
      <c r="C26" s="6"/>
      <c r="D26" s="6"/>
      <c r="E26" s="6"/>
      <c r="F26" s="6"/>
      <c r="G26" s="6"/>
      <c r="H26" s="6"/>
      <c r="I26" s="8"/>
      <c r="J26" s="6"/>
      <c r="K26" s="6"/>
    </row>
    <row r="27" spans="1:11">
      <c r="A27" s="8"/>
      <c r="B27" s="6"/>
      <c r="C27" s="6"/>
      <c r="D27" s="6"/>
      <c r="E27" s="6"/>
      <c r="F27" s="6"/>
      <c r="G27" s="6"/>
      <c r="H27" s="6"/>
      <c r="I27" s="8"/>
      <c r="J27" s="6"/>
      <c r="K27" s="6"/>
    </row>
    <row r="28" spans="1:11">
      <c r="A28" s="8"/>
      <c r="B28" s="6"/>
      <c r="C28" s="6"/>
      <c r="D28" s="6"/>
      <c r="E28" s="6"/>
      <c r="F28" s="6"/>
      <c r="G28" s="6"/>
      <c r="H28" s="6"/>
      <c r="I28" s="8"/>
      <c r="J28" s="6"/>
      <c r="K28" s="6"/>
    </row>
    <row r="29" spans="1:11">
      <c r="A29" s="8"/>
      <c r="B29" s="6"/>
      <c r="C29" s="6"/>
      <c r="D29" s="6"/>
      <c r="E29" s="6"/>
      <c r="F29" s="6"/>
      <c r="G29" s="6"/>
      <c r="H29" s="6"/>
      <c r="I29" s="8"/>
      <c r="J29" s="6"/>
      <c r="K29" s="6"/>
    </row>
    <row r="30" spans="1:11">
      <c r="A30" s="8"/>
      <c r="B30" s="6"/>
      <c r="C30" s="6"/>
      <c r="D30" s="6"/>
      <c r="E30" s="6"/>
      <c r="F30" s="6"/>
      <c r="G30" s="6"/>
      <c r="H30" s="6"/>
      <c r="I30" s="8"/>
      <c r="J30" s="6"/>
      <c r="K30" s="6"/>
    </row>
    <row r="31" spans="1:11">
      <c r="A31" s="8"/>
      <c r="B31" s="6"/>
      <c r="C31" s="6"/>
      <c r="D31" s="6"/>
      <c r="E31" s="6"/>
      <c r="F31" s="6"/>
      <c r="G31" s="6"/>
      <c r="H31" s="6"/>
      <c r="I31" s="8"/>
      <c r="J31" s="6"/>
      <c r="K31" s="6"/>
    </row>
    <row r="32" spans="1:11">
      <c r="A32" s="8"/>
      <c r="B32" s="6"/>
      <c r="C32" s="6"/>
      <c r="D32" s="6"/>
      <c r="E32" s="6"/>
      <c r="F32" s="6"/>
      <c r="G32" s="6"/>
      <c r="H32" s="6"/>
      <c r="I32" s="8"/>
      <c r="J32" s="6"/>
      <c r="K32" s="6"/>
    </row>
    <row r="33" spans="1:11">
      <c r="A33" s="8"/>
      <c r="B33" s="6"/>
      <c r="C33" s="6"/>
      <c r="D33" s="6"/>
      <c r="E33" s="6"/>
      <c r="F33" s="6"/>
      <c r="G33" s="6"/>
      <c r="H33" s="6"/>
      <c r="I33" s="8"/>
      <c r="J33" s="6"/>
      <c r="K33" s="6"/>
    </row>
    <row r="34" spans="1:11">
      <c r="A34" s="8"/>
      <c r="B34" s="6"/>
      <c r="C34" s="6"/>
      <c r="D34" s="6"/>
      <c r="E34" s="6"/>
      <c r="F34" s="6"/>
      <c r="G34" s="6"/>
      <c r="H34" s="6"/>
      <c r="I34" s="8"/>
      <c r="J34" s="6"/>
      <c r="K34" s="6"/>
    </row>
    <row r="35" spans="1:11">
      <c r="A35" s="8"/>
      <c r="B35" s="6"/>
      <c r="C35" s="6"/>
      <c r="D35" s="6"/>
      <c r="E35" s="6"/>
      <c r="F35" s="6"/>
      <c r="G35" s="6"/>
      <c r="H35" s="6"/>
      <c r="I35" s="8"/>
      <c r="J35" s="6"/>
      <c r="K35" s="6"/>
    </row>
    <row r="36" spans="1:11">
      <c r="A36" s="8"/>
      <c r="B36" s="6"/>
      <c r="C36" s="6"/>
      <c r="D36" s="6"/>
      <c r="E36" s="6"/>
      <c r="F36" s="6"/>
      <c r="G36" s="6"/>
      <c r="H36" s="6"/>
      <c r="I36" s="8"/>
      <c r="J36" s="6"/>
      <c r="K36" s="6"/>
    </row>
    <row r="37" spans="1:11">
      <c r="A37" s="8"/>
      <c r="B37" s="6"/>
      <c r="C37" s="6"/>
      <c r="D37" s="6"/>
      <c r="E37" s="6"/>
      <c r="F37" s="6"/>
      <c r="G37" s="6"/>
      <c r="H37" s="6"/>
      <c r="I37" s="8"/>
      <c r="J37" s="6"/>
      <c r="K37" s="6"/>
    </row>
    <row r="38" spans="1:11">
      <c r="A38" s="8"/>
      <c r="B38" s="6"/>
      <c r="C38" s="6"/>
      <c r="D38" s="6"/>
      <c r="E38" s="6"/>
      <c r="F38" s="6"/>
      <c r="G38" s="6"/>
      <c r="H38" s="6"/>
      <c r="I38" s="8"/>
      <c r="J38" s="6"/>
      <c r="K38" s="6"/>
    </row>
    <row r="39" spans="1:11">
      <c r="A39" s="8"/>
      <c r="B39" s="6"/>
      <c r="C39" s="6"/>
      <c r="D39" s="6"/>
      <c r="E39" s="6"/>
      <c r="F39" s="6"/>
      <c r="G39" s="6"/>
      <c r="H39" s="6"/>
      <c r="I39" s="8"/>
      <c r="J39" s="6"/>
      <c r="K39" s="6"/>
    </row>
    <row r="40" spans="1:11">
      <c r="A40" s="8"/>
      <c r="B40" s="6"/>
      <c r="C40" s="6"/>
      <c r="D40" s="6"/>
      <c r="E40" s="6"/>
      <c r="F40" s="6"/>
      <c r="G40" s="6"/>
      <c r="H40" s="6"/>
      <c r="I40" s="8"/>
      <c r="J40" s="6"/>
      <c r="K40" s="6"/>
    </row>
    <row r="41" spans="1:11">
      <c r="A41" s="8"/>
      <c r="B41" s="6"/>
      <c r="C41" s="6"/>
      <c r="D41" s="6"/>
      <c r="E41" s="6"/>
      <c r="F41" s="6"/>
      <c r="G41" s="6"/>
      <c r="H41" s="6"/>
      <c r="I41" s="8"/>
      <c r="J41" s="6"/>
      <c r="K41" s="6"/>
    </row>
    <row r="42" spans="1:11">
      <c r="A42" s="8"/>
      <c r="B42" s="6"/>
      <c r="C42" s="6"/>
      <c r="D42" s="6"/>
      <c r="E42" s="6"/>
      <c r="F42" s="6"/>
      <c r="G42" s="6"/>
      <c r="H42" s="6"/>
      <c r="I42" s="8"/>
      <c r="J42" s="6"/>
      <c r="K42" s="6"/>
    </row>
    <row r="43" spans="1:11">
      <c r="A43" s="8"/>
      <c r="B43" s="6"/>
      <c r="C43" s="6"/>
      <c r="D43" s="6"/>
      <c r="E43" s="6"/>
      <c r="F43" s="6"/>
      <c r="G43" s="6"/>
      <c r="H43" s="6"/>
      <c r="I43" s="8"/>
      <c r="J43" s="6"/>
      <c r="K43" s="6"/>
    </row>
    <row r="44" spans="1:11">
      <c r="A44" s="8"/>
      <c r="B44" s="6"/>
      <c r="C44" s="6"/>
      <c r="D44" s="6"/>
      <c r="E44" s="6"/>
      <c r="F44" s="6"/>
      <c r="G44" s="6"/>
      <c r="H44" s="6"/>
      <c r="I44" s="8"/>
      <c r="J44" s="6"/>
      <c r="K44" s="6"/>
    </row>
    <row r="45" spans="1:11">
      <c r="A45" s="8"/>
      <c r="B45" s="6"/>
      <c r="C45" s="6"/>
      <c r="D45" s="6"/>
      <c r="E45" s="6"/>
      <c r="F45" s="6"/>
      <c r="G45" s="6"/>
      <c r="H45" s="6"/>
      <c r="I45" s="8"/>
      <c r="J45" s="6"/>
      <c r="K45" s="6"/>
    </row>
    <row r="46" spans="1:11">
      <c r="A46" s="8"/>
      <c r="B46" s="6"/>
      <c r="C46" s="6"/>
      <c r="D46" s="6"/>
      <c r="E46" s="6"/>
      <c r="F46" s="6"/>
      <c r="G46" s="6"/>
      <c r="H46" s="6"/>
      <c r="I46" s="8"/>
      <c r="J46" s="6"/>
      <c r="K46" s="6"/>
    </row>
    <row r="47" spans="1:11">
      <c r="A47" s="8"/>
      <c r="B47" s="6"/>
      <c r="C47" s="6"/>
      <c r="D47" s="6"/>
      <c r="E47" s="6"/>
      <c r="F47" s="6"/>
      <c r="G47" s="6"/>
      <c r="H47" s="6"/>
      <c r="I47" s="8"/>
      <c r="J47" s="6"/>
      <c r="K47" s="6"/>
    </row>
    <row r="48" spans="1:11">
      <c r="A48" s="8"/>
      <c r="B48" s="6"/>
      <c r="C48" s="6"/>
      <c r="D48" s="6"/>
      <c r="E48" s="6"/>
      <c r="F48" s="6"/>
      <c r="G48" s="6"/>
      <c r="H48" s="6"/>
      <c r="I48" s="8"/>
      <c r="J48" s="6"/>
      <c r="K48" s="6"/>
    </row>
    <row r="49" spans="1:11">
      <c r="A49" s="8"/>
      <c r="B49" s="6"/>
      <c r="C49" s="6"/>
      <c r="D49" s="6"/>
      <c r="E49" s="6"/>
      <c r="F49" s="6"/>
      <c r="G49" s="6"/>
      <c r="H49" s="6"/>
      <c r="I49" s="8"/>
      <c r="J49" s="6"/>
      <c r="K49" s="6"/>
    </row>
    <row r="50" spans="1:11">
      <c r="A50" s="8"/>
      <c r="B50" s="6"/>
      <c r="C50" s="6"/>
      <c r="D50" s="6"/>
      <c r="E50" s="6"/>
      <c r="F50" s="6"/>
      <c r="G50" s="6"/>
      <c r="H50" s="6"/>
      <c r="I50" s="8"/>
      <c r="J50" s="6"/>
      <c r="K50" s="6"/>
    </row>
    <row r="51" spans="1:11">
      <c r="A51" s="8"/>
      <c r="B51" s="6"/>
      <c r="C51" s="6"/>
      <c r="D51" s="6"/>
      <c r="E51" s="6"/>
      <c r="F51" s="6"/>
      <c r="G51" s="6"/>
      <c r="H51" s="6"/>
      <c r="I51" s="8"/>
      <c r="J51" s="6"/>
      <c r="K51" s="6"/>
    </row>
    <row r="52" spans="1:11">
      <c r="A52" s="8"/>
      <c r="B52" s="6"/>
      <c r="C52" s="6"/>
      <c r="D52" s="6"/>
      <c r="E52" s="6"/>
      <c r="F52" s="6"/>
      <c r="G52" s="6"/>
      <c r="H52" s="6"/>
      <c r="I52" s="8"/>
      <c r="J52" s="6"/>
      <c r="K52" s="6"/>
    </row>
    <row r="53" spans="1:11">
      <c r="A53" s="8"/>
      <c r="B53" s="6"/>
      <c r="C53" s="6"/>
      <c r="D53" s="6"/>
      <c r="E53" s="6"/>
      <c r="F53" s="6"/>
      <c r="G53" s="6"/>
      <c r="H53" s="6"/>
      <c r="I53" s="8"/>
      <c r="J53" s="6"/>
      <c r="K53" s="6"/>
    </row>
    <row r="54" spans="1:11">
      <c r="A54" s="8"/>
      <c r="B54" s="6"/>
      <c r="C54" s="6"/>
      <c r="D54" s="6"/>
      <c r="E54" s="6"/>
      <c r="F54" s="6"/>
      <c r="G54" s="6"/>
      <c r="H54" s="6"/>
      <c r="I54" s="8"/>
      <c r="J54" s="6"/>
      <c r="K54" s="6"/>
    </row>
    <row r="55" spans="1:11">
      <c r="A55" s="8"/>
      <c r="B55" s="6"/>
      <c r="C55" s="6"/>
      <c r="D55" s="6"/>
      <c r="E55" s="6"/>
      <c r="F55" s="6"/>
      <c r="G55" s="6"/>
      <c r="H55" s="6"/>
      <c r="I55" s="8"/>
      <c r="J55" s="6"/>
      <c r="K55" s="6"/>
    </row>
    <row r="56" spans="1:11">
      <c r="A56" s="8"/>
      <c r="B56" s="6"/>
      <c r="C56" s="6"/>
      <c r="D56" s="6"/>
      <c r="E56" s="6"/>
      <c r="F56" s="6"/>
      <c r="G56" s="6"/>
      <c r="H56" s="6"/>
      <c r="I56" s="8"/>
      <c r="J56" s="6"/>
      <c r="K56" s="6"/>
    </row>
    <row r="57" spans="1:11">
      <c r="A57" s="8"/>
      <c r="B57" s="6"/>
      <c r="C57" s="6"/>
      <c r="D57" s="6"/>
      <c r="E57" s="6"/>
      <c r="F57" s="6"/>
      <c r="G57" s="6"/>
      <c r="H57" s="6"/>
      <c r="I57" s="8"/>
      <c r="J57" s="6"/>
      <c r="K57" s="6"/>
    </row>
    <row r="58" spans="1:11">
      <c r="A58" s="8"/>
      <c r="B58" s="6"/>
      <c r="C58" s="6"/>
      <c r="D58" s="6"/>
      <c r="E58" s="6"/>
      <c r="F58" s="6"/>
      <c r="G58" s="6"/>
      <c r="H58" s="6"/>
      <c r="I58" s="8"/>
      <c r="J58" s="6"/>
      <c r="K58" s="6"/>
    </row>
    <row r="59" spans="1:11">
      <c r="A59" s="8"/>
      <c r="B59" s="6"/>
      <c r="C59" s="6"/>
      <c r="D59" s="6"/>
      <c r="E59" s="6"/>
      <c r="F59" s="6"/>
      <c r="G59" s="6"/>
      <c r="H59" s="6"/>
      <c r="I59" s="8"/>
      <c r="J59" s="6"/>
      <c r="K59" s="6"/>
    </row>
    <row r="60" spans="1:11">
      <c r="A60" s="8"/>
      <c r="B60" s="6"/>
      <c r="C60" s="6"/>
      <c r="D60" s="6"/>
      <c r="E60" s="6"/>
      <c r="F60" s="6"/>
      <c r="G60" s="6"/>
      <c r="H60" s="6"/>
      <c r="I60" s="8"/>
      <c r="J60" s="6"/>
      <c r="K60" s="6"/>
    </row>
    <row r="61" spans="1:11">
      <c r="A61" s="8"/>
      <c r="B61" s="6"/>
      <c r="C61" s="6"/>
      <c r="D61" s="6"/>
      <c r="E61" s="6"/>
      <c r="F61" s="6"/>
      <c r="G61" s="6"/>
      <c r="H61" s="6"/>
      <c r="I61" s="8"/>
      <c r="J61" s="6"/>
      <c r="K61" s="6"/>
    </row>
    <row r="62" spans="1:11">
      <c r="A62" s="8"/>
      <c r="B62" s="6"/>
      <c r="C62" s="6"/>
      <c r="D62" s="6"/>
      <c r="E62" s="6"/>
      <c r="F62" s="6"/>
      <c r="G62" s="6"/>
      <c r="H62" s="6"/>
      <c r="I62" s="8"/>
      <c r="J62" s="6"/>
      <c r="K62" s="6"/>
    </row>
    <row r="63" spans="1:11">
      <c r="A63" s="8"/>
      <c r="B63" s="6"/>
      <c r="C63" s="6"/>
      <c r="D63" s="6"/>
      <c r="E63" s="6"/>
      <c r="F63" s="6"/>
      <c r="G63" s="6"/>
      <c r="H63" s="6"/>
      <c r="I63" s="8"/>
      <c r="J63" s="6"/>
      <c r="K63" s="6"/>
    </row>
    <row r="64" spans="1:11">
      <c r="A64" s="8"/>
      <c r="B64" s="6"/>
      <c r="C64" s="6"/>
      <c r="D64" s="6"/>
      <c r="E64" s="6"/>
      <c r="F64" s="6"/>
      <c r="G64" s="6"/>
      <c r="H64" s="6"/>
      <c r="I64" s="8"/>
      <c r="J64" s="6"/>
      <c r="K64" s="6"/>
    </row>
    <row r="65" spans="1:11">
      <c r="A65" s="8"/>
      <c r="B65" s="6"/>
      <c r="C65" s="6"/>
      <c r="D65" s="6"/>
      <c r="E65" s="6"/>
      <c r="F65" s="6"/>
      <c r="G65" s="6"/>
      <c r="H65" s="6"/>
      <c r="I65" s="8"/>
      <c r="J65" s="6"/>
      <c r="K65" s="6"/>
    </row>
    <row r="66" spans="1:11">
      <c r="A66" s="8"/>
      <c r="B66" s="6"/>
      <c r="C66" s="6"/>
      <c r="D66" s="6"/>
      <c r="E66" s="6"/>
      <c r="F66" s="6"/>
      <c r="G66" s="6"/>
      <c r="H66" s="6"/>
      <c r="I66" s="8"/>
      <c r="J66" s="6"/>
      <c r="K66" s="6"/>
    </row>
    <row r="67" spans="1:11">
      <c r="A67" s="8"/>
      <c r="B67" s="6"/>
      <c r="C67" s="6"/>
      <c r="D67" s="6"/>
      <c r="E67" s="6"/>
      <c r="F67" s="6"/>
      <c r="G67" s="6"/>
      <c r="H67" s="6"/>
      <c r="I67" s="8"/>
      <c r="J67" s="6"/>
      <c r="K67" s="6"/>
    </row>
    <row r="68" spans="1:11">
      <c r="A68" s="8"/>
      <c r="B68" s="6"/>
      <c r="C68" s="6"/>
      <c r="D68" s="6"/>
      <c r="E68" s="6"/>
      <c r="F68" s="6"/>
      <c r="G68" s="6"/>
      <c r="H68" s="6"/>
      <c r="I68" s="8"/>
      <c r="J68" s="6"/>
      <c r="K68" s="6"/>
    </row>
    <row r="69" spans="1:11">
      <c r="A69" s="8"/>
      <c r="B69" s="6"/>
      <c r="C69" s="6"/>
      <c r="D69" s="6"/>
      <c r="E69" s="6"/>
      <c r="F69" s="6"/>
      <c r="G69" s="6"/>
      <c r="H69" s="6"/>
      <c r="I69" s="8"/>
      <c r="J69" s="6"/>
      <c r="K69" s="6"/>
    </row>
    <row r="70" spans="1:11">
      <c r="A70" s="8"/>
      <c r="B70" s="6"/>
      <c r="C70" s="6"/>
      <c r="D70" s="6"/>
      <c r="E70" s="6"/>
      <c r="F70" s="6"/>
      <c r="G70" s="6"/>
      <c r="H70" s="6"/>
      <c r="I70" s="8"/>
      <c r="J70" s="6"/>
      <c r="K70" s="6"/>
    </row>
    <row r="71" spans="1:11">
      <c r="A71" s="8"/>
      <c r="B71" s="6"/>
      <c r="C71" s="6"/>
      <c r="D71" s="6"/>
      <c r="E71" s="6"/>
      <c r="F71" s="6"/>
      <c r="G71" s="6"/>
      <c r="H71" s="6"/>
      <c r="I71" s="8"/>
      <c r="J71" s="6"/>
      <c r="K71" s="6"/>
    </row>
    <row r="72" spans="1:11">
      <c r="A72" s="8"/>
      <c r="B72" s="6"/>
      <c r="C72" s="6"/>
      <c r="D72" s="6"/>
      <c r="E72" s="6"/>
      <c r="F72" s="6"/>
      <c r="G72" s="6"/>
      <c r="H72" s="6"/>
      <c r="I72" s="8"/>
      <c r="J72" s="6"/>
      <c r="K72" s="6"/>
    </row>
    <row r="73" spans="1:11">
      <c r="A73" s="8"/>
      <c r="B73" s="6"/>
      <c r="C73" s="6"/>
      <c r="D73" s="6"/>
      <c r="E73" s="6"/>
      <c r="F73" s="6"/>
      <c r="G73" s="6"/>
      <c r="H73" s="6"/>
      <c r="I73" s="8"/>
      <c r="J73" s="6"/>
      <c r="K73" s="6"/>
    </row>
    <row r="74" spans="1:11">
      <c r="A74" s="8"/>
      <c r="B74" s="6"/>
      <c r="C74" s="6"/>
      <c r="D74" s="6"/>
      <c r="E74" s="6"/>
      <c r="F74" s="6"/>
      <c r="G74" s="6"/>
      <c r="H74" s="6"/>
      <c r="I74" s="8"/>
      <c r="J74" s="6"/>
      <c r="K74" s="6"/>
    </row>
    <row r="75" spans="1:11">
      <c r="A75" s="8"/>
      <c r="B75" s="6"/>
      <c r="C75" s="6"/>
      <c r="D75" s="6"/>
      <c r="E75" s="6"/>
      <c r="F75" s="6"/>
      <c r="G75" s="6"/>
      <c r="H75" s="6"/>
      <c r="I75" s="8"/>
      <c r="J75" s="6"/>
      <c r="K75" s="6"/>
    </row>
    <row r="76" spans="1:11">
      <c r="A76" s="8"/>
      <c r="B76" s="6"/>
      <c r="C76" s="6"/>
      <c r="D76" s="6"/>
      <c r="E76" s="6"/>
      <c r="F76" s="6"/>
      <c r="G76" s="6"/>
      <c r="H76" s="6"/>
      <c r="I76" s="8"/>
      <c r="J76" s="6"/>
      <c r="K76" s="6"/>
    </row>
    <row r="77" spans="1:11">
      <c r="A77" s="8"/>
      <c r="B77" s="6"/>
      <c r="C77" s="6"/>
      <c r="D77" s="6"/>
      <c r="E77" s="6"/>
      <c r="F77" s="6"/>
      <c r="G77" s="6"/>
      <c r="H77" s="6"/>
      <c r="I77" s="8"/>
      <c r="J77" s="6"/>
      <c r="K77" s="6"/>
    </row>
    <row r="78" spans="1:11">
      <c r="A78" s="8"/>
      <c r="B78" s="6"/>
      <c r="C78" s="6"/>
      <c r="D78" s="6"/>
      <c r="E78" s="6"/>
      <c r="F78" s="6"/>
      <c r="G78" s="6"/>
      <c r="H78" s="6"/>
      <c r="I78" s="8"/>
      <c r="J78" s="6"/>
      <c r="K78" s="6"/>
    </row>
    <row r="79" spans="1:11">
      <c r="A79" s="8"/>
      <c r="B79" s="6"/>
      <c r="C79" s="6"/>
      <c r="D79" s="6"/>
      <c r="E79" s="6"/>
      <c r="F79" s="6"/>
      <c r="G79" s="6"/>
      <c r="H79" s="6"/>
      <c r="I79" s="8"/>
      <c r="J79" s="6"/>
      <c r="K79" s="6"/>
    </row>
    <row r="80" spans="1:11">
      <c r="A80" s="8"/>
      <c r="B80" s="6"/>
      <c r="C80" s="6"/>
      <c r="D80" s="6"/>
      <c r="E80" s="6"/>
      <c r="F80" s="6"/>
      <c r="G80" s="6"/>
      <c r="H80" s="6"/>
      <c r="I80" s="8"/>
      <c r="J80" s="6"/>
      <c r="K80" s="6"/>
    </row>
    <row r="81" spans="1:11">
      <c r="A81" s="8"/>
      <c r="B81" s="6"/>
      <c r="C81" s="6"/>
      <c r="D81" s="6"/>
      <c r="E81" s="6"/>
      <c r="F81" s="6"/>
      <c r="G81" s="6"/>
      <c r="H81" s="6"/>
      <c r="I81" s="8"/>
      <c r="J81" s="6"/>
      <c r="K81" s="6"/>
    </row>
    <row r="82" spans="1:11">
      <c r="A82" s="8"/>
      <c r="B82" s="6"/>
      <c r="C82" s="6"/>
      <c r="D82" s="6"/>
      <c r="E82" s="6"/>
      <c r="F82" s="6"/>
      <c r="G82" s="6"/>
      <c r="H82" s="6"/>
      <c r="I82" s="8"/>
      <c r="J82" s="6"/>
      <c r="K82" s="6"/>
    </row>
    <row r="83" spans="1:11">
      <c r="A83" s="8"/>
      <c r="B83" s="6"/>
      <c r="C83" s="6"/>
      <c r="D83" s="6"/>
      <c r="E83" s="6"/>
      <c r="F83" s="6"/>
      <c r="G83" s="6"/>
      <c r="H83" s="6"/>
      <c r="I83" s="8"/>
      <c r="J83" s="6"/>
      <c r="K83" s="6"/>
    </row>
    <row r="84" spans="1:11">
      <c r="A84" s="8"/>
      <c r="B84" s="6"/>
      <c r="C84" s="6"/>
      <c r="D84" s="6"/>
      <c r="E84" s="6"/>
      <c r="F84" s="6"/>
      <c r="G84" s="6"/>
      <c r="H84" s="6"/>
      <c r="I84" s="8"/>
      <c r="J84" s="6"/>
      <c r="K84" s="6"/>
    </row>
    <row r="85" spans="1:11">
      <c r="A85" s="8"/>
      <c r="B85" s="6"/>
      <c r="C85" s="6"/>
      <c r="D85" s="6"/>
      <c r="E85" s="6"/>
      <c r="F85" s="6"/>
      <c r="G85" s="6"/>
      <c r="H85" s="6"/>
      <c r="I85" s="8"/>
      <c r="J85" s="6"/>
      <c r="K85" s="6"/>
    </row>
    <row r="86" spans="1:11">
      <c r="A86" s="8"/>
      <c r="B86" s="6"/>
      <c r="C86" s="6"/>
      <c r="D86" s="6"/>
      <c r="E86" s="6"/>
      <c r="F86" s="6"/>
      <c r="G86" s="6"/>
      <c r="H86" s="6"/>
      <c r="I86" s="8"/>
      <c r="J86" s="6"/>
      <c r="K86" s="6"/>
    </row>
    <row r="87" spans="1:11">
      <c r="A87" s="8"/>
      <c r="B87" s="6"/>
      <c r="C87" s="6"/>
      <c r="D87" s="6"/>
      <c r="E87" s="6"/>
      <c r="F87" s="6"/>
      <c r="G87" s="6"/>
      <c r="H87" s="6"/>
      <c r="I87" s="8"/>
      <c r="J87" s="6"/>
      <c r="K87" s="6"/>
    </row>
    <row r="88" spans="1:11">
      <c r="A88" s="8"/>
      <c r="B88" s="6"/>
      <c r="C88" s="6"/>
      <c r="D88" s="6"/>
      <c r="E88" s="6"/>
      <c r="F88" s="6"/>
      <c r="G88" s="6"/>
      <c r="H88" s="6"/>
      <c r="I88" s="8"/>
      <c r="J88" s="6"/>
      <c r="K88" s="6"/>
    </row>
    <row r="89" spans="1:11">
      <c r="A89" s="8"/>
      <c r="B89" s="6"/>
      <c r="C89" s="6"/>
      <c r="D89" s="6"/>
      <c r="E89" s="6"/>
      <c r="F89" s="6"/>
      <c r="G89" s="6"/>
      <c r="H89" s="6"/>
      <c r="I89" s="8"/>
      <c r="J89" s="6"/>
      <c r="K89" s="6"/>
    </row>
    <row r="90" spans="1:11">
      <c r="A90" s="8"/>
      <c r="B90" s="6"/>
      <c r="C90" s="6"/>
      <c r="D90" s="6"/>
      <c r="E90" s="6"/>
      <c r="F90" s="6"/>
      <c r="G90" s="6"/>
      <c r="H90" s="6"/>
      <c r="I90" s="8"/>
      <c r="J90" s="6"/>
      <c r="K90" s="6"/>
    </row>
    <row r="91" spans="1:11">
      <c r="A91" s="8"/>
      <c r="B91" s="6"/>
      <c r="C91" s="6"/>
      <c r="D91" s="6"/>
      <c r="E91" s="6"/>
      <c r="F91" s="6"/>
      <c r="G91" s="6"/>
      <c r="H91" s="6"/>
      <c r="I91" s="8"/>
      <c r="J91" s="6"/>
      <c r="K91" s="6"/>
    </row>
    <row r="92" spans="1:11">
      <c r="A92" s="8"/>
      <c r="B92" s="6"/>
      <c r="C92" s="6"/>
      <c r="D92" s="6"/>
      <c r="E92" s="6"/>
      <c r="F92" s="6"/>
      <c r="G92" s="6"/>
      <c r="H92" s="6"/>
      <c r="I92" s="8"/>
      <c r="J92" s="6"/>
      <c r="K92" s="6"/>
    </row>
    <row r="93" spans="1:11">
      <c r="A93" s="8"/>
      <c r="B93" s="6"/>
      <c r="C93" s="6"/>
      <c r="D93" s="6"/>
      <c r="E93" s="6"/>
      <c r="F93" s="6"/>
      <c r="G93" s="6"/>
      <c r="H93" s="6"/>
      <c r="I93" s="8"/>
      <c r="J93" s="6"/>
      <c r="K93" s="6"/>
    </row>
    <row r="94" spans="1:11">
      <c r="A94" s="8"/>
      <c r="B94" s="6"/>
      <c r="C94" s="6"/>
      <c r="D94" s="6"/>
      <c r="E94" s="6"/>
      <c r="F94" s="6"/>
      <c r="G94" s="6"/>
      <c r="H94" s="6"/>
      <c r="I94" s="8"/>
      <c r="J94" s="6"/>
      <c r="K94" s="6"/>
    </row>
    <row r="95" spans="1:11">
      <c r="A95" s="8"/>
      <c r="B95" s="6"/>
      <c r="C95" s="6"/>
      <c r="D95" s="6"/>
      <c r="E95" s="6"/>
      <c r="F95" s="6"/>
      <c r="G95" s="6"/>
      <c r="H95" s="6"/>
      <c r="I95" s="8"/>
      <c r="J95" s="6"/>
      <c r="K95" s="6"/>
    </row>
    <row r="96" spans="1:11">
      <c r="A96" s="8"/>
      <c r="B96" s="6"/>
      <c r="C96" s="6"/>
      <c r="D96" s="6"/>
      <c r="E96" s="6"/>
      <c r="F96" s="6"/>
      <c r="G96" s="6"/>
      <c r="H96" s="6"/>
      <c r="I96" s="8"/>
      <c r="J96" s="6"/>
      <c r="K96" s="6"/>
    </row>
    <row r="97" spans="1:11">
      <c r="A97" s="8"/>
      <c r="B97" s="6"/>
      <c r="C97" s="6"/>
      <c r="D97" s="6"/>
      <c r="E97" s="6"/>
      <c r="F97" s="6"/>
      <c r="G97" s="6"/>
      <c r="H97" s="6"/>
      <c r="I97" s="8"/>
      <c r="J97" s="6"/>
      <c r="K97" s="6"/>
    </row>
    <row r="98" spans="1:11">
      <c r="A98" s="8"/>
      <c r="B98" s="6"/>
      <c r="C98" s="6"/>
      <c r="D98" s="6"/>
      <c r="E98" s="6"/>
      <c r="F98" s="6"/>
      <c r="G98" s="6"/>
      <c r="H98" s="6"/>
      <c r="I98" s="8"/>
      <c r="J98" s="6"/>
      <c r="K98" s="6"/>
    </row>
    <row r="99" spans="1:11">
      <c r="A99" s="8"/>
      <c r="B99" s="6"/>
      <c r="C99" s="6"/>
      <c r="D99" s="6"/>
      <c r="E99" s="6"/>
      <c r="F99" s="6"/>
      <c r="G99" s="6"/>
      <c r="H99" s="6"/>
      <c r="I99" s="8"/>
      <c r="J99" s="6"/>
      <c r="K99" s="6"/>
    </row>
    <row r="100" spans="1:11">
      <c r="A100" s="8"/>
      <c r="B100" s="6"/>
      <c r="C100" s="6"/>
      <c r="D100" s="6"/>
      <c r="E100" s="6"/>
      <c r="F100" s="6"/>
      <c r="G100" s="6"/>
      <c r="H100" s="6"/>
      <c r="I100" s="8"/>
      <c r="J100" s="6"/>
      <c r="K100" s="6"/>
    </row>
    <row r="101" spans="1:11">
      <c r="A101" s="8"/>
      <c r="B101" s="6"/>
      <c r="C101" s="6"/>
      <c r="D101" s="6"/>
      <c r="E101" s="6"/>
      <c r="F101" s="6"/>
      <c r="G101" s="6"/>
      <c r="H101" s="6"/>
      <c r="I101" s="8"/>
      <c r="J101" s="6"/>
      <c r="K101" s="6"/>
    </row>
    <row r="102" spans="1:11">
      <c r="A102" s="8"/>
      <c r="B102" s="6"/>
      <c r="C102" s="6"/>
      <c r="D102" s="6"/>
      <c r="E102" s="6"/>
      <c r="F102" s="6"/>
      <c r="G102" s="6"/>
      <c r="H102" s="6"/>
      <c r="I102" s="8"/>
      <c r="J102" s="6"/>
      <c r="K102" s="6"/>
    </row>
    <row r="103" spans="1:11">
      <c r="A103" s="8"/>
      <c r="B103" s="6"/>
      <c r="C103" s="6"/>
      <c r="D103" s="6"/>
      <c r="E103" s="6"/>
      <c r="F103" s="6"/>
      <c r="G103" s="6"/>
      <c r="H103" s="6"/>
      <c r="I103" s="8"/>
      <c r="J103" s="6"/>
      <c r="K103" s="6"/>
    </row>
  </sheetData>
  <mergeCells count="1">
    <mergeCell ref="A1:K1"/>
  </mergeCells>
  <conditionalFormatting sqref="J4:J103">
    <cfRule type="expression" dxfId="2" priority="1">
      <formula>J4="Closed"</formula>
    </cfRule>
    <cfRule type="expression" dxfId="1" priority="2">
      <formula>J4="In Progress"</formula>
    </cfRule>
    <cfRule type="expression" dxfId="0" priority="3">
      <formula>J4="Not Started"</formula>
    </cfRule>
  </conditionalFormatting>
  <dataValidations count="2">
    <dataValidation type="list" sqref="B4:B103" xr:uid="{00000000-0002-0000-0500-000000000000}">
      <formula1>"High,Medium,Low"</formula1>
    </dataValidation>
    <dataValidation type="list" sqref="J4:J103" xr:uid="{00000000-0002-0000-0500-000001000000}">
      <formula1>"Not Started,In Progress,Waiting,Closed"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workbookViewId="0"/>
  </sheetViews>
  <sheetFormatPr baseColWidth="10" defaultColWidth="8.83203125" defaultRowHeight="14"/>
  <cols>
    <col min="1" max="1" width="24" customWidth="1"/>
    <col min="2" max="2" width="14" customWidth="1"/>
    <col min="3" max="3" width="44" customWidth="1"/>
    <col min="4" max="4" width="42" customWidth="1"/>
    <col min="6" max="6" width="22" customWidth="1"/>
    <col min="8" max="8" width="28" customWidth="1"/>
    <col min="10" max="10" width="16" customWidth="1"/>
    <col min="12" max="12" width="14" customWidth="1"/>
    <col min="14" max="14" width="16" customWidth="1"/>
  </cols>
  <sheetData>
    <row r="1" spans="1:14" ht="42.75" customHeight="1">
      <c r="A1" s="42" t="s">
        <v>272</v>
      </c>
      <c r="B1" s="42"/>
      <c r="C1" s="42"/>
      <c r="D1" s="42"/>
    </row>
    <row r="3" spans="1:14" ht="32">
      <c r="A3" s="2" t="s">
        <v>273</v>
      </c>
      <c r="B3" s="2" t="s">
        <v>190</v>
      </c>
      <c r="C3" s="2" t="s">
        <v>274</v>
      </c>
      <c r="D3" s="2" t="s">
        <v>275</v>
      </c>
      <c r="F3" s="2" t="s">
        <v>276</v>
      </c>
      <c r="H3" s="2" t="s">
        <v>277</v>
      </c>
      <c r="I3" t="s">
        <v>109</v>
      </c>
      <c r="J3" s="2" t="s">
        <v>278</v>
      </c>
      <c r="L3" s="2" t="s">
        <v>54</v>
      </c>
      <c r="N3" s="2" t="s">
        <v>279</v>
      </c>
    </row>
    <row r="4" spans="1:14" ht="15">
      <c r="A4" t="s">
        <v>280</v>
      </c>
      <c r="B4" s="3">
        <v>0.995</v>
      </c>
      <c r="C4" t="s">
        <v>281</v>
      </c>
      <c r="D4" s="22" t="s">
        <v>282</v>
      </c>
      <c r="F4" s="6" t="s">
        <v>108</v>
      </c>
      <c r="H4" s="6" t="s">
        <v>116</v>
      </c>
      <c r="I4" t="s">
        <v>117</v>
      </c>
      <c r="J4" s="8">
        <v>46143</v>
      </c>
      <c r="L4" t="s">
        <v>111</v>
      </c>
      <c r="N4" t="s">
        <v>270</v>
      </c>
    </row>
    <row r="5" spans="1:14" ht="15">
      <c r="A5" t="s">
        <v>25</v>
      </c>
      <c r="B5" s="4">
        <v>0</v>
      </c>
      <c r="C5" t="s">
        <v>283</v>
      </c>
      <c r="D5" s="22" t="s">
        <v>284</v>
      </c>
      <c r="F5" s="6" t="s">
        <v>124</v>
      </c>
      <c r="H5" s="6" t="s">
        <v>123</v>
      </c>
      <c r="I5" t="s">
        <v>125</v>
      </c>
      <c r="J5" s="8">
        <v>46150</v>
      </c>
      <c r="L5" t="s">
        <v>119</v>
      </c>
      <c r="N5" t="s">
        <v>233</v>
      </c>
    </row>
    <row r="6" spans="1:14" ht="15">
      <c r="A6" t="s">
        <v>82</v>
      </c>
      <c r="B6" s="3">
        <v>0.03</v>
      </c>
      <c r="C6" t="s">
        <v>283</v>
      </c>
      <c r="D6" s="22" t="s">
        <v>285</v>
      </c>
      <c r="F6" s="6" t="s">
        <v>138</v>
      </c>
      <c r="H6" s="6" t="s">
        <v>130</v>
      </c>
      <c r="I6" t="s">
        <v>131</v>
      </c>
      <c r="J6" s="8">
        <v>46157</v>
      </c>
      <c r="L6" t="s">
        <v>133</v>
      </c>
      <c r="N6" t="s">
        <v>286</v>
      </c>
    </row>
    <row r="7" spans="1:14" ht="45.25" customHeight="1">
      <c r="A7" t="s">
        <v>83</v>
      </c>
      <c r="B7" s="3">
        <v>0.02</v>
      </c>
      <c r="C7" t="s">
        <v>283</v>
      </c>
      <c r="D7" s="22" t="s">
        <v>287</v>
      </c>
      <c r="F7" s="6" t="s">
        <v>149</v>
      </c>
      <c r="H7" s="6" t="s">
        <v>137</v>
      </c>
      <c r="I7" t="s">
        <v>139</v>
      </c>
      <c r="J7" s="8">
        <v>46164</v>
      </c>
      <c r="N7" t="s">
        <v>226</v>
      </c>
    </row>
    <row r="8" spans="1:14" ht="15">
      <c r="A8" t="s">
        <v>63</v>
      </c>
      <c r="B8" s="3">
        <v>0.95</v>
      </c>
      <c r="C8" t="s">
        <v>281</v>
      </c>
      <c r="D8" s="22" t="s">
        <v>288</v>
      </c>
      <c r="F8" s="6" t="s">
        <v>161</v>
      </c>
      <c r="H8" s="6" t="s">
        <v>144</v>
      </c>
      <c r="I8" t="s">
        <v>145</v>
      </c>
      <c r="J8" s="8">
        <v>46171</v>
      </c>
    </row>
    <row r="9" spans="1:14" ht="15">
      <c r="A9" t="s">
        <v>31</v>
      </c>
      <c r="B9" s="3">
        <v>0.65</v>
      </c>
      <c r="C9" t="s">
        <v>283</v>
      </c>
      <c r="D9" s="22" t="s">
        <v>289</v>
      </c>
      <c r="F9" s="6" t="s">
        <v>174</v>
      </c>
      <c r="H9" s="6" t="s">
        <v>148</v>
      </c>
      <c r="J9" s="8">
        <v>46178</v>
      </c>
    </row>
    <row r="10" spans="1:14" ht="15">
      <c r="A10" t="s">
        <v>64</v>
      </c>
      <c r="B10" s="5">
        <v>0</v>
      </c>
      <c r="C10" t="s">
        <v>283</v>
      </c>
      <c r="D10" s="22" t="s">
        <v>290</v>
      </c>
      <c r="F10" s="6"/>
      <c r="H10" s="6" t="s">
        <v>155</v>
      </c>
      <c r="I10" t="s">
        <v>150</v>
      </c>
      <c r="J10" s="8">
        <v>46185</v>
      </c>
    </row>
    <row r="11" spans="1:14" ht="15">
      <c r="A11" t="s">
        <v>195</v>
      </c>
      <c r="B11" s="3">
        <v>0.03</v>
      </c>
      <c r="C11" t="s">
        <v>283</v>
      </c>
      <c r="D11" s="22" t="s">
        <v>291</v>
      </c>
      <c r="F11" s="6"/>
      <c r="H11" s="6" t="s">
        <v>160</v>
      </c>
      <c r="I11" t="s">
        <v>156</v>
      </c>
      <c r="J11" s="8">
        <v>46192</v>
      </c>
    </row>
    <row r="12" spans="1:14" ht="15">
      <c r="A12" t="s">
        <v>84</v>
      </c>
      <c r="B12" s="3">
        <v>0.95</v>
      </c>
      <c r="C12" t="s">
        <v>281</v>
      </c>
      <c r="D12" s="22" t="s">
        <v>292</v>
      </c>
      <c r="F12" s="6"/>
      <c r="H12" s="6" t="s">
        <v>167</v>
      </c>
      <c r="I12" t="s">
        <v>162</v>
      </c>
      <c r="J12" s="8">
        <v>46199</v>
      </c>
    </row>
    <row r="13" spans="1:14" ht="15">
      <c r="A13" t="s">
        <v>85</v>
      </c>
      <c r="B13" s="3">
        <v>0.98</v>
      </c>
      <c r="C13" t="s">
        <v>281</v>
      </c>
      <c r="D13" s="22" t="s">
        <v>293</v>
      </c>
      <c r="F13" s="6"/>
      <c r="H13" s="6" t="s">
        <v>173</v>
      </c>
      <c r="I13" t="s">
        <v>168</v>
      </c>
      <c r="J13" s="8">
        <v>46206</v>
      </c>
    </row>
    <row r="14" spans="1:14" ht="60">
      <c r="A14" t="s">
        <v>73</v>
      </c>
      <c r="B14" s="3">
        <v>0.9</v>
      </c>
      <c r="C14" t="s">
        <v>281</v>
      </c>
      <c r="D14" s="22" t="s">
        <v>294</v>
      </c>
      <c r="F14" s="6"/>
      <c r="H14" s="6" t="s">
        <v>180</v>
      </c>
      <c r="I14" t="s">
        <v>175</v>
      </c>
      <c r="J14" s="8">
        <v>46213</v>
      </c>
    </row>
    <row r="15" spans="1:14" ht="15">
      <c r="A15" t="s">
        <v>74</v>
      </c>
      <c r="B15" s="5">
        <v>0</v>
      </c>
      <c r="C15" t="s">
        <v>283</v>
      </c>
      <c r="D15" s="22" t="s">
        <v>295</v>
      </c>
      <c r="F15" s="6"/>
      <c r="H15" s="6" t="s">
        <v>186</v>
      </c>
      <c r="I15" t="s">
        <v>181</v>
      </c>
      <c r="J15" s="8">
        <v>46220</v>
      </c>
    </row>
    <row r="16" spans="1:14" ht="45">
      <c r="A16" t="s">
        <v>107</v>
      </c>
      <c r="C16" t="s">
        <v>283</v>
      </c>
      <c r="D16" s="22" t="s">
        <v>296</v>
      </c>
      <c r="F16" s="6"/>
      <c r="H16" s="6"/>
    </row>
    <row r="17" spans="1:8">
      <c r="F17" s="6"/>
      <c r="H17" s="6"/>
    </row>
    <row r="18" spans="1:8" ht="16">
      <c r="A18" s="9" t="s">
        <v>297</v>
      </c>
      <c r="B18" s="9"/>
      <c r="C18" s="9"/>
      <c r="D18" s="9"/>
      <c r="F18" s="6"/>
      <c r="H18" s="6"/>
    </row>
    <row r="19" spans="1:8" ht="16">
      <c r="A19" s="10" t="s">
        <v>298</v>
      </c>
      <c r="D19" t="s">
        <v>299</v>
      </c>
      <c r="H19" s="6"/>
    </row>
    <row r="20" spans="1:8" ht="16">
      <c r="A20" s="10" t="s">
        <v>300</v>
      </c>
      <c r="D20" t="s">
        <v>301</v>
      </c>
      <c r="H20" s="6"/>
    </row>
    <row r="21" spans="1:8" ht="16">
      <c r="A21" s="10" t="s">
        <v>302</v>
      </c>
      <c r="D21" t="s">
        <v>303</v>
      </c>
      <c r="H21" s="6"/>
    </row>
    <row r="22" spans="1:8">
      <c r="A22" t="s">
        <v>304</v>
      </c>
      <c r="D22" t="s">
        <v>305</v>
      </c>
      <c r="H22" s="6"/>
    </row>
    <row r="23" spans="1:8">
      <c r="H23" s="6"/>
    </row>
    <row r="24" spans="1:8" ht="32">
      <c r="A24" s="31" t="s">
        <v>306</v>
      </c>
      <c r="B24" s="31" t="s">
        <v>307</v>
      </c>
      <c r="C24" s="31" t="s">
        <v>308</v>
      </c>
      <c r="D24" s="31" t="s">
        <v>309</v>
      </c>
      <c r="H24" s="6"/>
    </row>
    <row r="25" spans="1:8" ht="30">
      <c r="A25" s="22" t="s">
        <v>310</v>
      </c>
      <c r="B25" s="32">
        <v>0.3</v>
      </c>
      <c r="C25" s="22" t="s">
        <v>311</v>
      </c>
      <c r="D25" s="22" t="s">
        <v>312</v>
      </c>
      <c r="H25" s="6"/>
    </row>
    <row r="26" spans="1:8" ht="30">
      <c r="A26" s="22" t="s">
        <v>313</v>
      </c>
      <c r="B26" s="32">
        <v>0.3</v>
      </c>
      <c r="C26" s="22" t="s">
        <v>314</v>
      </c>
      <c r="D26" s="22" t="s">
        <v>315</v>
      </c>
      <c r="H26" s="6"/>
    </row>
    <row r="27" spans="1:8" ht="30">
      <c r="A27" s="22" t="s">
        <v>316</v>
      </c>
      <c r="B27" s="32">
        <v>0.2</v>
      </c>
      <c r="C27" s="22" t="s">
        <v>317</v>
      </c>
      <c r="D27" s="22" t="s">
        <v>312</v>
      </c>
      <c r="H27" s="6"/>
    </row>
    <row r="28" spans="1:8" ht="15">
      <c r="A28" s="22" t="s">
        <v>318</v>
      </c>
      <c r="B28" s="32">
        <v>0.1</v>
      </c>
      <c r="C28" s="22" t="s">
        <v>319</v>
      </c>
      <c r="D28" s="22" t="s">
        <v>320</v>
      </c>
      <c r="H28" s="6"/>
    </row>
    <row r="29" spans="1:8" ht="30">
      <c r="A29" s="22" t="s">
        <v>321</v>
      </c>
      <c r="B29" s="32">
        <v>0.1</v>
      </c>
      <c r="C29" s="22" t="s">
        <v>322</v>
      </c>
      <c r="D29" s="22" t="s">
        <v>312</v>
      </c>
      <c r="H29" s="6"/>
    </row>
    <row r="30" spans="1:8" ht="30">
      <c r="A30" s="22" t="s">
        <v>46</v>
      </c>
      <c r="B30" s="22" t="s">
        <v>323</v>
      </c>
      <c r="C30" s="22" t="s">
        <v>324</v>
      </c>
      <c r="D30" s="22" t="s">
        <v>325</v>
      </c>
      <c r="H30" s="6"/>
    </row>
    <row r="31" spans="1:8">
      <c r="H31" s="6"/>
    </row>
    <row r="32" spans="1:8">
      <c r="H32" s="6"/>
    </row>
    <row r="33" spans="8:8">
      <c r="H33" s="6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 Here</vt:lpstr>
      <vt:lpstr>Weekly Data</vt:lpstr>
      <vt:lpstr>Executive Scorecard</vt:lpstr>
      <vt:lpstr>Manager Scorecard</vt:lpstr>
      <vt:lpstr>12-Week Trends</vt:lpstr>
      <vt:lpstr>Action Log</vt:lpstr>
      <vt:lpstr>Settings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 Dunmire</cp:lastModifiedBy>
  <dcterms:created xsi:type="dcterms:W3CDTF">2026-08-17T16:36:50Z</dcterms:created>
  <dcterms:modified xsi:type="dcterms:W3CDTF">2026-08-17T16:36:50Z</dcterms:modified>
</cp:coreProperties>
</file>