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d.docs.live.net/15516dc347a71e2c/Consulting Files/consulting resources/"/>
    </mc:Choice>
  </mc:AlternateContent>
  <xr:revisionPtr revIDLastSave="827" documentId="13_ncr:1_{59D2C6F9-2611-4D09-B9BC-D968C13D0737}" xr6:coauthVersionLast="47" xr6:coauthVersionMax="47" xr10:uidLastSave="{0A3BD958-A611-4E20-8D08-58C3EF9F6E7E}"/>
  <bookViews>
    <workbookView xWindow="12015" yWindow="4155" windowWidth="31950" windowHeight="14985" activeTab="12" xr2:uid="{00000000-000D-0000-FFFF-FFFF00000000}"/>
  </bookViews>
  <sheets>
    <sheet name="Instructions" sheetId="40" r:id="rId1"/>
    <sheet name="Survey" sheetId="10" r:id="rId2"/>
    <sheet name="Risk1" sheetId="3" r:id="rId3"/>
    <sheet name="Risk2" sheetId="30" r:id="rId4"/>
    <sheet name="Risk3" sheetId="31" r:id="rId5"/>
    <sheet name="Risk4" sheetId="32" r:id="rId6"/>
    <sheet name="Risk5" sheetId="33" r:id="rId7"/>
    <sheet name="Risk6" sheetId="34" r:id="rId8"/>
    <sheet name="Risk7" sheetId="35" r:id="rId9"/>
    <sheet name="Risk8" sheetId="36" r:id="rId10"/>
    <sheet name="Risk9" sheetId="37" r:id="rId11"/>
    <sheet name="Risk10" sheetId="38" r:id="rId12"/>
    <sheet name="FINAL CHART" sheetId="29"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9" l="1"/>
  <c r="D5" i="29"/>
  <c r="D6" i="29"/>
  <c r="D7" i="29"/>
  <c r="D8" i="29"/>
  <c r="D9" i="29"/>
  <c r="D10" i="29"/>
  <c r="D11" i="29"/>
  <c r="D12" i="29"/>
  <c r="C12" i="29"/>
  <c r="C11" i="29"/>
  <c r="C10" i="29"/>
  <c r="C9" i="29"/>
  <c r="C8" i="29"/>
  <c r="K50" i="38"/>
  <c r="K49" i="38"/>
  <c r="K45" i="38"/>
  <c r="K44" i="38"/>
  <c r="K43" i="38"/>
  <c r="K42" i="38"/>
  <c r="K41" i="38"/>
  <c r="K40" i="38"/>
  <c r="K39" i="38"/>
  <c r="K38" i="38"/>
  <c r="K31" i="38"/>
  <c r="K27" i="38"/>
  <c r="K23" i="38"/>
  <c r="K22" i="38"/>
  <c r="K21" i="38"/>
  <c r="K18" i="38"/>
  <c r="K12" i="38"/>
  <c r="K8" i="38"/>
  <c r="K50" i="37"/>
  <c r="K49" i="37"/>
  <c r="K45" i="37"/>
  <c r="K44" i="37"/>
  <c r="K43" i="37"/>
  <c r="K42" i="37"/>
  <c r="K41" i="37"/>
  <c r="K40" i="37"/>
  <c r="K39" i="37"/>
  <c r="K38" i="37"/>
  <c r="K31" i="37"/>
  <c r="K27" i="37"/>
  <c r="K23" i="37"/>
  <c r="K22" i="37"/>
  <c r="K21" i="37"/>
  <c r="K18" i="37"/>
  <c r="K12" i="37"/>
  <c r="K8" i="37"/>
  <c r="K50" i="36"/>
  <c r="K49" i="36"/>
  <c r="K45" i="36"/>
  <c r="K44" i="36"/>
  <c r="K43" i="36"/>
  <c r="K42" i="36"/>
  <c r="K41" i="36"/>
  <c r="K40" i="36"/>
  <c r="K39" i="36"/>
  <c r="K38" i="36"/>
  <c r="K31" i="36"/>
  <c r="K27" i="36"/>
  <c r="K23" i="36"/>
  <c r="K22" i="36"/>
  <c r="K21" i="36"/>
  <c r="K18" i="36"/>
  <c r="K12" i="36"/>
  <c r="K8" i="36"/>
  <c r="K50" i="35"/>
  <c r="K49" i="35"/>
  <c r="K45" i="35"/>
  <c r="K44" i="35"/>
  <c r="K43" i="35"/>
  <c r="K42" i="35"/>
  <c r="K41" i="35"/>
  <c r="K40" i="35"/>
  <c r="K39" i="35"/>
  <c r="K38" i="35"/>
  <c r="K31" i="35"/>
  <c r="K27" i="35"/>
  <c r="K23" i="35"/>
  <c r="K22" i="35"/>
  <c r="K21" i="35"/>
  <c r="K18" i="35"/>
  <c r="K12" i="35"/>
  <c r="K8" i="35"/>
  <c r="K50" i="34"/>
  <c r="K49" i="34"/>
  <c r="K45" i="34"/>
  <c r="K44" i="34"/>
  <c r="K43" i="34"/>
  <c r="K42" i="34"/>
  <c r="K41" i="34"/>
  <c r="K40" i="34"/>
  <c r="K39" i="34"/>
  <c r="K38" i="34"/>
  <c r="K31" i="34"/>
  <c r="K27" i="34"/>
  <c r="K23" i="34"/>
  <c r="K22" i="34"/>
  <c r="K21" i="34"/>
  <c r="K18" i="34"/>
  <c r="K12" i="34"/>
  <c r="K8" i="34"/>
  <c r="C7" i="29"/>
  <c r="B7" i="29"/>
  <c r="K50" i="33"/>
  <c r="K49" i="33"/>
  <c r="K45" i="33"/>
  <c r="K44" i="33"/>
  <c r="K43" i="33"/>
  <c r="K42" i="33"/>
  <c r="K41" i="33"/>
  <c r="K40" i="33"/>
  <c r="K39" i="33"/>
  <c r="K38" i="33"/>
  <c r="K31" i="33"/>
  <c r="K27" i="33"/>
  <c r="K23" i="33"/>
  <c r="K22" i="33"/>
  <c r="K21" i="33"/>
  <c r="K18" i="33"/>
  <c r="K12" i="33"/>
  <c r="K8" i="33"/>
  <c r="C6" i="29"/>
  <c r="K49" i="32"/>
  <c r="K45" i="32"/>
  <c r="K44" i="32"/>
  <c r="K43" i="32"/>
  <c r="K42" i="32"/>
  <c r="K41" i="32"/>
  <c r="K40" i="32"/>
  <c r="K39" i="32"/>
  <c r="K38" i="32"/>
  <c r="K27" i="32"/>
  <c r="K23" i="32"/>
  <c r="K22" i="32"/>
  <c r="K21" i="32"/>
  <c r="C5" i="29"/>
  <c r="C4" i="29"/>
  <c r="C3" i="29"/>
  <c r="K49" i="31"/>
  <c r="K45" i="31"/>
  <c r="K44" i="31"/>
  <c r="K43" i="31"/>
  <c r="K42" i="31"/>
  <c r="K41" i="31"/>
  <c r="K40" i="31"/>
  <c r="K39" i="31"/>
  <c r="K38" i="31"/>
  <c r="K27" i="31"/>
  <c r="K23" i="31"/>
  <c r="K22" i="31"/>
  <c r="K21" i="31"/>
  <c r="K49" i="30"/>
  <c r="K45" i="30"/>
  <c r="K44" i="30"/>
  <c r="K43" i="30"/>
  <c r="K42" i="30"/>
  <c r="K41" i="30"/>
  <c r="K40" i="30"/>
  <c r="K39" i="30"/>
  <c r="K38" i="30"/>
  <c r="K27" i="30"/>
  <c r="K23" i="30"/>
  <c r="K22" i="30"/>
  <c r="K21" i="30"/>
  <c r="M9" i="10"/>
  <c r="K31" i="31" s="1"/>
  <c r="K40" i="3"/>
  <c r="K41" i="3"/>
  <c r="K42" i="3"/>
  <c r="K43" i="3"/>
  <c r="K44" i="3"/>
  <c r="K45" i="3"/>
  <c r="K39" i="3"/>
  <c r="K38" i="3"/>
  <c r="K22" i="3"/>
  <c r="K23" i="3"/>
  <c r="K21" i="3"/>
  <c r="K49" i="3"/>
  <c r="K53" i="38" l="1"/>
  <c r="B12" i="29" s="1"/>
  <c r="K53" i="37"/>
  <c r="B11" i="29" s="1"/>
  <c r="K53" i="36"/>
  <c r="B10" i="29" s="1"/>
  <c r="K53" i="35"/>
  <c r="B9" i="29" s="1"/>
  <c r="K53" i="34"/>
  <c r="B8" i="29" s="1"/>
  <c r="K53" i="33"/>
  <c r="K12" i="3"/>
  <c r="K12" i="30"/>
  <c r="K12" i="31"/>
  <c r="K12" i="32"/>
  <c r="K18" i="3"/>
  <c r="K50" i="31"/>
  <c r="K18" i="32"/>
  <c r="K31" i="30"/>
  <c r="K8" i="30"/>
  <c r="K18" i="30"/>
  <c r="K8" i="32"/>
  <c r="K31" i="32"/>
  <c r="K50" i="30"/>
  <c r="K8" i="31"/>
  <c r="K18" i="31"/>
  <c r="K50" i="32"/>
  <c r="K53" i="30"/>
  <c r="B4" i="29" s="1"/>
  <c r="K50" i="3"/>
  <c r="K31" i="3"/>
  <c r="K8" i="3"/>
  <c r="K27" i="3"/>
  <c r="K53" i="32" l="1"/>
  <c r="B6" i="29" s="1"/>
  <c r="K53" i="31"/>
  <c r="B5" i="29" s="1"/>
  <c r="K53" i="3"/>
  <c r="B3" i="29" s="1"/>
  <c r="D3" i="29" s="1"/>
</calcChain>
</file>

<file path=xl/sharedStrings.xml><?xml version="1.0" encoding="utf-8"?>
<sst xmlns="http://schemas.openxmlformats.org/spreadsheetml/2006/main" count="613" uniqueCount="92">
  <si>
    <t>1 Month</t>
  </si>
  <si>
    <t>2 Weeks</t>
  </si>
  <si>
    <t>1 Week</t>
  </si>
  <si>
    <t>2 Days</t>
  </si>
  <si>
    <t>1 Day</t>
  </si>
  <si>
    <t>4 Days</t>
  </si>
  <si>
    <t>Select the 'X' for just the one value</t>
  </si>
  <si>
    <t>Legal/Regulatory</t>
  </si>
  <si>
    <t>Additional Expenses</t>
  </si>
  <si>
    <t>Delays to Your Annual Strategic Goals</t>
  </si>
  <si>
    <t>This spreadsheet is released under the Creative Commons Attribution-NoDerivatives 4.0 International License.  NO derivative works are allowed, and attribution IS required when published or shared.</t>
  </si>
  <si>
    <t>Material Assets</t>
  </si>
  <si>
    <t>Does the loss of this business process or asset impact meeting strategic initiative schedules?</t>
  </si>
  <si>
    <t>Cost of delay to strategic initiative(s) affected</t>
  </si>
  <si>
    <t>Risk Impact Calculator - Does Not Calculate Likelihood</t>
  </si>
  <si>
    <t>Data Assets</t>
  </si>
  <si>
    <t>If the asset is material, what is the total worth of the asset?</t>
  </si>
  <si>
    <t>Cash &amp; Transferable Investments</t>
  </si>
  <si>
    <t>If the asset is liquid, what is the total worth of the asset?</t>
  </si>
  <si>
    <t>If the asset is data, please answer the below:</t>
  </si>
  <si>
    <t>If the asset is destroyed or made unavailable, does this represent impact?</t>
  </si>
  <si>
    <t>If the asset is stolen, does this represent impact?</t>
  </si>
  <si>
    <t>If the asset is publicized, does this represent impact?</t>
  </si>
  <si>
    <t>Is protecting this asset required by legal, contractual or regulatory obligations?</t>
  </si>
  <si>
    <t>Loss Time Tolerance (Fill out only if Row 18 "If the asset is destroyed…" is answered 'Yes')</t>
  </si>
  <si>
    <t>The MOST amount of time you can tolerate the absence of this asset</t>
  </si>
  <si>
    <t>Less Than 1 Day</t>
  </si>
  <si>
    <t>ZERO Absence Allowed</t>
  </si>
  <si>
    <t>Yes</t>
  </si>
  <si>
    <t>X</t>
  </si>
  <si>
    <t>Answer these survey questions first to calibrate the scoring of the Calculator tab.</t>
  </si>
  <si>
    <t>Organizational Worth</t>
  </si>
  <si>
    <t>If you organization is governmental, what is the total operating budget for the year?</t>
  </si>
  <si>
    <t>If your organization processes money or investments on behalf of others, what is the total of the assets you manage?</t>
  </si>
  <si>
    <t>Asset Scale Adjustor (DO NOT EDIT):</t>
  </si>
  <si>
    <t>Points Tally - DO NOT EDIT</t>
  </si>
  <si>
    <t>TOTAL IMPACT SCORE - DO NOT EDIT</t>
  </si>
  <si>
    <t>&gt;</t>
  </si>
  <si>
    <t>&lt;=</t>
  </si>
  <si>
    <t>&gt;=</t>
  </si>
  <si>
    <t>revenue calculator math</t>
  </si>
  <si>
    <t>asset calculator math</t>
  </si>
  <si>
    <t>personal records</t>
  </si>
  <si>
    <t>divider</t>
  </si>
  <si>
    <t>revenue</t>
  </si>
  <si>
    <t>SHORT Name of Asset (e.g., cash reserves, data center servers, product inventory, patient data, credit card data, etc.)</t>
  </si>
  <si>
    <t>What is the total amount of revenue</t>
  </si>
  <si>
    <t>Product Inventory</t>
  </si>
  <si>
    <t>If the asset represents personal or healthcare data, how many persons' records are included?</t>
  </si>
  <si>
    <t>divider BASED ON ABOVE</t>
  </si>
  <si>
    <t>Assumes an average cost per-record of a breach of $13 per record in suites and fines</t>
  </si>
  <si>
    <t>Customer Health Records</t>
  </si>
  <si>
    <t>Credit Card Data</t>
  </si>
  <si>
    <t>Risks from Previous Tabs (DO NOT EDIT)</t>
  </si>
  <si>
    <t>Risk1</t>
  </si>
  <si>
    <t>Risk2</t>
  </si>
  <si>
    <t>Risk3</t>
  </si>
  <si>
    <t>Score</t>
  </si>
  <si>
    <t>Name</t>
  </si>
  <si>
    <t>Company Website Storefront</t>
  </si>
  <si>
    <t>Risk4</t>
  </si>
  <si>
    <t>Risk5</t>
  </si>
  <si>
    <t>Risk6</t>
  </si>
  <si>
    <t>Risk7</t>
  </si>
  <si>
    <t>Risk8</t>
  </si>
  <si>
    <t>Risk9</t>
  </si>
  <si>
    <t>Risk10</t>
  </si>
  <si>
    <t>Cash Reserves</t>
  </si>
  <si>
    <t>Email Data</t>
  </si>
  <si>
    <t>No</t>
  </si>
  <si>
    <t>Engineering Diagrams</t>
  </si>
  <si>
    <t>Sample Risk Likelihood Charts</t>
  </si>
  <si>
    <t>Additional expenses incurred due to lost revenue, need for additional resources, legal fees, overtime, etc.</t>
  </si>
  <si>
    <t>Source Code</t>
  </si>
  <si>
    <t>Phone Communications</t>
  </si>
  <si>
    <t>SFDC</t>
  </si>
  <si>
    <t>Impact</t>
  </si>
  <si>
    <t>d</t>
  </si>
  <si>
    <t>This spreadsheet is a tool that can be adjusted by you to better fit your particular environment.  It is a best-effort tool for general purpose use, and no warranty is made regarding its accuracy or efficacy in your environment.</t>
  </si>
  <si>
    <t>HOW TO USE</t>
  </si>
  <si>
    <t>1. DO NOT Rename any tabs</t>
  </si>
  <si>
    <t>2. Go to 'Survey' tab</t>
  </si>
  <si>
    <t>3. Fill out the basic questions about the total moneys your organization represents</t>
  </si>
  <si>
    <t>4. Go to Risk1</t>
  </si>
  <si>
    <t>5. Replace data with your own risk data for any asset or data asset you feel might be at risk in your organization.  The 10 pre-filled tabs are there to show you different examples of the types of risks and how they are scored.</t>
  </si>
  <si>
    <t>6. Go to FINAL CHART after completing your 10 risks.  Feel free to only complete some of the 10, but you will need to edit the chart.  DO NOT edit the table on FINAL CHART as all fields are references to the various Risk tabs</t>
  </si>
  <si>
    <t>RISK IMPACT LITE CALCULATOR BETA V1.3</t>
  </si>
  <si>
    <t>If you have any feedback on this form or its usage, please send feedback via:</t>
  </si>
  <si>
    <t>https://allanalford.com/contact</t>
  </si>
  <si>
    <t>Thank you,</t>
  </si>
  <si>
    <t>Allan Alford</t>
  </si>
  <si>
    <t>President &amp; CISO, Allan Alford Consulting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</si>
</sst>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1"/>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u/>
      <sz val="11"/>
      <color theme="1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2"/>
        <bgColor indexed="64"/>
      </patternFill>
    </fill>
    <fill>
      <patternFill patternType="solid">
        <fgColor theme="4"/>
        <bgColor indexed="64"/>
      </patternFill>
    </fill>
    <fill>
      <patternFill patternType="solid">
        <fgColor theme="0" tint="-0.34998626667073579"/>
        <bgColor indexed="64"/>
      </patternFill>
    </fill>
  </fills>
  <borders count="9">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ck">
        <color auto="1"/>
      </left>
      <right style="thick">
        <color auto="1"/>
      </right>
      <top/>
      <bottom/>
      <diagonal/>
    </border>
    <border>
      <left/>
      <right style="thick">
        <color auto="1"/>
      </right>
      <top style="thick">
        <color auto="1"/>
      </top>
      <bottom style="thick">
        <color auto="1"/>
      </bottom>
      <diagonal/>
    </border>
    <border>
      <left/>
      <right style="thick">
        <color auto="1"/>
      </right>
      <top/>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0" borderId="0" xfId="0" applyFont="1"/>
    <xf numFmtId="0" fontId="0" fillId="2" borderId="2" xfId="0" applyFill="1" applyBorder="1"/>
    <xf numFmtId="0" fontId="0" fillId="2" borderId="1" xfId="0" applyFill="1" applyBorder="1"/>
    <xf numFmtId="164" fontId="0" fillId="2" borderId="1" xfId="0" applyNumberFormat="1" applyFill="1" applyBorder="1"/>
    <xf numFmtId="0" fontId="2" fillId="0" borderId="0" xfId="0" applyFont="1"/>
    <xf numFmtId="0" fontId="1" fillId="3" borderId="5" xfId="0" applyFont="1" applyFill="1" applyBorder="1" applyAlignment="1">
      <alignment horizontal="left" vertical="center"/>
    </xf>
    <xf numFmtId="0" fontId="0" fillId="3" borderId="4" xfId="0" applyFill="1" applyBorder="1"/>
    <xf numFmtId="164" fontId="0" fillId="2" borderId="2" xfId="0" applyNumberFormat="1" applyFill="1" applyBorder="1"/>
    <xf numFmtId="3" fontId="0" fillId="3" borderId="6" xfId="0" applyNumberFormat="1" applyFill="1" applyBorder="1"/>
    <xf numFmtId="0" fontId="0" fillId="4" borderId="2" xfId="0" applyFill="1" applyBorder="1"/>
    <xf numFmtId="0" fontId="0" fillId="4" borderId="3" xfId="0" applyFill="1" applyBorder="1"/>
    <xf numFmtId="0" fontId="0" fillId="4" borderId="7" xfId="0" applyFill="1" applyBorder="1"/>
    <xf numFmtId="3" fontId="1" fillId="3" borderId="1" xfId="0" applyNumberFormat="1" applyFont="1" applyFill="1" applyBorder="1"/>
    <xf numFmtId="3" fontId="1" fillId="3" borderId="6" xfId="0" applyNumberFormat="1" applyFont="1" applyFill="1" applyBorder="1"/>
    <xf numFmtId="3" fontId="1" fillId="3" borderId="8" xfId="0" applyNumberFormat="1" applyFont="1" applyFill="1" applyBorder="1"/>
    <xf numFmtId="3" fontId="2" fillId="3" borderId="6" xfId="0" applyNumberFormat="1" applyFont="1" applyFill="1" applyBorder="1"/>
    <xf numFmtId="3" fontId="0" fillId="0" borderId="0" xfId="0" applyNumberFormat="1"/>
    <xf numFmtId="164" fontId="0" fillId="0" borderId="0" xfId="0" applyNumberFormat="1"/>
    <xf numFmtId="3" fontId="0" fillId="2" borderId="1" xfId="0" applyNumberFormat="1" applyFill="1" applyBorder="1"/>
    <xf numFmtId="164" fontId="0" fillId="5" borderId="1" xfId="0" applyNumberFormat="1" applyFill="1" applyBorder="1"/>
    <xf numFmtId="3" fontId="0" fillId="5" borderId="1" xfId="0" applyNumberFormat="1" applyFill="1" applyBorder="1"/>
    <xf numFmtId="0" fontId="1" fillId="5" borderId="2" xfId="0" applyFont="1" applyFill="1" applyBorder="1"/>
    <xf numFmtId="0" fontId="0" fillId="5" borderId="3" xfId="0" applyFill="1" applyBorder="1"/>
    <xf numFmtId="164" fontId="2" fillId="0" borderId="0" xfId="0" applyNumberFormat="1" applyFont="1"/>
    <xf numFmtId="0" fontId="0" fillId="0" borderId="0" xfId="0" applyFont="1"/>
    <xf numFmtId="164" fontId="0" fillId="0" borderId="0" xfId="0" applyNumberFormat="1" applyFont="1"/>
    <xf numFmtId="3" fontId="0" fillId="0" borderId="0" xfId="0" applyNumberFormat="1" applyFont="1"/>
    <xf numFmtId="0" fontId="4"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Risk Impacts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'FINAL CHART'!$C$3:$C$12</c:f>
              <c:strCache>
                <c:ptCount val="10"/>
                <c:pt idx="0">
                  <c:v>Customer Health Records</c:v>
                </c:pt>
                <c:pt idx="1">
                  <c:v>Product Inventory</c:v>
                </c:pt>
                <c:pt idx="2">
                  <c:v>Credit Card Data</c:v>
                </c:pt>
                <c:pt idx="3">
                  <c:v>Company Website Storefront</c:v>
                </c:pt>
                <c:pt idx="4">
                  <c:v>Cash Reserves</c:v>
                </c:pt>
                <c:pt idx="5">
                  <c:v>Email Data</c:v>
                </c:pt>
                <c:pt idx="6">
                  <c:v>Engineering Diagrams</c:v>
                </c:pt>
                <c:pt idx="7">
                  <c:v>Source Code</c:v>
                </c:pt>
                <c:pt idx="8">
                  <c:v>Phone Communications</c:v>
                </c:pt>
                <c:pt idx="9">
                  <c:v>SFDC</c:v>
                </c:pt>
              </c:strCache>
            </c:strRef>
          </c:cat>
          <c:val>
            <c:numRef>
              <c:f>'FINAL CHART'!$D$3:$D$12</c:f>
              <c:numCache>
                <c:formatCode>General</c:formatCode>
                <c:ptCount val="10"/>
                <c:pt idx="0">
                  <c:v>5</c:v>
                </c:pt>
                <c:pt idx="1">
                  <c:v>4</c:v>
                </c:pt>
                <c:pt idx="2">
                  <c:v>4</c:v>
                </c:pt>
                <c:pt idx="3">
                  <c:v>2</c:v>
                </c:pt>
                <c:pt idx="4">
                  <c:v>5</c:v>
                </c:pt>
                <c:pt idx="5">
                  <c:v>4</c:v>
                </c:pt>
                <c:pt idx="6">
                  <c:v>5</c:v>
                </c:pt>
                <c:pt idx="7">
                  <c:v>5</c:v>
                </c:pt>
                <c:pt idx="8">
                  <c:v>2</c:v>
                </c:pt>
                <c:pt idx="9">
                  <c:v>5</c:v>
                </c:pt>
              </c:numCache>
            </c:numRef>
          </c:val>
          <c:extLst>
            <c:ext xmlns:c16="http://schemas.microsoft.com/office/drawing/2014/chart" uri="{C3380CC4-5D6E-409C-BE32-E72D297353CC}">
              <c16:uniqueId val="{00000000-6040-48CE-8639-B9D3FF7D7FCB}"/>
            </c:ext>
          </c:extLst>
        </c:ser>
        <c:dLbls>
          <c:showLegendKey val="0"/>
          <c:showVal val="0"/>
          <c:showCatName val="0"/>
          <c:showSerName val="0"/>
          <c:showPercent val="0"/>
          <c:showBubbleSize val="0"/>
        </c:dLbls>
        <c:gapWidth val="182"/>
        <c:axId val="1926851408"/>
        <c:axId val="1926851824"/>
      </c:barChart>
      <c:catAx>
        <c:axId val="1926851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6851824"/>
        <c:crosses val="autoZero"/>
        <c:auto val="1"/>
        <c:lblAlgn val="ctr"/>
        <c:lblOffset val="100"/>
        <c:noMultiLvlLbl val="0"/>
      </c:catAx>
      <c:valAx>
        <c:axId val="1926851824"/>
        <c:scaling>
          <c:orientation val="minMax"/>
          <c:max val="5"/>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6851408"/>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Risk Impacts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'FINAL CHART'!$D$2</c:f>
              <c:strCache>
                <c:ptCount val="1"/>
                <c:pt idx="0">
                  <c:v>Impact</c:v>
                </c:pt>
              </c:strCache>
            </c:strRef>
          </c:tx>
          <c:spPr>
            <a:solidFill>
              <a:schemeClr val="accent1"/>
            </a:solidFill>
            <a:ln>
              <a:noFill/>
            </a:ln>
            <a:effectLst/>
          </c:spPr>
          <c:invertIfNegative val="0"/>
          <c:cat>
            <c:strRef>
              <c:f>'FINAL CHART'!$C$3:$C$12</c:f>
              <c:strCache>
                <c:ptCount val="10"/>
                <c:pt idx="0">
                  <c:v>Customer Health Records</c:v>
                </c:pt>
                <c:pt idx="1">
                  <c:v>Product Inventory</c:v>
                </c:pt>
                <c:pt idx="2">
                  <c:v>Credit Card Data</c:v>
                </c:pt>
                <c:pt idx="3">
                  <c:v>Company Website Storefront</c:v>
                </c:pt>
                <c:pt idx="4">
                  <c:v>Cash Reserves</c:v>
                </c:pt>
                <c:pt idx="5">
                  <c:v>Email Data</c:v>
                </c:pt>
                <c:pt idx="6">
                  <c:v>Engineering Diagrams</c:v>
                </c:pt>
                <c:pt idx="7">
                  <c:v>Source Code</c:v>
                </c:pt>
                <c:pt idx="8">
                  <c:v>Phone Communications</c:v>
                </c:pt>
                <c:pt idx="9">
                  <c:v>SFDC</c:v>
                </c:pt>
              </c:strCache>
            </c:strRef>
          </c:cat>
          <c:val>
            <c:numRef>
              <c:f>'FINAL CHART'!$D$3:$D$12</c:f>
              <c:numCache>
                <c:formatCode>General</c:formatCode>
                <c:ptCount val="10"/>
                <c:pt idx="0">
                  <c:v>5</c:v>
                </c:pt>
                <c:pt idx="1">
                  <c:v>4</c:v>
                </c:pt>
                <c:pt idx="2">
                  <c:v>4</c:v>
                </c:pt>
                <c:pt idx="3">
                  <c:v>2</c:v>
                </c:pt>
                <c:pt idx="4">
                  <c:v>5</c:v>
                </c:pt>
                <c:pt idx="5">
                  <c:v>4</c:v>
                </c:pt>
                <c:pt idx="6">
                  <c:v>5</c:v>
                </c:pt>
                <c:pt idx="7">
                  <c:v>5</c:v>
                </c:pt>
                <c:pt idx="8">
                  <c:v>2</c:v>
                </c:pt>
                <c:pt idx="9">
                  <c:v>5</c:v>
                </c:pt>
              </c:numCache>
            </c:numRef>
          </c:val>
          <c:extLst>
            <c:ext xmlns:c16="http://schemas.microsoft.com/office/drawing/2014/chart" uri="{C3380CC4-5D6E-409C-BE32-E72D297353CC}">
              <c16:uniqueId val="{00000000-919D-402C-A9F5-06CB94F98C21}"/>
            </c:ext>
          </c:extLst>
        </c:ser>
        <c:dLbls>
          <c:showLegendKey val="0"/>
          <c:showVal val="0"/>
          <c:showCatName val="0"/>
          <c:showSerName val="0"/>
          <c:showPercent val="0"/>
          <c:showBubbleSize val="0"/>
        </c:dLbls>
        <c:gapWidth val="219"/>
        <c:overlap val="-27"/>
        <c:axId val="1932884816"/>
        <c:axId val="1932880656"/>
      </c:barChart>
      <c:catAx>
        <c:axId val="193288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2880656"/>
        <c:crosses val="autoZero"/>
        <c:auto val="1"/>
        <c:lblAlgn val="ctr"/>
        <c:lblOffset val="100"/>
        <c:noMultiLvlLbl val="0"/>
      </c:catAx>
      <c:valAx>
        <c:axId val="1932880656"/>
        <c:scaling>
          <c:orientation val="minMax"/>
          <c:max val="5"/>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288481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5292</xdr:colOff>
      <xdr:row>1</xdr:row>
      <xdr:rowOff>42333</xdr:rowOff>
    </xdr:to>
    <xdr:pic>
      <xdr:nvPicPr>
        <xdr:cNvPr id="2" name="Picture 1" descr="Creative Commons License">
          <a:extLst>
            <a:ext uri="{FF2B5EF4-FFF2-40B4-BE49-F238E27FC236}">
              <a16:creationId xmlns:a16="http://schemas.microsoft.com/office/drawing/2014/main" id="{64B8555F-EC1A-4418-82E0-43055104BD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409575"/>
          <a:ext cx="5292" cy="23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1</xdr:col>
      <xdr:colOff>476250</xdr:colOff>
      <xdr:row>3</xdr:row>
      <xdr:rowOff>156777</xdr:rowOff>
    </xdr:to>
    <xdr:pic>
      <xdr:nvPicPr>
        <xdr:cNvPr id="3" name="Picture 2" descr="Creative Commons License">
          <a:extLst>
            <a:ext uri="{FF2B5EF4-FFF2-40B4-BE49-F238E27FC236}">
              <a16:creationId xmlns:a16="http://schemas.microsoft.com/office/drawing/2014/main" id="{8BD8B3A3-2663-407F-8914-68D8F9B872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1085850" cy="347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5292</xdr:colOff>
      <xdr:row>3</xdr:row>
      <xdr:rowOff>32808</xdr:rowOff>
    </xdr:to>
    <xdr:pic>
      <xdr:nvPicPr>
        <xdr:cNvPr id="2" name="Picture 1" descr="Creative Commons License">
          <a:extLst>
            <a:ext uri="{FF2B5EF4-FFF2-40B4-BE49-F238E27FC236}">
              <a16:creationId xmlns:a16="http://schemas.microsoft.com/office/drawing/2014/main" id="{B919FA63-BF0A-4C51-A354-97A8BC1EB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409575"/>
          <a:ext cx="5292" cy="23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1800225</xdr:colOff>
      <xdr:row>5</xdr:row>
      <xdr:rowOff>28575</xdr:rowOff>
    </xdr:from>
    <xdr:to>
      <xdr:col>11</xdr:col>
      <xdr:colOff>2510367</xdr:colOff>
      <xdr:row>6</xdr:row>
      <xdr:rowOff>65193</xdr:rowOff>
    </xdr:to>
    <xdr:pic>
      <xdr:nvPicPr>
        <xdr:cNvPr id="3" name="Picture 2" descr="Creative Commons License">
          <a:extLst>
            <a:ext uri="{FF2B5EF4-FFF2-40B4-BE49-F238E27FC236}">
              <a16:creationId xmlns:a16="http://schemas.microsoft.com/office/drawing/2014/main" id="{8DB165EB-7BD2-47EF-B145-285DF5E64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39475" y="1047750"/>
          <a:ext cx="710142" cy="227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5292</xdr:colOff>
      <xdr:row>3</xdr:row>
      <xdr:rowOff>32808</xdr:rowOff>
    </xdr:to>
    <xdr:pic>
      <xdr:nvPicPr>
        <xdr:cNvPr id="2" name="Picture 1" descr="Creative Commons License">
          <a:extLst>
            <a:ext uri="{FF2B5EF4-FFF2-40B4-BE49-F238E27FC236}">
              <a16:creationId xmlns:a16="http://schemas.microsoft.com/office/drawing/2014/main" id="{05787FEB-0DBE-4A3B-8930-170736712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409575"/>
          <a:ext cx="5292" cy="23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1800225</xdr:colOff>
      <xdr:row>5</xdr:row>
      <xdr:rowOff>28575</xdr:rowOff>
    </xdr:from>
    <xdr:to>
      <xdr:col>11</xdr:col>
      <xdr:colOff>2510367</xdr:colOff>
      <xdr:row>6</xdr:row>
      <xdr:rowOff>65193</xdr:rowOff>
    </xdr:to>
    <xdr:pic>
      <xdr:nvPicPr>
        <xdr:cNvPr id="3" name="Picture 2" descr="Creative Commons License">
          <a:extLst>
            <a:ext uri="{FF2B5EF4-FFF2-40B4-BE49-F238E27FC236}">
              <a16:creationId xmlns:a16="http://schemas.microsoft.com/office/drawing/2014/main" id="{E897C47F-53CD-402B-9A4E-EC4F53FE53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39475" y="1047750"/>
          <a:ext cx="710142" cy="227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5292</xdr:colOff>
      <xdr:row>3</xdr:row>
      <xdr:rowOff>32808</xdr:rowOff>
    </xdr:to>
    <xdr:pic>
      <xdr:nvPicPr>
        <xdr:cNvPr id="2" name="Picture 1" descr="Creative Commons License">
          <a:extLst>
            <a:ext uri="{FF2B5EF4-FFF2-40B4-BE49-F238E27FC236}">
              <a16:creationId xmlns:a16="http://schemas.microsoft.com/office/drawing/2014/main" id="{B6520098-50C5-4AC7-BE9D-6CA6469F6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409575"/>
          <a:ext cx="5292" cy="23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1800225</xdr:colOff>
      <xdr:row>5</xdr:row>
      <xdr:rowOff>28575</xdr:rowOff>
    </xdr:from>
    <xdr:to>
      <xdr:col>11</xdr:col>
      <xdr:colOff>2510367</xdr:colOff>
      <xdr:row>6</xdr:row>
      <xdr:rowOff>65193</xdr:rowOff>
    </xdr:to>
    <xdr:pic>
      <xdr:nvPicPr>
        <xdr:cNvPr id="3" name="Picture 2" descr="Creative Commons License">
          <a:extLst>
            <a:ext uri="{FF2B5EF4-FFF2-40B4-BE49-F238E27FC236}">
              <a16:creationId xmlns:a16="http://schemas.microsoft.com/office/drawing/2014/main" id="{65168102-76F3-4C0B-8308-AFACE91443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39475" y="1047750"/>
          <a:ext cx="710142" cy="227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885824</xdr:colOff>
      <xdr:row>16</xdr:row>
      <xdr:rowOff>166686</xdr:rowOff>
    </xdr:from>
    <xdr:to>
      <xdr:col>5</xdr:col>
      <xdr:colOff>333374</xdr:colOff>
      <xdr:row>34</xdr:row>
      <xdr:rowOff>114299</xdr:rowOff>
    </xdr:to>
    <xdr:graphicFrame macro="">
      <xdr:nvGraphicFramePr>
        <xdr:cNvPr id="3" name="Chart 2">
          <a:extLst>
            <a:ext uri="{FF2B5EF4-FFF2-40B4-BE49-F238E27FC236}">
              <a16:creationId xmlns:a16="http://schemas.microsoft.com/office/drawing/2014/main" id="{5537A25A-0403-D438-4422-2F491DD445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381000</xdr:colOff>
      <xdr:row>10</xdr:row>
      <xdr:rowOff>61912</xdr:rowOff>
    </xdr:from>
    <xdr:to>
      <xdr:col>15</xdr:col>
      <xdr:colOff>76200</xdr:colOff>
      <xdr:row>24</xdr:row>
      <xdr:rowOff>138112</xdr:rowOff>
    </xdr:to>
    <xdr:graphicFrame macro="">
      <xdr:nvGraphicFramePr>
        <xdr:cNvPr id="2" name="Chart 1">
          <a:extLst>
            <a:ext uri="{FF2B5EF4-FFF2-40B4-BE49-F238E27FC236}">
              <a16:creationId xmlns:a16="http://schemas.microsoft.com/office/drawing/2014/main" id="{26DF486E-E2EB-AAC3-15C8-CD98FF13F2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12</xdr:col>
      <xdr:colOff>171450</xdr:colOff>
      <xdr:row>73</xdr:row>
      <xdr:rowOff>47625</xdr:rowOff>
    </xdr:to>
    <xdr:pic>
      <xdr:nvPicPr>
        <xdr:cNvPr id="4" name="Picture 3" descr="Revenue per Employee by Company Revenue">
          <a:extLst>
            <a:ext uri="{FF2B5EF4-FFF2-40B4-BE49-F238E27FC236}">
              <a16:creationId xmlns:a16="http://schemas.microsoft.com/office/drawing/2014/main" id="{AD51229A-DA2D-4E16-A7E8-7975C4506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92300"/>
          <a:ext cx="7620000" cy="442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5292</xdr:colOff>
      <xdr:row>3</xdr:row>
      <xdr:rowOff>32808</xdr:rowOff>
    </xdr:to>
    <xdr:pic>
      <xdr:nvPicPr>
        <xdr:cNvPr id="2" name="Picture 1" descr="Creative Commons License">
          <a:extLst>
            <a:ext uri="{FF2B5EF4-FFF2-40B4-BE49-F238E27FC236}">
              <a16:creationId xmlns:a16="http://schemas.microsoft.com/office/drawing/2014/main" id="{034422E7-163E-4323-9AFD-BDF8F073C2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625" y="1028700"/>
          <a:ext cx="5292" cy="23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314326</xdr:colOff>
      <xdr:row>5</xdr:row>
      <xdr:rowOff>0</xdr:rowOff>
    </xdr:from>
    <xdr:to>
      <xdr:col>11</xdr:col>
      <xdr:colOff>1400176</xdr:colOff>
      <xdr:row>6</xdr:row>
      <xdr:rowOff>156777</xdr:rowOff>
    </xdr:to>
    <xdr:pic>
      <xdr:nvPicPr>
        <xdr:cNvPr id="4" name="Picture 3" descr="Creative Commons License">
          <a:extLst>
            <a:ext uri="{FF2B5EF4-FFF2-40B4-BE49-F238E27FC236}">
              <a16:creationId xmlns:a16="http://schemas.microsoft.com/office/drawing/2014/main" id="{1E2324C9-0ABA-428D-83F8-DF4FCB4D60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53576" y="1019175"/>
          <a:ext cx="1085850" cy="347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5292</xdr:colOff>
      <xdr:row>3</xdr:row>
      <xdr:rowOff>32808</xdr:rowOff>
    </xdr:to>
    <xdr:pic>
      <xdr:nvPicPr>
        <xdr:cNvPr id="2" name="Picture 1" descr="Creative Commons License">
          <a:extLst>
            <a:ext uri="{FF2B5EF4-FFF2-40B4-BE49-F238E27FC236}">
              <a16:creationId xmlns:a16="http://schemas.microsoft.com/office/drawing/2014/main" id="{22A3EB59-B538-4A8A-AD9D-672E4248FF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409575"/>
          <a:ext cx="5292" cy="23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1800225</xdr:colOff>
      <xdr:row>5</xdr:row>
      <xdr:rowOff>28575</xdr:rowOff>
    </xdr:from>
    <xdr:to>
      <xdr:col>11</xdr:col>
      <xdr:colOff>2510367</xdr:colOff>
      <xdr:row>6</xdr:row>
      <xdr:rowOff>65193</xdr:rowOff>
    </xdr:to>
    <xdr:pic>
      <xdr:nvPicPr>
        <xdr:cNvPr id="3" name="Picture 2" descr="Creative Commons License">
          <a:extLst>
            <a:ext uri="{FF2B5EF4-FFF2-40B4-BE49-F238E27FC236}">
              <a16:creationId xmlns:a16="http://schemas.microsoft.com/office/drawing/2014/main" id="{39C9EAFA-4937-49FB-862D-46B9035E5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39475" y="1047750"/>
          <a:ext cx="710142" cy="227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5292</xdr:colOff>
      <xdr:row>3</xdr:row>
      <xdr:rowOff>32808</xdr:rowOff>
    </xdr:to>
    <xdr:pic>
      <xdr:nvPicPr>
        <xdr:cNvPr id="2" name="Picture 1" descr="Creative Commons License">
          <a:extLst>
            <a:ext uri="{FF2B5EF4-FFF2-40B4-BE49-F238E27FC236}">
              <a16:creationId xmlns:a16="http://schemas.microsoft.com/office/drawing/2014/main" id="{C10F784C-E8EA-476D-AEF2-556423A28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409575"/>
          <a:ext cx="5292" cy="23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1800225</xdr:colOff>
      <xdr:row>5</xdr:row>
      <xdr:rowOff>28575</xdr:rowOff>
    </xdr:from>
    <xdr:to>
      <xdr:col>11</xdr:col>
      <xdr:colOff>2510367</xdr:colOff>
      <xdr:row>6</xdr:row>
      <xdr:rowOff>65193</xdr:rowOff>
    </xdr:to>
    <xdr:pic>
      <xdr:nvPicPr>
        <xdr:cNvPr id="3" name="Picture 2" descr="Creative Commons License">
          <a:extLst>
            <a:ext uri="{FF2B5EF4-FFF2-40B4-BE49-F238E27FC236}">
              <a16:creationId xmlns:a16="http://schemas.microsoft.com/office/drawing/2014/main" id="{7B9D8CB2-F47A-4787-906C-7705FDF9D5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39475" y="1047750"/>
          <a:ext cx="710142" cy="227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5292</xdr:colOff>
      <xdr:row>3</xdr:row>
      <xdr:rowOff>32808</xdr:rowOff>
    </xdr:to>
    <xdr:pic>
      <xdr:nvPicPr>
        <xdr:cNvPr id="2" name="Picture 1" descr="Creative Commons License">
          <a:extLst>
            <a:ext uri="{FF2B5EF4-FFF2-40B4-BE49-F238E27FC236}">
              <a16:creationId xmlns:a16="http://schemas.microsoft.com/office/drawing/2014/main" id="{3E792037-47BF-409C-8EBB-983C663C84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409575"/>
          <a:ext cx="5292" cy="23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1800225</xdr:colOff>
      <xdr:row>5</xdr:row>
      <xdr:rowOff>28575</xdr:rowOff>
    </xdr:from>
    <xdr:to>
      <xdr:col>11</xdr:col>
      <xdr:colOff>2510367</xdr:colOff>
      <xdr:row>6</xdr:row>
      <xdr:rowOff>65193</xdr:rowOff>
    </xdr:to>
    <xdr:pic>
      <xdr:nvPicPr>
        <xdr:cNvPr id="3" name="Picture 2" descr="Creative Commons License">
          <a:extLst>
            <a:ext uri="{FF2B5EF4-FFF2-40B4-BE49-F238E27FC236}">
              <a16:creationId xmlns:a16="http://schemas.microsoft.com/office/drawing/2014/main" id="{8FD2FD31-84ED-429C-84C0-2833CDFA06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39475" y="1047750"/>
          <a:ext cx="710142" cy="227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5292</xdr:colOff>
      <xdr:row>3</xdr:row>
      <xdr:rowOff>32808</xdr:rowOff>
    </xdr:to>
    <xdr:pic>
      <xdr:nvPicPr>
        <xdr:cNvPr id="2" name="Picture 1" descr="Creative Commons License">
          <a:extLst>
            <a:ext uri="{FF2B5EF4-FFF2-40B4-BE49-F238E27FC236}">
              <a16:creationId xmlns:a16="http://schemas.microsoft.com/office/drawing/2014/main" id="{F605EB43-4CB3-4E9B-B1A9-8D27B35A64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409575"/>
          <a:ext cx="5292" cy="23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1800225</xdr:colOff>
      <xdr:row>5</xdr:row>
      <xdr:rowOff>28575</xdr:rowOff>
    </xdr:from>
    <xdr:to>
      <xdr:col>11</xdr:col>
      <xdr:colOff>2510367</xdr:colOff>
      <xdr:row>6</xdr:row>
      <xdr:rowOff>65193</xdr:rowOff>
    </xdr:to>
    <xdr:pic>
      <xdr:nvPicPr>
        <xdr:cNvPr id="3" name="Picture 2" descr="Creative Commons License">
          <a:extLst>
            <a:ext uri="{FF2B5EF4-FFF2-40B4-BE49-F238E27FC236}">
              <a16:creationId xmlns:a16="http://schemas.microsoft.com/office/drawing/2014/main" id="{2CA910E0-09F4-4DB3-AD2F-59CC99EFA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39475" y="1047750"/>
          <a:ext cx="710142" cy="227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5292</xdr:colOff>
      <xdr:row>3</xdr:row>
      <xdr:rowOff>32808</xdr:rowOff>
    </xdr:to>
    <xdr:pic>
      <xdr:nvPicPr>
        <xdr:cNvPr id="2" name="Picture 1" descr="Creative Commons License">
          <a:extLst>
            <a:ext uri="{FF2B5EF4-FFF2-40B4-BE49-F238E27FC236}">
              <a16:creationId xmlns:a16="http://schemas.microsoft.com/office/drawing/2014/main" id="{AB81E72D-F006-43B9-8985-9B5331F454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409575"/>
          <a:ext cx="5292" cy="23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1800225</xdr:colOff>
      <xdr:row>5</xdr:row>
      <xdr:rowOff>28575</xdr:rowOff>
    </xdr:from>
    <xdr:to>
      <xdr:col>11</xdr:col>
      <xdr:colOff>2510367</xdr:colOff>
      <xdr:row>6</xdr:row>
      <xdr:rowOff>65193</xdr:rowOff>
    </xdr:to>
    <xdr:pic>
      <xdr:nvPicPr>
        <xdr:cNvPr id="3" name="Picture 2" descr="Creative Commons License">
          <a:extLst>
            <a:ext uri="{FF2B5EF4-FFF2-40B4-BE49-F238E27FC236}">
              <a16:creationId xmlns:a16="http://schemas.microsoft.com/office/drawing/2014/main" id="{9E5E6D87-D842-4DB5-BA4A-75A3BCF983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39475" y="1047750"/>
          <a:ext cx="710142" cy="227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5292</xdr:colOff>
      <xdr:row>3</xdr:row>
      <xdr:rowOff>32808</xdr:rowOff>
    </xdr:to>
    <xdr:pic>
      <xdr:nvPicPr>
        <xdr:cNvPr id="2" name="Picture 1" descr="Creative Commons License">
          <a:extLst>
            <a:ext uri="{FF2B5EF4-FFF2-40B4-BE49-F238E27FC236}">
              <a16:creationId xmlns:a16="http://schemas.microsoft.com/office/drawing/2014/main" id="{4E0CFFB6-0AE3-4BF9-A660-9018D7AC7C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0" y="409575"/>
          <a:ext cx="5292" cy="232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1800225</xdr:colOff>
      <xdr:row>5</xdr:row>
      <xdr:rowOff>28575</xdr:rowOff>
    </xdr:from>
    <xdr:to>
      <xdr:col>11</xdr:col>
      <xdr:colOff>2510367</xdr:colOff>
      <xdr:row>6</xdr:row>
      <xdr:rowOff>65193</xdr:rowOff>
    </xdr:to>
    <xdr:pic>
      <xdr:nvPicPr>
        <xdr:cNvPr id="3" name="Picture 2" descr="Creative Commons License">
          <a:extLst>
            <a:ext uri="{FF2B5EF4-FFF2-40B4-BE49-F238E27FC236}">
              <a16:creationId xmlns:a16="http://schemas.microsoft.com/office/drawing/2014/main" id="{A4AC3EEB-28E8-433C-B991-AC6B4F87EC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39475" y="1047750"/>
          <a:ext cx="710142" cy="227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llanalford.com/contac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66211-BFCB-4E78-96B7-B5DBBE3436CA}">
  <dimension ref="A1:A23"/>
  <sheetViews>
    <sheetView workbookViewId="0">
      <selection activeCell="A24" sqref="A24"/>
    </sheetView>
  </sheetViews>
  <sheetFormatPr defaultRowHeight="15" x14ac:dyDescent="0.25"/>
  <sheetData>
    <row r="1" spans="1:1" x14ac:dyDescent="0.25">
      <c r="A1" t="s">
        <v>10</v>
      </c>
    </row>
    <row r="6" spans="1:1" x14ac:dyDescent="0.25">
      <c r="A6" t="s">
        <v>86</v>
      </c>
    </row>
    <row r="7" spans="1:1" x14ac:dyDescent="0.25">
      <c r="A7" t="s">
        <v>78</v>
      </c>
    </row>
    <row r="9" spans="1:1" x14ac:dyDescent="0.25">
      <c r="A9" s="1"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8" spans="1:1" x14ac:dyDescent="0.25">
      <c r="A18" t="s">
        <v>87</v>
      </c>
    </row>
    <row r="19" spans="1:1" x14ac:dyDescent="0.25">
      <c r="A19" s="28" t="s">
        <v>88</v>
      </c>
    </row>
    <row r="21" spans="1:1" x14ac:dyDescent="0.25">
      <c r="A21" t="s">
        <v>89</v>
      </c>
    </row>
    <row r="22" spans="1:1" x14ac:dyDescent="0.25">
      <c r="A22" t="s">
        <v>90</v>
      </c>
    </row>
    <row r="23" spans="1:1" x14ac:dyDescent="0.25">
      <c r="A23" t="s">
        <v>91</v>
      </c>
    </row>
  </sheetData>
  <hyperlinks>
    <hyperlink ref="A19" r:id="rId1" xr:uid="{6F13CEC5-0D38-47EA-AB15-98D9056D1CF3}"/>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BEB4-390D-4207-B7B3-6DFEF1FD3E28}">
  <dimension ref="A1:Q54"/>
  <sheetViews>
    <sheetView topLeftCell="A29" zoomScaleNormal="100" workbookViewId="0">
      <selection activeCell="J51" sqref="J51"/>
    </sheetView>
  </sheetViews>
  <sheetFormatPr defaultRowHeight="15" x14ac:dyDescent="0.25"/>
  <cols>
    <col min="7" max="7" width="11.7109375" bestFit="1" customWidth="1"/>
    <col min="8" max="8" width="11.85546875" bestFit="1" customWidth="1"/>
    <col min="9" max="9" width="21.85546875" bestFit="1" customWidth="1"/>
    <col min="10" max="10" width="13.85546875" bestFit="1" customWidth="1"/>
    <col min="11" max="11" width="24.42578125" style="17" bestFit="1" customWidth="1"/>
    <col min="12" max="12" width="178.28515625" customWidth="1"/>
    <col min="15" max="15" width="15.85546875" style="18" bestFit="1" customWidth="1"/>
  </cols>
  <sheetData>
    <row r="1" spans="1:17" ht="16.5" thickTop="1" thickBot="1" x14ac:dyDescent="0.3">
      <c r="A1" s="6" t="s">
        <v>14</v>
      </c>
      <c r="B1" s="7"/>
      <c r="C1" s="7"/>
      <c r="D1" s="7"/>
      <c r="E1" s="7"/>
      <c r="F1" s="7"/>
      <c r="G1" s="7"/>
      <c r="H1" s="7"/>
      <c r="I1" s="7"/>
      <c r="J1" s="7"/>
      <c r="K1" s="13" t="s">
        <v>35</v>
      </c>
    </row>
    <row r="2" spans="1:17" ht="15.75" thickTop="1" x14ac:dyDescent="0.25">
      <c r="K2" s="9"/>
    </row>
    <row r="3" spans="1:17" ht="15.75" thickBot="1" x14ac:dyDescent="0.3">
      <c r="A3" s="1" t="s">
        <v>45</v>
      </c>
      <c r="K3" s="14"/>
    </row>
    <row r="4" spans="1:17" ht="16.5" thickTop="1" thickBot="1" x14ac:dyDescent="0.3">
      <c r="A4" s="11" t="s">
        <v>73</v>
      </c>
      <c r="B4" s="11"/>
      <c r="C4" s="11"/>
      <c r="D4" s="11"/>
      <c r="E4" s="11"/>
      <c r="F4" s="11"/>
      <c r="G4" s="11"/>
      <c r="H4" s="11"/>
      <c r="I4" s="11"/>
      <c r="J4" s="12"/>
      <c r="K4" s="15"/>
      <c r="L4" t="s">
        <v>10</v>
      </c>
    </row>
    <row r="5" spans="1:17" ht="15.75" thickTop="1" x14ac:dyDescent="0.25">
      <c r="K5" s="14"/>
    </row>
    <row r="6" spans="1:17" x14ac:dyDescent="0.25">
      <c r="A6" s="1" t="s">
        <v>11</v>
      </c>
      <c r="K6" s="14"/>
      <c r="N6" t="s">
        <v>40</v>
      </c>
    </row>
    <row r="7" spans="1:17" ht="15.75" thickBot="1" x14ac:dyDescent="0.3">
      <c r="A7" s="1"/>
      <c r="K7" s="14"/>
    </row>
    <row r="8" spans="1:17" ht="16.5" thickTop="1" thickBot="1" x14ac:dyDescent="0.3">
      <c r="A8" t="s">
        <v>16</v>
      </c>
      <c r="J8" s="4"/>
      <c r="K8" s="9">
        <f>IF(Survey!M9&gt;=10000000000,J8/100000,IF(Survey!M9&gt;1000000000,J8/10000,IF(Survey!M9&gt;100000000,J8/1000,IF(Survey!M9&gt;10000000,J8/100,IF(Survey!M9&gt;=0,J8/10)))))</f>
        <v>0</v>
      </c>
      <c r="O8" s="18" t="s">
        <v>44</v>
      </c>
      <c r="P8" t="s">
        <v>43</v>
      </c>
      <c r="Q8" s="18"/>
    </row>
    <row r="9" spans="1:17" ht="15.75" thickTop="1" x14ac:dyDescent="0.25">
      <c r="K9" s="9"/>
      <c r="N9" t="s">
        <v>39</v>
      </c>
      <c r="O9" s="18">
        <v>10000000000</v>
      </c>
      <c r="P9">
        <v>100000</v>
      </c>
      <c r="Q9" s="18"/>
    </row>
    <row r="10" spans="1:17" x14ac:dyDescent="0.25">
      <c r="A10" s="1" t="s">
        <v>17</v>
      </c>
      <c r="K10" s="9"/>
      <c r="N10" t="s">
        <v>37</v>
      </c>
      <c r="O10" s="18">
        <v>1000000000</v>
      </c>
      <c r="P10">
        <v>10000</v>
      </c>
      <c r="Q10" s="18"/>
    </row>
    <row r="11" spans="1:17" ht="15.75" thickBot="1" x14ac:dyDescent="0.3">
      <c r="A11" s="1"/>
      <c r="K11" s="9"/>
      <c r="N11" t="s">
        <v>37</v>
      </c>
      <c r="O11" s="18">
        <v>100000000</v>
      </c>
      <c r="P11">
        <v>1000</v>
      </c>
      <c r="Q11" s="18"/>
    </row>
    <row r="12" spans="1:17" ht="16.5" thickTop="1" thickBot="1" x14ac:dyDescent="0.3">
      <c r="A12" t="s">
        <v>18</v>
      </c>
      <c r="J12" s="4"/>
      <c r="K12" s="9">
        <f>IF(Survey!M9&gt;=10000000000,J12/100000,IF(Survey!M9&gt;1000000000,J12/10000,IF(Survey!M9&gt;100000000,J12/1000,IF(Survey!M9&gt;10000000,J12/100,IF(Survey!M9&gt;=0,J12/10)))))</f>
        <v>0</v>
      </c>
      <c r="N12" t="s">
        <v>37</v>
      </c>
      <c r="O12" s="18">
        <v>10000000</v>
      </c>
      <c r="P12">
        <v>100</v>
      </c>
      <c r="Q12" s="18"/>
    </row>
    <row r="13" spans="1:17" ht="15.75" thickTop="1" x14ac:dyDescent="0.25">
      <c r="K13" s="9"/>
      <c r="N13" t="s">
        <v>38</v>
      </c>
      <c r="O13" s="18">
        <v>1000000</v>
      </c>
      <c r="P13">
        <v>10</v>
      </c>
    </row>
    <row r="14" spans="1:17" x14ac:dyDescent="0.25">
      <c r="A14" s="1" t="s">
        <v>15</v>
      </c>
      <c r="K14" s="9"/>
    </row>
    <row r="15" spans="1:17" x14ac:dyDescent="0.25">
      <c r="K15" s="9"/>
      <c r="N15" s="5" t="s">
        <v>41</v>
      </c>
      <c r="O15" s="24"/>
      <c r="P15" s="5"/>
    </row>
    <row r="16" spans="1:17" x14ac:dyDescent="0.25">
      <c r="A16" t="s">
        <v>19</v>
      </c>
      <c r="K16" s="9"/>
      <c r="N16" s="5"/>
      <c r="O16" s="24"/>
      <c r="P16" s="5"/>
    </row>
    <row r="17" spans="1:17" ht="15.75" thickBot="1" x14ac:dyDescent="0.3">
      <c r="K17" s="9"/>
      <c r="N17" s="5"/>
      <c r="O17" s="24"/>
      <c r="P17" s="5"/>
    </row>
    <row r="18" spans="1:17" ht="16.5" thickTop="1" thickBot="1" x14ac:dyDescent="0.3">
      <c r="A18" t="s">
        <v>48</v>
      </c>
      <c r="J18" s="19"/>
      <c r="K18" s="9">
        <f>IF(Survey!M9&gt;=10000000000,J18*13/100000,IF(Survey!M9&gt;1000000000,J18*13/10000,IF(Survey!M9&gt;100000000,J18*13/1000,IF(Survey!M9&gt;10000000,J18*13/100,IF(Survey!M9&gt;=0,J8/10)))))</f>
        <v>0</v>
      </c>
      <c r="L18" s="17"/>
      <c r="N18" s="5"/>
      <c r="O18" s="24"/>
      <c r="P18" s="5"/>
    </row>
    <row r="19" spans="1:17" ht="15.75" thickTop="1" x14ac:dyDescent="0.25">
      <c r="A19" s="1" t="s">
        <v>50</v>
      </c>
      <c r="K19" s="9"/>
      <c r="N19" s="25"/>
      <c r="O19" s="26"/>
      <c r="P19" s="25"/>
      <c r="Q19" s="25"/>
    </row>
    <row r="20" spans="1:17" ht="15.75" thickBot="1" x14ac:dyDescent="0.3">
      <c r="K20" s="9"/>
      <c r="N20" s="25"/>
      <c r="O20" s="26"/>
      <c r="P20" s="25"/>
      <c r="Q20" s="25"/>
    </row>
    <row r="21" spans="1:17" ht="16.5" thickTop="1" thickBot="1" x14ac:dyDescent="0.3">
      <c r="A21" t="s">
        <v>20</v>
      </c>
      <c r="J21" s="3" t="s">
        <v>28</v>
      </c>
      <c r="K21" s="9">
        <f>IF(J21="Yes",5000,IF(J21="No",0,""))</f>
        <v>5000</v>
      </c>
      <c r="N21" s="25"/>
      <c r="O21" s="26" t="s">
        <v>42</v>
      </c>
      <c r="P21" s="25" t="s">
        <v>49</v>
      </c>
      <c r="Q21" s="25"/>
    </row>
    <row r="22" spans="1:17" ht="16.5" thickTop="1" thickBot="1" x14ac:dyDescent="0.3">
      <c r="A22" t="s">
        <v>21</v>
      </c>
      <c r="J22" s="3" t="s">
        <v>28</v>
      </c>
      <c r="K22" s="9">
        <f t="shared" ref="K22:K23" si="0">IF(J22="Yes",5000,IF(J22="No",0,""))</f>
        <v>5000</v>
      </c>
      <c r="N22" s="25" t="s">
        <v>39</v>
      </c>
      <c r="O22" s="27">
        <v>100000000</v>
      </c>
      <c r="P22" s="25"/>
      <c r="Q22" s="25"/>
    </row>
    <row r="23" spans="1:17" ht="16.5" thickTop="1" thickBot="1" x14ac:dyDescent="0.3">
      <c r="A23" t="s">
        <v>22</v>
      </c>
      <c r="J23" s="3" t="s">
        <v>28</v>
      </c>
      <c r="K23" s="9">
        <f t="shared" si="0"/>
        <v>5000</v>
      </c>
      <c r="N23" s="25" t="s">
        <v>37</v>
      </c>
      <c r="O23" s="27">
        <v>10000000</v>
      </c>
      <c r="P23" s="25"/>
      <c r="Q23" s="25"/>
    </row>
    <row r="24" spans="1:17" ht="15.75" thickTop="1" x14ac:dyDescent="0.25">
      <c r="K24" s="9"/>
      <c r="N24" s="25" t="s">
        <v>37</v>
      </c>
      <c r="O24" s="27">
        <v>1000000</v>
      </c>
      <c r="P24" s="25"/>
      <c r="Q24" s="25"/>
    </row>
    <row r="25" spans="1:17" x14ac:dyDescent="0.25">
      <c r="A25" s="1" t="s">
        <v>7</v>
      </c>
      <c r="K25" s="9"/>
      <c r="N25" s="25" t="s">
        <v>37</v>
      </c>
      <c r="O25" s="27">
        <v>100000</v>
      </c>
      <c r="P25" s="25"/>
      <c r="Q25" s="25"/>
    </row>
    <row r="26" spans="1:17" ht="15.75" thickBot="1" x14ac:dyDescent="0.3">
      <c r="K26" s="16"/>
      <c r="N26" s="25" t="s">
        <v>37</v>
      </c>
      <c r="O26" s="27">
        <v>10000</v>
      </c>
      <c r="P26" s="25"/>
      <c r="Q26" s="25"/>
    </row>
    <row r="27" spans="1:17" ht="16.5" thickTop="1" thickBot="1" x14ac:dyDescent="0.3">
      <c r="A27" t="s">
        <v>23</v>
      </c>
      <c r="J27" s="3" t="s">
        <v>28</v>
      </c>
      <c r="K27" s="9">
        <f>IF(J27="Yes",10000,IF(J27="No",0,""))</f>
        <v>10000</v>
      </c>
      <c r="N27" s="25" t="s">
        <v>37</v>
      </c>
      <c r="O27" s="27">
        <v>1000</v>
      </c>
      <c r="P27" s="25"/>
      <c r="Q27" s="25"/>
    </row>
    <row r="28" spans="1:17" ht="15.75" thickTop="1" x14ac:dyDescent="0.25">
      <c r="K28" s="9"/>
      <c r="N28" s="25" t="s">
        <v>38</v>
      </c>
      <c r="O28" s="27">
        <v>999</v>
      </c>
      <c r="P28" s="25"/>
      <c r="Q28" s="25"/>
    </row>
    <row r="29" spans="1:17" x14ac:dyDescent="0.25">
      <c r="A29" s="1" t="s">
        <v>8</v>
      </c>
      <c r="K29" s="9"/>
      <c r="N29" s="25"/>
      <c r="O29" s="26"/>
      <c r="P29" s="25"/>
      <c r="Q29" s="25"/>
    </row>
    <row r="30" spans="1:17" ht="15.75" thickBot="1" x14ac:dyDescent="0.3">
      <c r="K30" s="9"/>
      <c r="N30" s="1"/>
      <c r="O30" s="26"/>
      <c r="P30" s="25"/>
      <c r="Q30" s="25"/>
    </row>
    <row r="31" spans="1:17" ht="16.5" thickTop="1" thickBot="1" x14ac:dyDescent="0.3">
      <c r="A31" t="s">
        <v>72</v>
      </c>
      <c r="J31" s="8">
        <v>750000000</v>
      </c>
      <c r="K31" s="9">
        <f>IF(Survey!M9&gt;=10000000000,J31/100000,IF(Survey!M9&gt;1000000000,J31/10000,IF(Survey!M9&gt;100000000,J31/1000,IF(Survey!M9&gt;10000000,J31/100,IF(Survey!M9&gt;=0,J31/10)))))</f>
        <v>75000</v>
      </c>
    </row>
    <row r="32" spans="1:17" ht="15.75" thickTop="1" x14ac:dyDescent="0.25">
      <c r="K32" s="9"/>
    </row>
    <row r="33" spans="1:11" x14ac:dyDescent="0.25">
      <c r="A33" s="1" t="s">
        <v>24</v>
      </c>
      <c r="K33" s="9"/>
    </row>
    <row r="34" spans="1:11" x14ac:dyDescent="0.25">
      <c r="A34" s="1"/>
      <c r="K34" s="9"/>
    </row>
    <row r="35" spans="1:11" x14ac:dyDescent="0.25">
      <c r="A35" t="s">
        <v>25</v>
      </c>
      <c r="K35" s="9"/>
    </row>
    <row r="36" spans="1:11" x14ac:dyDescent="0.25">
      <c r="A36" s="5" t="s">
        <v>6</v>
      </c>
      <c r="K36" s="9"/>
    </row>
    <row r="37" spans="1:11" ht="15.75" thickBot="1" x14ac:dyDescent="0.3">
      <c r="K37" s="9"/>
    </row>
    <row r="38" spans="1:11" ht="16.5" thickTop="1" thickBot="1" x14ac:dyDescent="0.3">
      <c r="I38" t="s">
        <v>0</v>
      </c>
      <c r="J38" s="3"/>
      <c r="K38" s="9" t="str">
        <f>IF(J38="X",500,"")</f>
        <v/>
      </c>
    </row>
    <row r="39" spans="1:11" ht="16.5" thickTop="1" thickBot="1" x14ac:dyDescent="0.3">
      <c r="I39" t="s">
        <v>1</v>
      </c>
      <c r="J39" s="3"/>
      <c r="K39" s="9" t="str">
        <f>IF(J39="X",1000,"")</f>
        <v/>
      </c>
    </row>
    <row r="40" spans="1:11" ht="16.5" thickTop="1" thickBot="1" x14ac:dyDescent="0.3">
      <c r="I40" t="s">
        <v>2</v>
      </c>
      <c r="J40" s="3"/>
      <c r="K40" s="9" t="str">
        <f>IF(J40="X",1500,"")</f>
        <v/>
      </c>
    </row>
    <row r="41" spans="1:11" ht="16.5" thickTop="1" thickBot="1" x14ac:dyDescent="0.3">
      <c r="I41" t="s">
        <v>5</v>
      </c>
      <c r="J41" s="3"/>
      <c r="K41" s="9" t="str">
        <f>IF(J41="X",2000,"")</f>
        <v/>
      </c>
    </row>
    <row r="42" spans="1:11" ht="16.5" thickTop="1" thickBot="1" x14ac:dyDescent="0.3">
      <c r="I42" t="s">
        <v>3</v>
      </c>
      <c r="J42" s="3"/>
      <c r="K42" s="9" t="str">
        <f>IF(J42="X",3000,"")</f>
        <v/>
      </c>
    </row>
    <row r="43" spans="1:11" ht="16.5" thickTop="1" thickBot="1" x14ac:dyDescent="0.3">
      <c r="I43" t="s">
        <v>4</v>
      </c>
      <c r="J43" s="3"/>
      <c r="K43" s="9" t="str">
        <f>IF(J43="X",5000,"")</f>
        <v/>
      </c>
    </row>
    <row r="44" spans="1:11" ht="16.5" thickTop="1" thickBot="1" x14ac:dyDescent="0.3">
      <c r="I44" t="s">
        <v>26</v>
      </c>
      <c r="J44" s="3"/>
      <c r="K44" s="9" t="str">
        <f>IF(J44="X",7500,"")</f>
        <v/>
      </c>
    </row>
    <row r="45" spans="1:11" ht="16.5" thickTop="1" thickBot="1" x14ac:dyDescent="0.3">
      <c r="I45" t="s">
        <v>27</v>
      </c>
      <c r="J45" s="3" t="s">
        <v>29</v>
      </c>
      <c r="K45" s="9">
        <f>IF(J45="X",10000,"")</f>
        <v>10000</v>
      </c>
    </row>
    <row r="46" spans="1:11" ht="15.75" thickTop="1" x14ac:dyDescent="0.25">
      <c r="K46" s="9"/>
    </row>
    <row r="47" spans="1:11" x14ac:dyDescent="0.25">
      <c r="A47" s="1" t="s">
        <v>9</v>
      </c>
      <c r="K47" s="9"/>
    </row>
    <row r="48" spans="1:11" ht="15.75" thickBot="1" x14ac:dyDescent="0.3">
      <c r="K48" s="9"/>
    </row>
    <row r="49" spans="1:11" ht="16.5" thickTop="1" thickBot="1" x14ac:dyDescent="0.3">
      <c r="A49" t="s">
        <v>12</v>
      </c>
      <c r="J49" s="2" t="s">
        <v>28</v>
      </c>
      <c r="K49" s="9">
        <f>IF(J49="Yes",5000,IF(J49="No",0,""))</f>
        <v>5000</v>
      </c>
    </row>
    <row r="50" spans="1:11" ht="16.5" thickTop="1" thickBot="1" x14ac:dyDescent="0.3">
      <c r="A50" t="s">
        <v>13</v>
      </c>
      <c r="J50" s="8">
        <v>1500000000</v>
      </c>
      <c r="K50" s="9">
        <f>IF(Survey!M9&gt;=10000000000,J50/100000,IF(Survey!M9&gt;1000000000,J50/10000,IF(Survey!M9&gt;100000000,J50/1000,IF(Survey!M9&gt;10000000,J50/100,IF(Survey!M9&gt;=0,J50/10)))))</f>
        <v>150000</v>
      </c>
    </row>
    <row r="51" spans="1:11" ht="15.75" thickTop="1" x14ac:dyDescent="0.25">
      <c r="K51" s="9"/>
    </row>
    <row r="52" spans="1:11" ht="15.75" thickBot="1" x14ac:dyDescent="0.3">
      <c r="K52" s="9"/>
    </row>
    <row r="53" spans="1:11" ht="16.5" thickTop="1" thickBot="1" x14ac:dyDescent="0.3">
      <c r="I53" s="22" t="s">
        <v>36</v>
      </c>
      <c r="J53" s="23"/>
      <c r="K53" s="21">
        <f>SUM(K2:K50)</f>
        <v>265000</v>
      </c>
    </row>
    <row r="54" spans="1:11" ht="15.75" thickTop="1" x14ac:dyDescent="0.25"/>
  </sheetData>
  <dataValidations count="2">
    <dataValidation type="list" allowBlank="1" showInputMessage="1" showErrorMessage="1" sqref="J38:J45" xr:uid="{51173B9A-CDBA-42C3-8FE0-A7D1EA157401}">
      <formula1>"X"</formula1>
    </dataValidation>
    <dataValidation type="list" allowBlank="1" showInputMessage="1" showErrorMessage="1" sqref="J49 J27 J21:J23" xr:uid="{49199E4D-DE8F-4648-BCD9-04835B14740B}">
      <formula1>"Yes,No"</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1E8D-939F-4200-9869-F589C6507CB7}">
  <dimension ref="A1:Q54"/>
  <sheetViews>
    <sheetView zoomScaleNormal="100" workbookViewId="0">
      <selection activeCell="A5" sqref="A5"/>
    </sheetView>
  </sheetViews>
  <sheetFormatPr defaultRowHeight="15" x14ac:dyDescent="0.25"/>
  <cols>
    <col min="7" max="7" width="11.7109375" bestFit="1" customWidth="1"/>
    <col min="8" max="8" width="11.85546875" bestFit="1" customWidth="1"/>
    <col min="9" max="9" width="21.85546875" bestFit="1" customWidth="1"/>
    <col min="10" max="10" width="13.85546875" bestFit="1" customWidth="1"/>
    <col min="11" max="11" width="24.42578125" style="17" bestFit="1" customWidth="1"/>
    <col min="12" max="12" width="178.28515625" customWidth="1"/>
    <col min="15" max="15" width="15.85546875" style="18" bestFit="1" customWidth="1"/>
  </cols>
  <sheetData>
    <row r="1" spans="1:17" ht="16.5" thickTop="1" thickBot="1" x14ac:dyDescent="0.3">
      <c r="A1" s="6" t="s">
        <v>14</v>
      </c>
      <c r="B1" s="7"/>
      <c r="C1" s="7"/>
      <c r="D1" s="7"/>
      <c r="E1" s="7"/>
      <c r="F1" s="7"/>
      <c r="G1" s="7"/>
      <c r="H1" s="7"/>
      <c r="I1" s="7"/>
      <c r="J1" s="7"/>
      <c r="K1" s="13" t="s">
        <v>35</v>
      </c>
    </row>
    <row r="2" spans="1:17" ht="15.75" thickTop="1" x14ac:dyDescent="0.25">
      <c r="K2" s="9"/>
    </row>
    <row r="3" spans="1:17" ht="15.75" thickBot="1" x14ac:dyDescent="0.3">
      <c r="A3" s="1" t="s">
        <v>45</v>
      </c>
      <c r="K3" s="14"/>
    </row>
    <row r="4" spans="1:17" ht="16.5" thickTop="1" thickBot="1" x14ac:dyDescent="0.3">
      <c r="A4" s="11" t="s">
        <v>74</v>
      </c>
      <c r="B4" s="11"/>
      <c r="C4" s="11"/>
      <c r="D4" s="11"/>
      <c r="E4" s="11"/>
      <c r="F4" s="11"/>
      <c r="G4" s="11"/>
      <c r="H4" s="11"/>
      <c r="I4" s="11"/>
      <c r="J4" s="12"/>
      <c r="K4" s="15"/>
      <c r="L4" t="s">
        <v>10</v>
      </c>
    </row>
    <row r="5" spans="1:17" ht="15.75" thickTop="1" x14ac:dyDescent="0.25">
      <c r="K5" s="14"/>
    </row>
    <row r="6" spans="1:17" x14ac:dyDescent="0.25">
      <c r="A6" s="1" t="s">
        <v>11</v>
      </c>
      <c r="K6" s="14"/>
      <c r="N6" t="s">
        <v>40</v>
      </c>
    </row>
    <row r="7" spans="1:17" ht="15.75" thickBot="1" x14ac:dyDescent="0.3">
      <c r="A7" s="1"/>
      <c r="K7" s="14"/>
    </row>
    <row r="8" spans="1:17" ht="16.5" thickTop="1" thickBot="1" x14ac:dyDescent="0.3">
      <c r="A8" t="s">
        <v>16</v>
      </c>
      <c r="J8" s="4"/>
      <c r="K8" s="9">
        <f>IF(Survey!M9&gt;=10000000000,J8/100000,IF(Survey!M9&gt;1000000000,J8/10000,IF(Survey!M9&gt;100000000,J8/1000,IF(Survey!M9&gt;10000000,J8/100,IF(Survey!M9&gt;=0,J8/10)))))</f>
        <v>0</v>
      </c>
      <c r="O8" s="18" t="s">
        <v>44</v>
      </c>
      <c r="P8" t="s">
        <v>43</v>
      </c>
      <c r="Q8" s="18"/>
    </row>
    <row r="9" spans="1:17" ht="15.75" thickTop="1" x14ac:dyDescent="0.25">
      <c r="K9" s="9"/>
      <c r="N9" t="s">
        <v>39</v>
      </c>
      <c r="O9" s="18">
        <v>10000000000</v>
      </c>
      <c r="P9">
        <v>100000</v>
      </c>
      <c r="Q9" s="18"/>
    </row>
    <row r="10" spans="1:17" x14ac:dyDescent="0.25">
      <c r="A10" s="1" t="s">
        <v>17</v>
      </c>
      <c r="K10" s="9"/>
      <c r="N10" t="s">
        <v>37</v>
      </c>
      <c r="O10" s="18">
        <v>1000000000</v>
      </c>
      <c r="P10">
        <v>10000</v>
      </c>
      <c r="Q10" s="18"/>
    </row>
    <row r="11" spans="1:17" ht="15.75" thickBot="1" x14ac:dyDescent="0.3">
      <c r="A11" s="1"/>
      <c r="K11" s="9"/>
      <c r="N11" t="s">
        <v>37</v>
      </c>
      <c r="O11" s="18">
        <v>100000000</v>
      </c>
      <c r="P11">
        <v>1000</v>
      </c>
      <c r="Q11" s="18"/>
    </row>
    <row r="12" spans="1:17" ht="16.5" thickTop="1" thickBot="1" x14ac:dyDescent="0.3">
      <c r="A12" t="s">
        <v>18</v>
      </c>
      <c r="J12" s="4"/>
      <c r="K12" s="9">
        <f>IF(Survey!M9&gt;=10000000000,J12/100000,IF(Survey!M9&gt;1000000000,J12/10000,IF(Survey!M9&gt;100000000,J12/1000,IF(Survey!M9&gt;10000000,J12/100,IF(Survey!M9&gt;=0,J12/10)))))</f>
        <v>0</v>
      </c>
      <c r="N12" t="s">
        <v>37</v>
      </c>
      <c r="O12" s="18">
        <v>10000000</v>
      </c>
      <c r="P12">
        <v>100</v>
      </c>
      <c r="Q12" s="18"/>
    </row>
    <row r="13" spans="1:17" ht="15.75" thickTop="1" x14ac:dyDescent="0.25">
      <c r="K13" s="9"/>
      <c r="N13" t="s">
        <v>38</v>
      </c>
      <c r="O13" s="18">
        <v>1000000</v>
      </c>
      <c r="P13">
        <v>10</v>
      </c>
    </row>
    <row r="14" spans="1:17" x14ac:dyDescent="0.25">
      <c r="A14" s="1" t="s">
        <v>15</v>
      </c>
      <c r="K14" s="9"/>
    </row>
    <row r="15" spans="1:17" x14ac:dyDescent="0.25">
      <c r="K15" s="9"/>
      <c r="N15" s="5" t="s">
        <v>41</v>
      </c>
      <c r="O15" s="24"/>
      <c r="P15" s="5"/>
    </row>
    <row r="16" spans="1:17" x14ac:dyDescent="0.25">
      <c r="A16" t="s">
        <v>19</v>
      </c>
      <c r="K16" s="9"/>
      <c r="N16" s="5"/>
      <c r="O16" s="24"/>
      <c r="P16" s="5"/>
    </row>
    <row r="17" spans="1:17" ht="15.75" thickBot="1" x14ac:dyDescent="0.3">
      <c r="K17" s="9"/>
      <c r="N17" s="5"/>
      <c r="O17" s="24"/>
      <c r="P17" s="5"/>
    </row>
    <row r="18" spans="1:17" ht="16.5" thickTop="1" thickBot="1" x14ac:dyDescent="0.3">
      <c r="A18" t="s">
        <v>48</v>
      </c>
      <c r="J18" s="19"/>
      <c r="K18" s="9">
        <f>IF(Survey!M9&gt;=10000000000,J18*13/100000,IF(Survey!M9&gt;1000000000,J18*13/10000,IF(Survey!M9&gt;100000000,J18*13/1000,IF(Survey!M9&gt;10000000,J18*13/100,IF(Survey!M9&gt;=0,J8/10)))))</f>
        <v>0</v>
      </c>
      <c r="L18" s="17"/>
      <c r="N18" s="5"/>
      <c r="O18" s="24"/>
      <c r="P18" s="5"/>
    </row>
    <row r="19" spans="1:17" ht="15.75" thickTop="1" x14ac:dyDescent="0.25">
      <c r="A19" s="1" t="s">
        <v>50</v>
      </c>
      <c r="K19" s="9"/>
      <c r="N19" s="25"/>
      <c r="O19" s="26"/>
      <c r="P19" s="25"/>
      <c r="Q19" s="25"/>
    </row>
    <row r="20" spans="1:17" ht="15.75" thickBot="1" x14ac:dyDescent="0.3">
      <c r="K20" s="9"/>
      <c r="N20" s="25"/>
      <c r="O20" s="26"/>
      <c r="P20" s="25"/>
      <c r="Q20" s="25"/>
    </row>
    <row r="21" spans="1:17" ht="16.5" thickTop="1" thickBot="1" x14ac:dyDescent="0.3">
      <c r="A21" t="s">
        <v>20</v>
      </c>
      <c r="J21" s="3" t="s">
        <v>28</v>
      </c>
      <c r="K21" s="9">
        <f>IF(J21="Yes",5000,IF(J21="No",0,""))</f>
        <v>5000</v>
      </c>
      <c r="N21" s="25"/>
      <c r="O21" s="26" t="s">
        <v>42</v>
      </c>
      <c r="P21" s="25" t="s">
        <v>49</v>
      </c>
      <c r="Q21" s="25"/>
    </row>
    <row r="22" spans="1:17" ht="16.5" thickTop="1" thickBot="1" x14ac:dyDescent="0.3">
      <c r="A22" t="s">
        <v>21</v>
      </c>
      <c r="J22" s="3"/>
      <c r="K22" s="9" t="str">
        <f t="shared" ref="K22:K23" si="0">IF(J22="Yes",5000,IF(J22="No",0,""))</f>
        <v/>
      </c>
      <c r="N22" s="25" t="s">
        <v>39</v>
      </c>
      <c r="O22" s="27">
        <v>100000000</v>
      </c>
      <c r="P22" s="25"/>
      <c r="Q22" s="25"/>
    </row>
    <row r="23" spans="1:17" ht="16.5" thickTop="1" thickBot="1" x14ac:dyDescent="0.3">
      <c r="A23" t="s">
        <v>22</v>
      </c>
      <c r="J23" s="3"/>
      <c r="K23" s="9" t="str">
        <f t="shared" si="0"/>
        <v/>
      </c>
      <c r="N23" s="25" t="s">
        <v>37</v>
      </c>
      <c r="O23" s="27">
        <v>10000000</v>
      </c>
      <c r="P23" s="25"/>
      <c r="Q23" s="25"/>
    </row>
    <row r="24" spans="1:17" ht="15.75" thickTop="1" x14ac:dyDescent="0.25">
      <c r="K24" s="9"/>
      <c r="N24" s="25" t="s">
        <v>37</v>
      </c>
      <c r="O24" s="27">
        <v>1000000</v>
      </c>
      <c r="P24" s="25"/>
      <c r="Q24" s="25"/>
    </row>
    <row r="25" spans="1:17" x14ac:dyDescent="0.25">
      <c r="A25" s="1" t="s">
        <v>7</v>
      </c>
      <c r="K25" s="9"/>
      <c r="N25" s="25" t="s">
        <v>37</v>
      </c>
      <c r="O25" s="27">
        <v>100000</v>
      </c>
      <c r="P25" s="25"/>
      <c r="Q25" s="25"/>
    </row>
    <row r="26" spans="1:17" ht="15.75" thickBot="1" x14ac:dyDescent="0.3">
      <c r="K26" s="16"/>
      <c r="N26" s="25" t="s">
        <v>37</v>
      </c>
      <c r="O26" s="27">
        <v>10000</v>
      </c>
      <c r="P26" s="25"/>
      <c r="Q26" s="25"/>
    </row>
    <row r="27" spans="1:17" ht="16.5" thickTop="1" thickBot="1" x14ac:dyDescent="0.3">
      <c r="A27" t="s">
        <v>23</v>
      </c>
      <c r="J27" s="3"/>
      <c r="K27" s="9" t="str">
        <f>IF(J27="Yes",10000,IF(J27="No",0,""))</f>
        <v/>
      </c>
      <c r="N27" s="25" t="s">
        <v>37</v>
      </c>
      <c r="O27" s="27">
        <v>1000</v>
      </c>
      <c r="P27" s="25"/>
      <c r="Q27" s="25"/>
    </row>
    <row r="28" spans="1:17" ht="15.75" thickTop="1" x14ac:dyDescent="0.25">
      <c r="K28" s="9"/>
      <c r="N28" s="25" t="s">
        <v>38</v>
      </c>
      <c r="O28" s="27">
        <v>999</v>
      </c>
      <c r="P28" s="25"/>
      <c r="Q28" s="25"/>
    </row>
    <row r="29" spans="1:17" x14ac:dyDescent="0.25">
      <c r="A29" s="1" t="s">
        <v>8</v>
      </c>
      <c r="K29" s="9"/>
      <c r="N29" s="25"/>
      <c r="O29" s="26"/>
      <c r="P29" s="25"/>
      <c r="Q29" s="25"/>
    </row>
    <row r="30" spans="1:17" ht="15.75" thickBot="1" x14ac:dyDescent="0.3">
      <c r="K30" s="9"/>
      <c r="N30" s="1"/>
      <c r="O30" s="26"/>
      <c r="P30" s="25"/>
      <c r="Q30" s="25"/>
    </row>
    <row r="31" spans="1:17" ht="16.5" thickTop="1" thickBot="1" x14ac:dyDescent="0.3">
      <c r="A31" t="s">
        <v>72</v>
      </c>
      <c r="J31" s="8"/>
      <c r="K31" s="9">
        <f>IF(Survey!M9&gt;=10000000000,J31/100000,IF(Survey!M9&gt;1000000000,J31/10000,IF(Survey!M9&gt;100000000,J31/1000,IF(Survey!M9&gt;10000000,J31/100,IF(Survey!M9&gt;=0,J31/10)))))</f>
        <v>0</v>
      </c>
    </row>
    <row r="32" spans="1:17" ht="15.75" thickTop="1" x14ac:dyDescent="0.25">
      <c r="K32" s="9"/>
    </row>
    <row r="33" spans="1:11" x14ac:dyDescent="0.25">
      <c r="A33" s="1" t="s">
        <v>24</v>
      </c>
      <c r="K33" s="9"/>
    </row>
    <row r="34" spans="1:11" x14ac:dyDescent="0.25">
      <c r="A34" s="1"/>
      <c r="K34" s="9"/>
    </row>
    <row r="35" spans="1:11" x14ac:dyDescent="0.25">
      <c r="A35" t="s">
        <v>25</v>
      </c>
      <c r="K35" s="9"/>
    </row>
    <row r="36" spans="1:11" x14ac:dyDescent="0.25">
      <c r="A36" s="5" t="s">
        <v>6</v>
      </c>
      <c r="K36" s="9"/>
    </row>
    <row r="37" spans="1:11" ht="15.75" thickBot="1" x14ac:dyDescent="0.3">
      <c r="K37" s="9"/>
    </row>
    <row r="38" spans="1:11" ht="16.5" thickTop="1" thickBot="1" x14ac:dyDescent="0.3">
      <c r="I38" t="s">
        <v>0</v>
      </c>
      <c r="J38" s="3"/>
      <c r="K38" s="9" t="str">
        <f>IF(J38="X",500,"")</f>
        <v/>
      </c>
    </row>
    <row r="39" spans="1:11" ht="16.5" thickTop="1" thickBot="1" x14ac:dyDescent="0.3">
      <c r="I39" t="s">
        <v>1</v>
      </c>
      <c r="J39" s="3"/>
      <c r="K39" s="9" t="str">
        <f>IF(J39="X",1000,"")</f>
        <v/>
      </c>
    </row>
    <row r="40" spans="1:11" ht="16.5" thickTop="1" thickBot="1" x14ac:dyDescent="0.3">
      <c r="I40" t="s">
        <v>2</v>
      </c>
      <c r="J40" s="3"/>
      <c r="K40" s="9" t="str">
        <f>IF(J40="X",1500,"")</f>
        <v/>
      </c>
    </row>
    <row r="41" spans="1:11" ht="16.5" thickTop="1" thickBot="1" x14ac:dyDescent="0.3">
      <c r="I41" t="s">
        <v>5</v>
      </c>
      <c r="J41" s="3"/>
      <c r="K41" s="9" t="str">
        <f>IF(J41="X",2000,"")</f>
        <v/>
      </c>
    </row>
    <row r="42" spans="1:11" ht="16.5" thickTop="1" thickBot="1" x14ac:dyDescent="0.3">
      <c r="I42" t="s">
        <v>3</v>
      </c>
      <c r="J42" s="3" t="s">
        <v>29</v>
      </c>
      <c r="K42" s="9">
        <f>IF(J42="X",3000,"")</f>
        <v>3000</v>
      </c>
    </row>
    <row r="43" spans="1:11" ht="16.5" thickTop="1" thickBot="1" x14ac:dyDescent="0.3">
      <c r="I43" t="s">
        <v>4</v>
      </c>
      <c r="J43" s="3"/>
      <c r="K43" s="9" t="str">
        <f>IF(J43="X",5000,"")</f>
        <v/>
      </c>
    </row>
    <row r="44" spans="1:11" ht="16.5" thickTop="1" thickBot="1" x14ac:dyDescent="0.3">
      <c r="I44" t="s">
        <v>26</v>
      </c>
      <c r="J44" s="3"/>
      <c r="K44" s="9" t="str">
        <f>IF(J44="X",7500,"")</f>
        <v/>
      </c>
    </row>
    <row r="45" spans="1:11" ht="16.5" thickTop="1" thickBot="1" x14ac:dyDescent="0.3">
      <c r="I45" t="s">
        <v>27</v>
      </c>
      <c r="J45" s="3"/>
      <c r="K45" s="9" t="str">
        <f>IF(J45="X",10000,"")</f>
        <v/>
      </c>
    </row>
    <row r="46" spans="1:11" ht="15.75" thickTop="1" x14ac:dyDescent="0.25">
      <c r="K46" s="9"/>
    </row>
    <row r="47" spans="1:11" x14ac:dyDescent="0.25">
      <c r="A47" s="1" t="s">
        <v>9</v>
      </c>
      <c r="K47" s="9"/>
    </row>
    <row r="48" spans="1:11" ht="15.75" thickBot="1" x14ac:dyDescent="0.3">
      <c r="K48" s="9"/>
    </row>
    <row r="49" spans="1:11" ht="16.5" thickTop="1" thickBot="1" x14ac:dyDescent="0.3">
      <c r="A49" t="s">
        <v>12</v>
      </c>
      <c r="J49" s="2" t="s">
        <v>28</v>
      </c>
      <c r="K49" s="9">
        <f>IF(J49="Yes",5000,IF(J49="No",0,""))</f>
        <v>5000</v>
      </c>
    </row>
    <row r="50" spans="1:11" ht="16.5" thickTop="1" thickBot="1" x14ac:dyDescent="0.3">
      <c r="A50" t="s">
        <v>13</v>
      </c>
      <c r="J50" s="8">
        <v>4500000</v>
      </c>
      <c r="K50" s="9">
        <f>IF(Survey!M9&gt;=10000000000,J50/100000,IF(Survey!M9&gt;1000000000,J50/10000,IF(Survey!M9&gt;100000000,J50/1000,IF(Survey!M9&gt;10000000,J50/100,IF(Survey!M9&gt;=0,J50/10)))))</f>
        <v>450</v>
      </c>
    </row>
    <row r="51" spans="1:11" ht="15.75" thickTop="1" x14ac:dyDescent="0.25">
      <c r="K51" s="9"/>
    </row>
    <row r="52" spans="1:11" ht="15.75" thickBot="1" x14ac:dyDescent="0.3">
      <c r="K52" s="9"/>
    </row>
    <row r="53" spans="1:11" ht="16.5" thickTop="1" thickBot="1" x14ac:dyDescent="0.3">
      <c r="I53" s="22" t="s">
        <v>36</v>
      </c>
      <c r="J53" s="23"/>
      <c r="K53" s="21">
        <f>SUM(K2:K50)</f>
        <v>13450</v>
      </c>
    </row>
    <row r="54" spans="1:11" ht="15.75" thickTop="1" x14ac:dyDescent="0.25"/>
  </sheetData>
  <dataValidations count="2">
    <dataValidation type="list" allowBlank="1" showInputMessage="1" showErrorMessage="1" sqref="J49 J27 J21:J23" xr:uid="{F5932ECF-8161-444A-B147-5A00A9CD1D46}">
      <formula1>"Yes,No"</formula1>
    </dataValidation>
    <dataValidation type="list" allowBlank="1" showInputMessage="1" showErrorMessage="1" sqref="J38:J45" xr:uid="{B802DC56-73FB-474A-9692-F9B59701A061}">
      <formula1>"X"</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58CB3-DDDD-4A2E-8197-1A27D1909EBF}">
  <dimension ref="A1:Q54"/>
  <sheetViews>
    <sheetView topLeftCell="A26" zoomScaleNormal="100" workbookViewId="0">
      <selection activeCell="J49" sqref="J49"/>
    </sheetView>
  </sheetViews>
  <sheetFormatPr defaultRowHeight="15" x14ac:dyDescent="0.25"/>
  <cols>
    <col min="7" max="7" width="11.7109375" bestFit="1" customWidth="1"/>
    <col min="8" max="8" width="11.85546875" bestFit="1" customWidth="1"/>
    <col min="9" max="9" width="21.85546875" bestFit="1" customWidth="1"/>
    <col min="10" max="10" width="13.85546875" bestFit="1" customWidth="1"/>
    <col min="11" max="11" width="24.42578125" style="17" bestFit="1" customWidth="1"/>
    <col min="12" max="12" width="178.28515625" customWidth="1"/>
    <col min="15" max="15" width="15.85546875" style="18" bestFit="1" customWidth="1"/>
  </cols>
  <sheetData>
    <row r="1" spans="1:17" ht="16.5" thickTop="1" thickBot="1" x14ac:dyDescent="0.3">
      <c r="A1" s="6" t="s">
        <v>14</v>
      </c>
      <c r="B1" s="7"/>
      <c r="C1" s="7"/>
      <c r="D1" s="7"/>
      <c r="E1" s="7"/>
      <c r="F1" s="7"/>
      <c r="G1" s="7"/>
      <c r="H1" s="7"/>
      <c r="I1" s="7"/>
      <c r="J1" s="7"/>
      <c r="K1" s="13" t="s">
        <v>35</v>
      </c>
    </row>
    <row r="2" spans="1:17" ht="15.75" thickTop="1" x14ac:dyDescent="0.25">
      <c r="K2" s="9"/>
    </row>
    <row r="3" spans="1:17" ht="15.75" thickBot="1" x14ac:dyDescent="0.3">
      <c r="A3" s="1" t="s">
        <v>45</v>
      </c>
      <c r="K3" s="14"/>
    </row>
    <row r="4" spans="1:17" ht="16.5" thickTop="1" thickBot="1" x14ac:dyDescent="0.3">
      <c r="A4" s="11" t="s">
        <v>75</v>
      </c>
      <c r="B4" s="11"/>
      <c r="C4" s="11"/>
      <c r="D4" s="11"/>
      <c r="E4" s="11"/>
      <c r="F4" s="11"/>
      <c r="G4" s="11"/>
      <c r="H4" s="11"/>
      <c r="I4" s="11"/>
      <c r="J4" s="12"/>
      <c r="K4" s="15"/>
      <c r="L4" t="s">
        <v>10</v>
      </c>
    </row>
    <row r="5" spans="1:17" ht="15.75" thickTop="1" x14ac:dyDescent="0.25">
      <c r="K5" s="14"/>
    </row>
    <row r="6" spans="1:17" x14ac:dyDescent="0.25">
      <c r="A6" s="1" t="s">
        <v>11</v>
      </c>
      <c r="K6" s="14"/>
      <c r="N6" t="s">
        <v>40</v>
      </c>
    </row>
    <row r="7" spans="1:17" ht="15.75" thickBot="1" x14ac:dyDescent="0.3">
      <c r="A7" s="1"/>
      <c r="K7" s="14"/>
    </row>
    <row r="8" spans="1:17" ht="16.5" thickTop="1" thickBot="1" x14ac:dyDescent="0.3">
      <c r="A8" t="s">
        <v>16</v>
      </c>
      <c r="J8" s="4"/>
      <c r="K8" s="9">
        <f>IF(Survey!M9&gt;=10000000000,J8/100000,IF(Survey!M9&gt;1000000000,J8/10000,IF(Survey!M9&gt;100000000,J8/1000,IF(Survey!M9&gt;10000000,J8/100,IF(Survey!M9&gt;=0,J8/10)))))</f>
        <v>0</v>
      </c>
      <c r="O8" s="18" t="s">
        <v>44</v>
      </c>
      <c r="P8" t="s">
        <v>43</v>
      </c>
      <c r="Q8" s="18"/>
    </row>
    <row r="9" spans="1:17" ht="15.75" thickTop="1" x14ac:dyDescent="0.25">
      <c r="K9" s="9"/>
      <c r="N9" t="s">
        <v>39</v>
      </c>
      <c r="O9" s="18">
        <v>10000000000</v>
      </c>
      <c r="P9">
        <v>100000</v>
      </c>
      <c r="Q9" s="18"/>
    </row>
    <row r="10" spans="1:17" x14ac:dyDescent="0.25">
      <c r="A10" s="1" t="s">
        <v>17</v>
      </c>
      <c r="K10" s="9"/>
      <c r="N10" t="s">
        <v>37</v>
      </c>
      <c r="O10" s="18">
        <v>1000000000</v>
      </c>
      <c r="P10">
        <v>10000</v>
      </c>
      <c r="Q10" s="18"/>
    </row>
    <row r="11" spans="1:17" ht="15.75" thickBot="1" x14ac:dyDescent="0.3">
      <c r="A11" s="1"/>
      <c r="K11" s="9"/>
      <c r="N11" t="s">
        <v>37</v>
      </c>
      <c r="O11" s="18">
        <v>100000000</v>
      </c>
      <c r="P11">
        <v>1000</v>
      </c>
      <c r="Q11" s="18"/>
    </row>
    <row r="12" spans="1:17" ht="16.5" thickTop="1" thickBot="1" x14ac:dyDescent="0.3">
      <c r="A12" t="s">
        <v>18</v>
      </c>
      <c r="J12" s="4"/>
      <c r="K12" s="9">
        <f>IF(Survey!M9&gt;=10000000000,J12/100000,IF(Survey!M9&gt;1000000000,J12/10000,IF(Survey!M9&gt;100000000,J12/1000,IF(Survey!M9&gt;10000000,J12/100,IF(Survey!M9&gt;=0,J12/10)))))</f>
        <v>0</v>
      </c>
      <c r="N12" t="s">
        <v>37</v>
      </c>
      <c r="O12" s="18">
        <v>10000000</v>
      </c>
      <c r="P12">
        <v>100</v>
      </c>
      <c r="Q12" s="18"/>
    </row>
    <row r="13" spans="1:17" ht="15.75" thickTop="1" x14ac:dyDescent="0.25">
      <c r="K13" s="9"/>
      <c r="N13" t="s">
        <v>38</v>
      </c>
      <c r="O13" s="18">
        <v>1000000</v>
      </c>
      <c r="P13">
        <v>10</v>
      </c>
    </row>
    <row r="14" spans="1:17" x14ac:dyDescent="0.25">
      <c r="A14" s="1" t="s">
        <v>15</v>
      </c>
      <c r="K14" s="9"/>
    </row>
    <row r="15" spans="1:17" x14ac:dyDescent="0.25">
      <c r="K15" s="9"/>
      <c r="N15" s="5" t="s">
        <v>41</v>
      </c>
      <c r="O15" s="24"/>
      <c r="P15" s="5"/>
    </row>
    <row r="16" spans="1:17" x14ac:dyDescent="0.25">
      <c r="A16" t="s">
        <v>19</v>
      </c>
      <c r="K16" s="9"/>
      <c r="N16" s="5"/>
      <c r="O16" s="24"/>
      <c r="P16" s="5"/>
    </row>
    <row r="17" spans="1:17" ht="15.75" thickBot="1" x14ac:dyDescent="0.3">
      <c r="K17" s="9"/>
      <c r="N17" s="5"/>
      <c r="O17" s="24"/>
      <c r="P17" s="5"/>
    </row>
    <row r="18" spans="1:17" ht="16.5" thickTop="1" thickBot="1" x14ac:dyDescent="0.3">
      <c r="A18" t="s">
        <v>48</v>
      </c>
      <c r="J18" s="19">
        <v>15000</v>
      </c>
      <c r="K18" s="9">
        <f>IF(Survey!M9&gt;=10000000000,J18*13/100000,IF(Survey!M9&gt;1000000000,J18*13/10000,IF(Survey!M9&gt;100000000,J18*13/1000,IF(Survey!M9&gt;10000000,J18*13/100,IF(Survey!M9&gt;=0,J8/10)))))</f>
        <v>19.5</v>
      </c>
      <c r="L18" s="17"/>
      <c r="N18" s="5"/>
      <c r="O18" s="24"/>
      <c r="P18" s="5"/>
    </row>
    <row r="19" spans="1:17" ht="15.75" thickTop="1" x14ac:dyDescent="0.25">
      <c r="A19" s="1" t="s">
        <v>50</v>
      </c>
      <c r="K19" s="9"/>
      <c r="N19" s="25"/>
      <c r="O19" s="26"/>
      <c r="P19" s="25"/>
      <c r="Q19" s="25"/>
    </row>
    <row r="20" spans="1:17" ht="15.75" thickBot="1" x14ac:dyDescent="0.3">
      <c r="K20" s="9"/>
      <c r="N20" s="25"/>
      <c r="O20" s="26"/>
      <c r="P20" s="25"/>
      <c r="Q20" s="25"/>
    </row>
    <row r="21" spans="1:17" ht="16.5" thickTop="1" thickBot="1" x14ac:dyDescent="0.3">
      <c r="A21" t="s">
        <v>20</v>
      </c>
      <c r="J21" s="3" t="s">
        <v>28</v>
      </c>
      <c r="K21" s="9">
        <f>IF(J21="Yes",5000,IF(J21="No",0,""))</f>
        <v>5000</v>
      </c>
      <c r="N21" s="25"/>
      <c r="O21" s="26" t="s">
        <v>42</v>
      </c>
      <c r="P21" s="25" t="s">
        <v>49</v>
      </c>
      <c r="Q21" s="25"/>
    </row>
    <row r="22" spans="1:17" ht="16.5" thickTop="1" thickBot="1" x14ac:dyDescent="0.3">
      <c r="A22" t="s">
        <v>21</v>
      </c>
      <c r="J22" s="3" t="s">
        <v>28</v>
      </c>
      <c r="K22" s="9">
        <f t="shared" ref="K22:K23" si="0">IF(J22="Yes",5000,IF(J22="No",0,""))</f>
        <v>5000</v>
      </c>
      <c r="N22" s="25" t="s">
        <v>39</v>
      </c>
      <c r="O22" s="27">
        <v>100000000</v>
      </c>
      <c r="P22" s="25"/>
      <c r="Q22" s="25"/>
    </row>
    <row r="23" spans="1:17" ht="16.5" thickTop="1" thickBot="1" x14ac:dyDescent="0.3">
      <c r="A23" t="s">
        <v>22</v>
      </c>
      <c r="J23" s="3" t="s">
        <v>28</v>
      </c>
      <c r="K23" s="9">
        <f t="shared" si="0"/>
        <v>5000</v>
      </c>
      <c r="N23" s="25" t="s">
        <v>37</v>
      </c>
      <c r="O23" s="27">
        <v>10000000</v>
      </c>
      <c r="P23" s="25"/>
      <c r="Q23" s="25"/>
    </row>
    <row r="24" spans="1:17" ht="15.75" thickTop="1" x14ac:dyDescent="0.25">
      <c r="K24" s="9"/>
      <c r="N24" s="25" t="s">
        <v>37</v>
      </c>
      <c r="O24" s="27">
        <v>1000000</v>
      </c>
      <c r="P24" s="25"/>
      <c r="Q24" s="25"/>
    </row>
    <row r="25" spans="1:17" x14ac:dyDescent="0.25">
      <c r="A25" s="1" t="s">
        <v>7</v>
      </c>
      <c r="K25" s="9"/>
      <c r="N25" s="25" t="s">
        <v>37</v>
      </c>
      <c r="O25" s="27">
        <v>100000</v>
      </c>
      <c r="P25" s="25"/>
      <c r="Q25" s="25"/>
    </row>
    <row r="26" spans="1:17" ht="15.75" thickBot="1" x14ac:dyDescent="0.3">
      <c r="K26" s="16"/>
      <c r="N26" s="25" t="s">
        <v>37</v>
      </c>
      <c r="O26" s="27">
        <v>10000</v>
      </c>
      <c r="P26" s="25"/>
      <c r="Q26" s="25"/>
    </row>
    <row r="27" spans="1:17" ht="16.5" thickTop="1" thickBot="1" x14ac:dyDescent="0.3">
      <c r="A27" t="s">
        <v>23</v>
      </c>
      <c r="J27" s="3" t="s">
        <v>28</v>
      </c>
      <c r="K27" s="9">
        <f>IF(J27="Yes",10000,IF(J27="No",0,""))</f>
        <v>10000</v>
      </c>
      <c r="N27" s="25" t="s">
        <v>37</v>
      </c>
      <c r="O27" s="27">
        <v>1000</v>
      </c>
      <c r="P27" s="25"/>
      <c r="Q27" s="25"/>
    </row>
    <row r="28" spans="1:17" ht="15.75" thickTop="1" x14ac:dyDescent="0.25">
      <c r="K28" s="9"/>
      <c r="N28" s="25" t="s">
        <v>38</v>
      </c>
      <c r="O28" s="27">
        <v>999</v>
      </c>
      <c r="P28" s="25"/>
      <c r="Q28" s="25"/>
    </row>
    <row r="29" spans="1:17" x14ac:dyDescent="0.25">
      <c r="A29" s="1" t="s">
        <v>8</v>
      </c>
      <c r="K29" s="9"/>
      <c r="N29" s="25"/>
      <c r="O29" s="26"/>
      <c r="P29" s="25"/>
      <c r="Q29" s="25"/>
    </row>
    <row r="30" spans="1:17" ht="15.75" thickBot="1" x14ac:dyDescent="0.3">
      <c r="K30" s="9"/>
      <c r="N30" s="1"/>
      <c r="O30" s="26"/>
      <c r="P30" s="25"/>
      <c r="Q30" s="25"/>
    </row>
    <row r="31" spans="1:17" ht="16.5" thickTop="1" thickBot="1" x14ac:dyDescent="0.3">
      <c r="A31" t="s">
        <v>72</v>
      </c>
      <c r="J31" s="8">
        <v>750000000</v>
      </c>
      <c r="K31" s="9">
        <f>IF(Survey!M9&gt;=10000000000,J31/100000,IF(Survey!M9&gt;1000000000,J31/10000,IF(Survey!M9&gt;100000000,J31/1000,IF(Survey!M9&gt;10000000,J31/100,IF(Survey!M9&gt;=0,J31/10)))))</f>
        <v>75000</v>
      </c>
    </row>
    <row r="32" spans="1:17" ht="15.75" thickTop="1" x14ac:dyDescent="0.25">
      <c r="K32" s="9"/>
    </row>
    <row r="33" spans="1:11" x14ac:dyDescent="0.25">
      <c r="A33" s="1" t="s">
        <v>24</v>
      </c>
      <c r="K33" s="9"/>
    </row>
    <row r="34" spans="1:11" x14ac:dyDescent="0.25">
      <c r="A34" s="1"/>
      <c r="K34" s="9"/>
    </row>
    <row r="35" spans="1:11" x14ac:dyDescent="0.25">
      <c r="A35" t="s">
        <v>25</v>
      </c>
      <c r="K35" s="9"/>
    </row>
    <row r="36" spans="1:11" x14ac:dyDescent="0.25">
      <c r="A36" s="5" t="s">
        <v>6</v>
      </c>
      <c r="K36" s="9"/>
    </row>
    <row r="37" spans="1:11" ht="15.75" thickBot="1" x14ac:dyDescent="0.3">
      <c r="K37" s="9"/>
    </row>
    <row r="38" spans="1:11" ht="16.5" thickTop="1" thickBot="1" x14ac:dyDescent="0.3">
      <c r="I38" t="s">
        <v>0</v>
      </c>
      <c r="J38" s="3"/>
      <c r="K38" s="9" t="str">
        <f>IF(J38="X",500,"")</f>
        <v/>
      </c>
    </row>
    <row r="39" spans="1:11" ht="16.5" thickTop="1" thickBot="1" x14ac:dyDescent="0.3">
      <c r="I39" t="s">
        <v>1</v>
      </c>
      <c r="J39" s="3"/>
      <c r="K39" s="9" t="str">
        <f>IF(J39="X",1000,"")</f>
        <v/>
      </c>
    </row>
    <row r="40" spans="1:11" ht="16.5" thickTop="1" thickBot="1" x14ac:dyDescent="0.3">
      <c r="I40" t="s">
        <v>2</v>
      </c>
      <c r="J40" s="3"/>
      <c r="K40" s="9" t="str">
        <f>IF(J40="X",1500,"")</f>
        <v/>
      </c>
    </row>
    <row r="41" spans="1:11" ht="16.5" thickTop="1" thickBot="1" x14ac:dyDescent="0.3">
      <c r="I41" t="s">
        <v>5</v>
      </c>
      <c r="J41" s="3"/>
      <c r="K41" s="9" t="str">
        <f>IF(J41="X",2000,"")</f>
        <v/>
      </c>
    </row>
    <row r="42" spans="1:11" ht="16.5" thickTop="1" thickBot="1" x14ac:dyDescent="0.3">
      <c r="I42" t="s">
        <v>3</v>
      </c>
      <c r="J42" s="3"/>
      <c r="K42" s="9" t="str">
        <f>IF(J42="X",3000,"")</f>
        <v/>
      </c>
    </row>
    <row r="43" spans="1:11" ht="16.5" thickTop="1" thickBot="1" x14ac:dyDescent="0.3">
      <c r="I43" t="s">
        <v>4</v>
      </c>
      <c r="J43" s="3"/>
      <c r="K43" s="9" t="str">
        <f>IF(J43="X",5000,"")</f>
        <v/>
      </c>
    </row>
    <row r="44" spans="1:11" ht="16.5" thickTop="1" thickBot="1" x14ac:dyDescent="0.3">
      <c r="I44" t="s">
        <v>26</v>
      </c>
      <c r="J44" s="3"/>
      <c r="K44" s="9" t="str">
        <f>IF(J44="X",7500,"")</f>
        <v/>
      </c>
    </row>
    <row r="45" spans="1:11" ht="16.5" thickTop="1" thickBot="1" x14ac:dyDescent="0.3">
      <c r="I45" t="s">
        <v>27</v>
      </c>
      <c r="J45" s="3" t="s">
        <v>29</v>
      </c>
      <c r="K45" s="9">
        <f>IF(J45="X",10000,"")</f>
        <v>10000</v>
      </c>
    </row>
    <row r="46" spans="1:11" ht="15.75" thickTop="1" x14ac:dyDescent="0.25">
      <c r="K46" s="9"/>
    </row>
    <row r="47" spans="1:11" x14ac:dyDescent="0.25">
      <c r="A47" s="1" t="s">
        <v>9</v>
      </c>
      <c r="K47" s="9"/>
    </row>
    <row r="48" spans="1:11" ht="15.75" thickBot="1" x14ac:dyDescent="0.3">
      <c r="K48" s="9"/>
    </row>
    <row r="49" spans="1:11" ht="16.5" thickTop="1" thickBot="1" x14ac:dyDescent="0.3">
      <c r="A49" t="s">
        <v>12</v>
      </c>
      <c r="J49" s="2"/>
      <c r="K49" s="9" t="str">
        <f>IF(J49="Yes",5000,IF(J49="No",0,""))</f>
        <v/>
      </c>
    </row>
    <row r="50" spans="1:11" ht="16.5" thickTop="1" thickBot="1" x14ac:dyDescent="0.3">
      <c r="A50" t="s">
        <v>13</v>
      </c>
      <c r="J50" s="8"/>
      <c r="K50" s="9">
        <f>IF(Survey!M9&gt;=10000000000,J50/100000,IF(Survey!M9&gt;1000000000,J50/10000,IF(Survey!M9&gt;100000000,J50/1000,IF(Survey!M9&gt;10000000,J50/100,IF(Survey!M9&gt;=0,J50/10)))))</f>
        <v>0</v>
      </c>
    </row>
    <row r="51" spans="1:11" ht="15.75" thickTop="1" x14ac:dyDescent="0.25">
      <c r="K51" s="9"/>
    </row>
    <row r="52" spans="1:11" ht="15.75" thickBot="1" x14ac:dyDescent="0.3">
      <c r="K52" s="9"/>
    </row>
    <row r="53" spans="1:11" ht="16.5" thickTop="1" thickBot="1" x14ac:dyDescent="0.3">
      <c r="I53" s="22" t="s">
        <v>36</v>
      </c>
      <c r="J53" s="23"/>
      <c r="K53" s="21">
        <f>SUM(K2:K50)</f>
        <v>110019.5</v>
      </c>
    </row>
    <row r="54" spans="1:11" ht="15.75" thickTop="1" x14ac:dyDescent="0.25"/>
  </sheetData>
  <dataValidations count="2">
    <dataValidation type="list" allowBlank="1" showInputMessage="1" showErrorMessage="1" sqref="J38:J45" xr:uid="{8A10A3B5-9827-4549-8950-1EE56976FCC3}">
      <formula1>"X"</formula1>
    </dataValidation>
    <dataValidation type="list" allowBlank="1" showInputMessage="1" showErrorMessage="1" sqref="J49 J27 J21:J23" xr:uid="{0C9889DB-94D7-4D03-A67B-93F68FCEC821}">
      <formula1>"Yes,No"</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2CCC-3DB1-41E2-9EC3-288A9057384C}">
  <dimension ref="A1:D15"/>
  <sheetViews>
    <sheetView tabSelected="1" workbookViewId="0">
      <selection activeCell="A15" sqref="A15"/>
    </sheetView>
  </sheetViews>
  <sheetFormatPr defaultRowHeight="15" x14ac:dyDescent="0.25"/>
  <cols>
    <col min="1" max="1" width="36.7109375" bestFit="1" customWidth="1"/>
    <col min="3" max="3" width="27.28515625" bestFit="1" customWidth="1"/>
    <col min="4" max="4" width="7" bestFit="1" customWidth="1"/>
  </cols>
  <sheetData>
    <row r="1" spans="1:4" x14ac:dyDescent="0.25">
      <c r="A1" s="1" t="s">
        <v>53</v>
      </c>
    </row>
    <row r="2" spans="1:4" x14ac:dyDescent="0.25">
      <c r="B2" t="s">
        <v>57</v>
      </c>
      <c r="C2" t="s">
        <v>58</v>
      </c>
      <c r="D2" t="s">
        <v>76</v>
      </c>
    </row>
    <row r="3" spans="1:4" x14ac:dyDescent="0.25">
      <c r="A3" t="s">
        <v>54</v>
      </c>
      <c r="B3" s="17">
        <f>Risk1!K53</f>
        <v>108500</v>
      </c>
      <c r="C3" t="str">
        <f>Risk1!A4</f>
        <v>Customer Health Records</v>
      </c>
      <c r="D3">
        <f>IF(B3&gt;=75000,5,IF(B3&gt;35000,4,IF(B3&gt;20000,3,IF(B3&gt;10000,2,IF(B3&gt;0,1)))))</f>
        <v>5</v>
      </c>
    </row>
    <row r="4" spans="1:4" x14ac:dyDescent="0.25">
      <c r="A4" t="s">
        <v>55</v>
      </c>
      <c r="B4" s="17">
        <f>Risk2!K53</f>
        <v>38200</v>
      </c>
      <c r="C4" t="str">
        <f>Risk2!A4</f>
        <v>Product Inventory</v>
      </c>
      <c r="D4">
        <f t="shared" ref="D4:D12" si="0">IF(B4&gt;=75000,5,IF(B4&gt;35000,4,IF(B4&gt;20000,3,IF(B4&gt;10000,2,IF(B4&gt;0,1)))))</f>
        <v>4</v>
      </c>
    </row>
    <row r="5" spans="1:4" x14ac:dyDescent="0.25">
      <c r="A5" t="s">
        <v>56</v>
      </c>
      <c r="B5" s="17">
        <f>Risk3!K53</f>
        <v>36675</v>
      </c>
      <c r="C5" t="str">
        <f>Risk3!A4</f>
        <v>Credit Card Data</v>
      </c>
      <c r="D5">
        <f t="shared" si="0"/>
        <v>4</v>
      </c>
    </row>
    <row r="6" spans="1:4" x14ac:dyDescent="0.25">
      <c r="A6" t="s">
        <v>60</v>
      </c>
      <c r="B6" s="17">
        <f>Risk4!K53</f>
        <v>13450</v>
      </c>
      <c r="C6" t="str">
        <f>Risk4!A4</f>
        <v>Company Website Storefront</v>
      </c>
      <c r="D6">
        <f t="shared" si="0"/>
        <v>2</v>
      </c>
    </row>
    <row r="7" spans="1:4" x14ac:dyDescent="0.25">
      <c r="A7" t="s">
        <v>61</v>
      </c>
      <c r="B7" s="17">
        <f>Risk5!K53</f>
        <v>95000</v>
      </c>
      <c r="C7" t="str">
        <f>Risk5!A4</f>
        <v>Cash Reserves</v>
      </c>
      <c r="D7">
        <f t="shared" si="0"/>
        <v>5</v>
      </c>
    </row>
    <row r="8" spans="1:4" x14ac:dyDescent="0.25">
      <c r="A8" t="s">
        <v>62</v>
      </c>
      <c r="B8" s="17">
        <f>Risk6!K53</f>
        <v>38250</v>
      </c>
      <c r="C8" t="str">
        <f>Risk6!A4</f>
        <v>Email Data</v>
      </c>
      <c r="D8">
        <f t="shared" si="0"/>
        <v>4</v>
      </c>
    </row>
    <row r="9" spans="1:4" x14ac:dyDescent="0.25">
      <c r="A9" t="s">
        <v>63</v>
      </c>
      <c r="B9" s="17">
        <f>Risk7!K53</f>
        <v>120000</v>
      </c>
      <c r="C9" t="str">
        <f>Risk7!A4</f>
        <v>Engineering Diagrams</v>
      </c>
      <c r="D9">
        <f t="shared" si="0"/>
        <v>5</v>
      </c>
    </row>
    <row r="10" spans="1:4" x14ac:dyDescent="0.25">
      <c r="A10" t="s">
        <v>64</v>
      </c>
      <c r="B10" s="17">
        <f>Risk8!K53</f>
        <v>265000</v>
      </c>
      <c r="C10" t="str">
        <f>Risk8!A4</f>
        <v>Source Code</v>
      </c>
      <c r="D10">
        <f t="shared" si="0"/>
        <v>5</v>
      </c>
    </row>
    <row r="11" spans="1:4" x14ac:dyDescent="0.25">
      <c r="A11" t="s">
        <v>65</v>
      </c>
      <c r="B11" s="17">
        <f>Risk9!K53</f>
        <v>13450</v>
      </c>
      <c r="C11" t="str">
        <f>Risk9!A4</f>
        <v>Phone Communications</v>
      </c>
      <c r="D11">
        <f t="shared" si="0"/>
        <v>2</v>
      </c>
    </row>
    <row r="12" spans="1:4" x14ac:dyDescent="0.25">
      <c r="A12" t="s">
        <v>66</v>
      </c>
      <c r="B12" s="17">
        <f>Risk10!K53</f>
        <v>110019.5</v>
      </c>
      <c r="C12" t="str">
        <f>Risk10!A4</f>
        <v>SFDC</v>
      </c>
      <c r="D12">
        <f t="shared" si="0"/>
        <v>5</v>
      </c>
    </row>
    <row r="15" spans="1:4" x14ac:dyDescent="0.25">
      <c r="A15" s="1" t="s">
        <v>71</v>
      </c>
    </row>
  </sheetData>
  <phoneticPr fontId="3"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0DAF-CBA4-4A5A-AE08-65E0E6D8B2BF}">
  <dimension ref="A1:M10"/>
  <sheetViews>
    <sheetView workbookViewId="0">
      <selection activeCell="A12" sqref="A12"/>
    </sheetView>
  </sheetViews>
  <sheetFormatPr defaultRowHeight="15" x14ac:dyDescent="0.25"/>
  <cols>
    <col min="5" max="5" width="11.140625" bestFit="1" customWidth="1"/>
    <col min="13" max="13" width="21.85546875" customWidth="1"/>
    <col min="14" max="14" width="10.140625" bestFit="1" customWidth="1"/>
  </cols>
  <sheetData>
    <row r="1" spans="1:13" x14ac:dyDescent="0.25">
      <c r="A1" t="s">
        <v>30</v>
      </c>
    </row>
    <row r="3" spans="1:13" x14ac:dyDescent="0.25">
      <c r="A3" s="1" t="s">
        <v>31</v>
      </c>
    </row>
    <row r="4" spans="1:13" ht="15.75" thickBot="1" x14ac:dyDescent="0.3"/>
    <row r="5" spans="1:13" ht="16.5" thickTop="1" thickBot="1" x14ac:dyDescent="0.3">
      <c r="A5" t="s">
        <v>32</v>
      </c>
      <c r="M5" s="4"/>
    </row>
    <row r="6" spans="1:13" ht="16.5" thickTop="1" thickBot="1" x14ac:dyDescent="0.3">
      <c r="A6" t="s">
        <v>33</v>
      </c>
      <c r="M6" s="4"/>
    </row>
    <row r="7" spans="1:13" ht="16.5" thickTop="1" thickBot="1" x14ac:dyDescent="0.3">
      <c r="A7" t="s">
        <v>46</v>
      </c>
      <c r="M7" s="4">
        <v>1500000000</v>
      </c>
    </row>
    <row r="8" spans="1:13" ht="16.5" thickTop="1" thickBot="1" x14ac:dyDescent="0.3">
      <c r="M8" s="18"/>
    </row>
    <row r="9" spans="1:13" ht="16.5" thickTop="1" thickBot="1" x14ac:dyDescent="0.3">
      <c r="A9" s="1" t="s">
        <v>34</v>
      </c>
      <c r="M9" s="20">
        <f>MAX(M5:M7)</f>
        <v>1500000000</v>
      </c>
    </row>
    <row r="10" spans="1:13" ht="15.75" thickTop="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4"/>
  <sheetViews>
    <sheetView topLeftCell="D1" zoomScaleNormal="100" workbookViewId="0">
      <selection activeCell="L4" sqref="L4"/>
    </sheetView>
  </sheetViews>
  <sheetFormatPr defaultRowHeight="15" x14ac:dyDescent="0.25"/>
  <cols>
    <col min="7" max="7" width="11.7109375" bestFit="1" customWidth="1"/>
    <col min="8" max="8" width="11.85546875" bestFit="1" customWidth="1"/>
    <col min="9" max="9" width="21.85546875" bestFit="1" customWidth="1"/>
    <col min="10" max="10" width="13.85546875" bestFit="1" customWidth="1"/>
    <col min="11" max="11" width="24.42578125" style="17" bestFit="1" customWidth="1"/>
    <col min="12" max="12" width="178.28515625" customWidth="1"/>
    <col min="15" max="15" width="15.85546875" style="18" bestFit="1" customWidth="1"/>
  </cols>
  <sheetData>
    <row r="1" spans="1:17" ht="16.5" thickTop="1" thickBot="1" x14ac:dyDescent="0.3">
      <c r="A1" s="6" t="s">
        <v>14</v>
      </c>
      <c r="B1" s="7"/>
      <c r="C1" s="7"/>
      <c r="D1" s="7"/>
      <c r="E1" s="7"/>
      <c r="F1" s="7"/>
      <c r="G1" s="7"/>
      <c r="H1" s="7"/>
      <c r="I1" s="7"/>
      <c r="J1" s="7"/>
      <c r="K1" s="13" t="s">
        <v>35</v>
      </c>
    </row>
    <row r="2" spans="1:17" ht="15.75" thickTop="1" x14ac:dyDescent="0.25">
      <c r="K2" s="9"/>
    </row>
    <row r="3" spans="1:17" ht="15.75" thickBot="1" x14ac:dyDescent="0.3">
      <c r="A3" s="1" t="s">
        <v>45</v>
      </c>
      <c r="K3" s="14"/>
    </row>
    <row r="4" spans="1:17" ht="16.5" thickTop="1" thickBot="1" x14ac:dyDescent="0.3">
      <c r="A4" s="10" t="s">
        <v>51</v>
      </c>
      <c r="B4" s="11"/>
      <c r="C4" s="11"/>
      <c r="D4" s="11"/>
      <c r="E4" s="11"/>
      <c r="F4" s="11"/>
      <c r="G4" s="11"/>
      <c r="H4" s="11"/>
      <c r="I4" s="11"/>
      <c r="J4" s="12"/>
      <c r="K4" s="15"/>
      <c r="L4" t="s">
        <v>10</v>
      </c>
    </row>
    <row r="5" spans="1:17" ht="15.75" thickTop="1" x14ac:dyDescent="0.25">
      <c r="K5" s="14"/>
    </row>
    <row r="6" spans="1:17" x14ac:dyDescent="0.25">
      <c r="A6" s="1" t="s">
        <v>11</v>
      </c>
      <c r="K6" s="14"/>
      <c r="N6" t="s">
        <v>40</v>
      </c>
    </row>
    <row r="7" spans="1:17" ht="15.75" thickBot="1" x14ac:dyDescent="0.3">
      <c r="A7" s="1"/>
      <c r="K7" s="14"/>
    </row>
    <row r="8" spans="1:17" ht="16.5" thickTop="1" thickBot="1" x14ac:dyDescent="0.3">
      <c r="A8" t="s">
        <v>16</v>
      </c>
      <c r="J8" s="4"/>
      <c r="K8" s="9">
        <f>IF(Survey!M9&gt;=10000000000,J8/100000,IF(Survey!M9&gt;1000000000,J8/10000,IF(Survey!M9&gt;100000000,J8/1000,IF(Survey!M9&gt;10000000,J8/100,IF(Survey!M9&gt;=0,J8/10)))))</f>
        <v>0</v>
      </c>
      <c r="O8" s="18" t="s">
        <v>44</v>
      </c>
      <c r="P8" t="s">
        <v>43</v>
      </c>
      <c r="Q8" s="18"/>
    </row>
    <row r="9" spans="1:17" ht="15.75" thickTop="1" x14ac:dyDescent="0.25">
      <c r="K9" s="9"/>
      <c r="L9" t="s">
        <v>77</v>
      </c>
      <c r="N9" t="s">
        <v>39</v>
      </c>
      <c r="O9" s="18">
        <v>10000000000</v>
      </c>
      <c r="P9">
        <v>100000</v>
      </c>
      <c r="Q9" s="18"/>
    </row>
    <row r="10" spans="1:17" x14ac:dyDescent="0.25">
      <c r="A10" s="1" t="s">
        <v>17</v>
      </c>
      <c r="K10" s="9"/>
      <c r="N10" t="s">
        <v>37</v>
      </c>
      <c r="O10" s="18">
        <v>1000000000</v>
      </c>
      <c r="P10">
        <v>10000</v>
      </c>
      <c r="Q10" s="18"/>
    </row>
    <row r="11" spans="1:17" ht="15.75" thickBot="1" x14ac:dyDescent="0.3">
      <c r="A11" s="1"/>
      <c r="K11" s="9"/>
      <c r="N11" t="s">
        <v>37</v>
      </c>
      <c r="O11" s="18">
        <v>100000000</v>
      </c>
      <c r="P11">
        <v>1000</v>
      </c>
      <c r="Q11" s="18"/>
    </row>
    <row r="12" spans="1:17" ht="16.5" thickTop="1" thickBot="1" x14ac:dyDescent="0.3">
      <c r="A12" t="s">
        <v>18</v>
      </c>
      <c r="J12" s="4"/>
      <c r="K12" s="9">
        <f>IF(Survey!M9&gt;=10000000000,J12/100000,IF(Survey!M9&gt;1000000000,J12/10000,IF(Survey!M9&gt;100000000,J12/1000,IF(Survey!M9&gt;10000000,J12/100,IF(Survey!M9&gt;=0,J12/10)))))</f>
        <v>0</v>
      </c>
      <c r="N12" t="s">
        <v>37</v>
      </c>
      <c r="O12" s="18">
        <v>10000000</v>
      </c>
      <c r="P12">
        <v>100</v>
      </c>
      <c r="Q12" s="18"/>
    </row>
    <row r="13" spans="1:17" ht="15.75" thickTop="1" x14ac:dyDescent="0.25">
      <c r="K13" s="9"/>
      <c r="N13" t="s">
        <v>38</v>
      </c>
      <c r="O13" s="18">
        <v>1000000</v>
      </c>
      <c r="P13">
        <v>10</v>
      </c>
    </row>
    <row r="14" spans="1:17" x14ac:dyDescent="0.25">
      <c r="A14" s="1" t="s">
        <v>15</v>
      </c>
      <c r="K14" s="9"/>
    </row>
    <row r="15" spans="1:17" x14ac:dyDescent="0.25">
      <c r="K15" s="9"/>
      <c r="N15" s="5" t="s">
        <v>41</v>
      </c>
      <c r="O15" s="24"/>
      <c r="P15" s="5"/>
    </row>
    <row r="16" spans="1:17" x14ac:dyDescent="0.25">
      <c r="A16" t="s">
        <v>19</v>
      </c>
      <c r="K16" s="9"/>
      <c r="N16" s="5"/>
      <c r="O16" s="24"/>
      <c r="P16" s="5"/>
    </row>
    <row r="17" spans="1:17" ht="15.75" thickBot="1" x14ac:dyDescent="0.3">
      <c r="K17" s="9"/>
      <c r="N17" s="5"/>
      <c r="O17" s="24"/>
      <c r="P17" s="5"/>
    </row>
    <row r="18" spans="1:17" ht="16.5" thickTop="1" thickBot="1" x14ac:dyDescent="0.3">
      <c r="A18" t="s">
        <v>48</v>
      </c>
      <c r="J18" s="19">
        <v>50000000</v>
      </c>
      <c r="K18" s="9">
        <f>IF(Survey!M9&gt;=10000000000,J18*13/100000,IF(Survey!M9&gt;1000000000,J18*13/10000,IF(Survey!M9&gt;100000000,J18*13/1000,IF(Survey!M9&gt;10000000,J18*13/100,IF(Survey!M9&gt;=0,J8/10)))))</f>
        <v>65000</v>
      </c>
      <c r="L18" s="17"/>
      <c r="N18" s="5"/>
      <c r="O18" s="24"/>
      <c r="P18" s="5"/>
    </row>
    <row r="19" spans="1:17" ht="15.75" thickTop="1" x14ac:dyDescent="0.25">
      <c r="A19" s="1" t="s">
        <v>50</v>
      </c>
      <c r="K19" s="9"/>
      <c r="N19" s="25"/>
      <c r="O19" s="26"/>
      <c r="P19" s="25"/>
      <c r="Q19" s="25"/>
    </row>
    <row r="20" spans="1:17" ht="15.75" thickBot="1" x14ac:dyDescent="0.3">
      <c r="K20" s="9"/>
      <c r="N20" s="25"/>
      <c r="O20" s="26"/>
      <c r="P20" s="25"/>
      <c r="Q20" s="25"/>
    </row>
    <row r="21" spans="1:17" ht="16.5" thickTop="1" thickBot="1" x14ac:dyDescent="0.3">
      <c r="A21" t="s">
        <v>20</v>
      </c>
      <c r="J21" s="3" t="s">
        <v>28</v>
      </c>
      <c r="K21" s="9">
        <f>IF(J21="Yes",5000,IF(J21="No",0,""))</f>
        <v>5000</v>
      </c>
      <c r="N21" s="25"/>
      <c r="O21" s="26" t="s">
        <v>42</v>
      </c>
      <c r="P21" s="25" t="s">
        <v>49</v>
      </c>
      <c r="Q21" s="25"/>
    </row>
    <row r="22" spans="1:17" ht="16.5" thickTop="1" thickBot="1" x14ac:dyDescent="0.3">
      <c r="A22" t="s">
        <v>21</v>
      </c>
      <c r="J22" s="3" t="s">
        <v>28</v>
      </c>
      <c r="K22" s="9">
        <f t="shared" ref="K22:K23" si="0">IF(J22="Yes",5000,IF(J22="No",0,""))</f>
        <v>5000</v>
      </c>
      <c r="N22" s="25" t="s">
        <v>39</v>
      </c>
      <c r="O22" s="27">
        <v>100000000</v>
      </c>
      <c r="P22" s="25"/>
      <c r="Q22" s="25"/>
    </row>
    <row r="23" spans="1:17" ht="16.5" thickTop="1" thickBot="1" x14ac:dyDescent="0.3">
      <c r="A23" t="s">
        <v>22</v>
      </c>
      <c r="J23" s="3" t="s">
        <v>28</v>
      </c>
      <c r="K23" s="9">
        <f t="shared" si="0"/>
        <v>5000</v>
      </c>
      <c r="N23" s="25" t="s">
        <v>37</v>
      </c>
      <c r="O23" s="27">
        <v>10000000</v>
      </c>
      <c r="P23" s="25"/>
      <c r="Q23" s="25"/>
    </row>
    <row r="24" spans="1:17" ht="15.75" thickTop="1" x14ac:dyDescent="0.25">
      <c r="K24" s="9"/>
      <c r="N24" s="25" t="s">
        <v>37</v>
      </c>
      <c r="O24" s="27">
        <v>1000000</v>
      </c>
      <c r="P24" s="25"/>
      <c r="Q24" s="25"/>
    </row>
    <row r="25" spans="1:17" x14ac:dyDescent="0.25">
      <c r="A25" s="1" t="s">
        <v>7</v>
      </c>
      <c r="K25" s="9"/>
      <c r="N25" s="25" t="s">
        <v>37</v>
      </c>
      <c r="O25" s="27">
        <v>100000</v>
      </c>
      <c r="P25" s="25"/>
      <c r="Q25" s="25"/>
    </row>
    <row r="26" spans="1:17" ht="15.75" thickBot="1" x14ac:dyDescent="0.3">
      <c r="K26" s="16"/>
      <c r="N26" s="25" t="s">
        <v>37</v>
      </c>
      <c r="O26" s="27">
        <v>10000</v>
      </c>
      <c r="P26" s="25"/>
      <c r="Q26" s="25"/>
    </row>
    <row r="27" spans="1:17" ht="16.5" thickTop="1" thickBot="1" x14ac:dyDescent="0.3">
      <c r="A27" t="s">
        <v>23</v>
      </c>
      <c r="J27" s="3" t="s">
        <v>28</v>
      </c>
      <c r="K27" s="9">
        <f>IF(J27="Yes",10000,IF(J27="No",0,""))</f>
        <v>10000</v>
      </c>
      <c r="N27" s="25" t="s">
        <v>37</v>
      </c>
      <c r="O27" s="27">
        <v>1000</v>
      </c>
      <c r="P27" s="25"/>
      <c r="Q27" s="25"/>
    </row>
    <row r="28" spans="1:17" ht="15.75" thickTop="1" x14ac:dyDescent="0.25">
      <c r="K28" s="9"/>
      <c r="N28" s="25" t="s">
        <v>38</v>
      </c>
      <c r="O28" s="27">
        <v>999</v>
      </c>
      <c r="P28" s="25"/>
      <c r="Q28" s="25"/>
    </row>
    <row r="29" spans="1:17" x14ac:dyDescent="0.25">
      <c r="A29" s="1" t="s">
        <v>8</v>
      </c>
      <c r="K29" s="9"/>
      <c r="N29" s="25"/>
      <c r="O29" s="26"/>
      <c r="P29" s="25"/>
      <c r="Q29" s="25"/>
    </row>
    <row r="30" spans="1:17" ht="15.75" thickBot="1" x14ac:dyDescent="0.3">
      <c r="K30" s="9"/>
      <c r="N30" s="1"/>
      <c r="O30" s="26"/>
      <c r="P30" s="25"/>
      <c r="Q30" s="25"/>
    </row>
    <row r="31" spans="1:17" ht="16.5" thickTop="1" thickBot="1" x14ac:dyDescent="0.3">
      <c r="A31" t="s">
        <v>72</v>
      </c>
      <c r="J31" s="8">
        <v>10000000</v>
      </c>
      <c r="K31" s="9">
        <f>IF(Survey!M9&gt;=10000000000,J31/100000,IF(Survey!M9&gt;1000000000,J31/10000,IF(Survey!M9&gt;100000000,J31/1000,IF(Survey!M9&gt;10000000,J31/100,IF(Survey!M9&gt;=0,J31/10)))))</f>
        <v>1000</v>
      </c>
    </row>
    <row r="32" spans="1:17" ht="15.75" thickTop="1" x14ac:dyDescent="0.25">
      <c r="K32" s="9"/>
    </row>
    <row r="33" spans="1:11" x14ac:dyDescent="0.25">
      <c r="A33" s="1" t="s">
        <v>24</v>
      </c>
      <c r="K33" s="9"/>
    </row>
    <row r="34" spans="1:11" x14ac:dyDescent="0.25">
      <c r="A34" s="1"/>
      <c r="K34" s="9"/>
    </row>
    <row r="35" spans="1:11" x14ac:dyDescent="0.25">
      <c r="A35" t="s">
        <v>25</v>
      </c>
      <c r="K35" s="9"/>
    </row>
    <row r="36" spans="1:11" x14ac:dyDescent="0.25">
      <c r="A36" s="5" t="s">
        <v>6</v>
      </c>
      <c r="K36" s="9"/>
    </row>
    <row r="37" spans="1:11" ht="15.75" thickBot="1" x14ac:dyDescent="0.3">
      <c r="K37" s="9"/>
    </row>
    <row r="38" spans="1:11" ht="16.5" thickTop="1" thickBot="1" x14ac:dyDescent="0.3">
      <c r="I38" t="s">
        <v>0</v>
      </c>
      <c r="J38" s="3"/>
      <c r="K38" s="9" t="str">
        <f>IF(J38="X",500,"")</f>
        <v/>
      </c>
    </row>
    <row r="39" spans="1:11" ht="16.5" thickTop="1" thickBot="1" x14ac:dyDescent="0.3">
      <c r="I39" t="s">
        <v>1</v>
      </c>
      <c r="J39" s="3"/>
      <c r="K39" s="9" t="str">
        <f>IF(J39="X",1000,"")</f>
        <v/>
      </c>
    </row>
    <row r="40" spans="1:11" ht="16.5" thickTop="1" thickBot="1" x14ac:dyDescent="0.3">
      <c r="I40" t="s">
        <v>2</v>
      </c>
      <c r="J40" s="3"/>
      <c r="K40" s="9" t="str">
        <f>IF(J40="X",1500,"")</f>
        <v/>
      </c>
    </row>
    <row r="41" spans="1:11" ht="16.5" thickTop="1" thickBot="1" x14ac:dyDescent="0.3">
      <c r="I41" t="s">
        <v>5</v>
      </c>
      <c r="J41" s="3"/>
      <c r="K41" s="9" t="str">
        <f>IF(J41="X",2000,"")</f>
        <v/>
      </c>
    </row>
    <row r="42" spans="1:11" ht="16.5" thickTop="1" thickBot="1" x14ac:dyDescent="0.3">
      <c r="I42" t="s">
        <v>3</v>
      </c>
      <c r="J42" s="3"/>
      <c r="K42" s="9" t="str">
        <f>IF(J42="X",3000,"")</f>
        <v/>
      </c>
    </row>
    <row r="43" spans="1:11" ht="16.5" thickTop="1" thickBot="1" x14ac:dyDescent="0.3">
      <c r="I43" t="s">
        <v>4</v>
      </c>
      <c r="J43" s="3"/>
      <c r="K43" s="9" t="str">
        <f>IF(J43="X",5000,"")</f>
        <v/>
      </c>
    </row>
    <row r="44" spans="1:11" ht="16.5" thickTop="1" thickBot="1" x14ac:dyDescent="0.3">
      <c r="I44" t="s">
        <v>26</v>
      </c>
      <c r="J44" s="3"/>
      <c r="K44" s="9" t="str">
        <f>IF(J44="X",7500,"")</f>
        <v/>
      </c>
    </row>
    <row r="45" spans="1:11" ht="16.5" thickTop="1" thickBot="1" x14ac:dyDescent="0.3">
      <c r="I45" t="s">
        <v>27</v>
      </c>
      <c r="J45" s="3" t="s">
        <v>29</v>
      </c>
      <c r="K45" s="9">
        <f>IF(J45="X",10000,"")</f>
        <v>10000</v>
      </c>
    </row>
    <row r="46" spans="1:11" ht="15.75" thickTop="1" x14ac:dyDescent="0.25">
      <c r="K46" s="9"/>
    </row>
    <row r="47" spans="1:11" x14ac:dyDescent="0.25">
      <c r="A47" s="1" t="s">
        <v>9</v>
      </c>
      <c r="K47" s="9"/>
    </row>
    <row r="48" spans="1:11" ht="15.75" thickBot="1" x14ac:dyDescent="0.3">
      <c r="K48" s="9"/>
    </row>
    <row r="49" spans="1:11" ht="16.5" thickTop="1" thickBot="1" x14ac:dyDescent="0.3">
      <c r="A49" t="s">
        <v>12</v>
      </c>
      <c r="J49" s="2" t="s">
        <v>28</v>
      </c>
      <c r="K49" s="9">
        <f>IF(J49="Yes",5000,IF(J49="No",0,""))</f>
        <v>5000</v>
      </c>
    </row>
    <row r="50" spans="1:11" ht="16.5" thickTop="1" thickBot="1" x14ac:dyDescent="0.3">
      <c r="A50" t="s">
        <v>13</v>
      </c>
      <c r="J50" s="8">
        <v>25000000</v>
      </c>
      <c r="K50" s="9">
        <f>IF(Survey!M9&gt;=10000000000,J50/100000,IF(Survey!M9&gt;1000000000,J50/10000,IF(Survey!M9&gt;100000000,J50/1000,IF(Survey!M9&gt;10000000,J50/100,IF(Survey!M9&gt;=0,J50/10)))))</f>
        <v>2500</v>
      </c>
    </row>
    <row r="51" spans="1:11" ht="15.75" thickTop="1" x14ac:dyDescent="0.25">
      <c r="K51" s="9"/>
    </row>
    <row r="52" spans="1:11" ht="15.75" thickBot="1" x14ac:dyDescent="0.3">
      <c r="K52" s="9"/>
    </row>
    <row r="53" spans="1:11" ht="16.5" thickTop="1" thickBot="1" x14ac:dyDescent="0.3">
      <c r="I53" s="22" t="s">
        <v>36</v>
      </c>
      <c r="J53" s="23"/>
      <c r="K53" s="21">
        <f>SUM(K2:K50)</f>
        <v>108500</v>
      </c>
    </row>
    <row r="54" spans="1:11" ht="15.75" thickTop="1" x14ac:dyDescent="0.25"/>
  </sheetData>
  <dataValidations count="2">
    <dataValidation type="list" allowBlank="1" showInputMessage="1" showErrorMessage="1" sqref="J49 J27 J21:J23" xr:uid="{00000000-0002-0000-0100-000001000000}">
      <formula1>"Yes,No"</formula1>
    </dataValidation>
    <dataValidation type="list" allowBlank="1" showInputMessage="1" showErrorMessage="1" sqref="J38:J45" xr:uid="{00000000-0002-0000-0100-000000000000}">
      <formula1>"X"</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E3906-F592-4D2D-B152-91DAF93A292F}">
  <dimension ref="A1:Q54"/>
  <sheetViews>
    <sheetView zoomScaleNormal="100" workbookViewId="0">
      <selection activeCell="A31" sqref="A31"/>
    </sheetView>
  </sheetViews>
  <sheetFormatPr defaultRowHeight="15" x14ac:dyDescent="0.25"/>
  <cols>
    <col min="7" max="7" width="11.7109375" bestFit="1" customWidth="1"/>
    <col min="8" max="8" width="11.85546875" bestFit="1" customWidth="1"/>
    <col min="9" max="9" width="21.85546875" bestFit="1" customWidth="1"/>
    <col min="10" max="10" width="13.85546875" bestFit="1" customWidth="1"/>
    <col min="11" max="11" width="24.42578125" style="17" bestFit="1" customWidth="1"/>
    <col min="12" max="12" width="178.28515625" customWidth="1"/>
    <col min="15" max="15" width="15.85546875" style="18" bestFit="1" customWidth="1"/>
  </cols>
  <sheetData>
    <row r="1" spans="1:17" ht="16.5" thickTop="1" thickBot="1" x14ac:dyDescent="0.3">
      <c r="A1" s="6" t="s">
        <v>14</v>
      </c>
      <c r="B1" s="7"/>
      <c r="C1" s="7"/>
      <c r="D1" s="7"/>
      <c r="E1" s="7"/>
      <c r="F1" s="7"/>
      <c r="G1" s="7"/>
      <c r="H1" s="7"/>
      <c r="I1" s="7"/>
      <c r="J1" s="7"/>
      <c r="K1" s="13" t="s">
        <v>35</v>
      </c>
    </row>
    <row r="2" spans="1:17" ht="15.75" thickTop="1" x14ac:dyDescent="0.25">
      <c r="K2" s="9"/>
    </row>
    <row r="3" spans="1:17" ht="15.75" thickBot="1" x14ac:dyDescent="0.3">
      <c r="A3" s="1" t="s">
        <v>45</v>
      </c>
      <c r="K3" s="14"/>
    </row>
    <row r="4" spans="1:17" ht="16.5" thickTop="1" thickBot="1" x14ac:dyDescent="0.3">
      <c r="A4" s="10" t="s">
        <v>47</v>
      </c>
      <c r="B4" s="11"/>
      <c r="C4" s="11"/>
      <c r="D4" s="11"/>
      <c r="E4" s="11"/>
      <c r="F4" s="11"/>
      <c r="G4" s="11"/>
      <c r="H4" s="11"/>
      <c r="I4" s="11"/>
      <c r="J4" s="12"/>
      <c r="K4" s="15"/>
      <c r="L4" t="s">
        <v>10</v>
      </c>
    </row>
    <row r="5" spans="1:17" ht="15.75" thickTop="1" x14ac:dyDescent="0.25">
      <c r="K5" s="14"/>
    </row>
    <row r="6" spans="1:17" x14ac:dyDescent="0.25">
      <c r="A6" s="1" t="s">
        <v>11</v>
      </c>
      <c r="K6" s="14"/>
      <c r="N6" t="s">
        <v>40</v>
      </c>
    </row>
    <row r="7" spans="1:17" ht="15.75" thickBot="1" x14ac:dyDescent="0.3">
      <c r="A7" s="1"/>
      <c r="K7" s="14"/>
    </row>
    <row r="8" spans="1:17" ht="16.5" thickTop="1" thickBot="1" x14ac:dyDescent="0.3">
      <c r="A8" t="s">
        <v>16</v>
      </c>
      <c r="J8" s="4">
        <v>45000000</v>
      </c>
      <c r="K8" s="9">
        <f>IF(Survey!M9&gt;=10000000000,J8/100000,IF(Survey!M9&gt;1000000000,J8/10000,IF(Survey!M9&gt;100000000,J8/1000,IF(Survey!M9&gt;10000000,J8/100,IF(Survey!M9&gt;=0,J8/10)))))</f>
        <v>4500</v>
      </c>
      <c r="O8" s="18" t="s">
        <v>44</v>
      </c>
      <c r="P8" t="s">
        <v>43</v>
      </c>
      <c r="Q8" s="18"/>
    </row>
    <row r="9" spans="1:17" ht="15.75" thickTop="1" x14ac:dyDescent="0.25">
      <c r="K9" s="9"/>
      <c r="N9" t="s">
        <v>39</v>
      </c>
      <c r="O9" s="18">
        <v>10000000000</v>
      </c>
      <c r="P9">
        <v>100000</v>
      </c>
      <c r="Q9" s="18"/>
    </row>
    <row r="10" spans="1:17" x14ac:dyDescent="0.25">
      <c r="A10" s="1" t="s">
        <v>17</v>
      </c>
      <c r="K10" s="9"/>
      <c r="N10" t="s">
        <v>37</v>
      </c>
      <c r="O10" s="18">
        <v>1000000000</v>
      </c>
      <c r="P10">
        <v>10000</v>
      </c>
      <c r="Q10" s="18"/>
    </row>
    <row r="11" spans="1:17" ht="15.75" thickBot="1" x14ac:dyDescent="0.3">
      <c r="A11" s="1"/>
      <c r="K11" s="9"/>
      <c r="N11" t="s">
        <v>37</v>
      </c>
      <c r="O11" s="18">
        <v>100000000</v>
      </c>
      <c r="P11">
        <v>1000</v>
      </c>
      <c r="Q11" s="18"/>
    </row>
    <row r="12" spans="1:17" ht="16.5" thickTop="1" thickBot="1" x14ac:dyDescent="0.3">
      <c r="A12" t="s">
        <v>18</v>
      </c>
      <c r="J12" s="4"/>
      <c r="K12" s="9">
        <f>IF(Survey!M9&gt;=10000000000,J12/100000,IF(Survey!M9&gt;1000000000,J12/10000,IF(Survey!M9&gt;100000000,J12/1000,IF(Survey!M9&gt;10000000,J12/100,IF(Survey!M9&gt;=0,J12/10)))))</f>
        <v>0</v>
      </c>
      <c r="N12" t="s">
        <v>37</v>
      </c>
      <c r="O12" s="18">
        <v>10000000</v>
      </c>
      <c r="P12">
        <v>100</v>
      </c>
      <c r="Q12" s="18"/>
    </row>
    <row r="13" spans="1:17" ht="15.75" thickTop="1" x14ac:dyDescent="0.25">
      <c r="K13" s="9"/>
      <c r="N13" t="s">
        <v>38</v>
      </c>
      <c r="O13" s="18">
        <v>1000000</v>
      </c>
      <c r="P13">
        <v>10</v>
      </c>
    </row>
    <row r="14" spans="1:17" x14ac:dyDescent="0.25">
      <c r="A14" s="1" t="s">
        <v>15</v>
      </c>
      <c r="K14" s="9"/>
    </row>
    <row r="15" spans="1:17" x14ac:dyDescent="0.25">
      <c r="K15" s="9"/>
      <c r="N15" s="5" t="s">
        <v>41</v>
      </c>
      <c r="O15" s="24"/>
      <c r="P15" s="5"/>
    </row>
    <row r="16" spans="1:17" x14ac:dyDescent="0.25">
      <c r="A16" t="s">
        <v>19</v>
      </c>
      <c r="K16" s="9"/>
      <c r="N16" s="5"/>
      <c r="O16" s="24"/>
      <c r="P16" s="5"/>
    </row>
    <row r="17" spans="1:17" ht="15.75" thickBot="1" x14ac:dyDescent="0.3">
      <c r="K17" s="9"/>
      <c r="N17" s="5"/>
      <c r="O17" s="24"/>
      <c r="P17" s="5"/>
    </row>
    <row r="18" spans="1:17" ht="16.5" thickTop="1" thickBot="1" x14ac:dyDescent="0.3">
      <c r="A18" t="s">
        <v>48</v>
      </c>
      <c r="J18" s="19"/>
      <c r="K18" s="9">
        <f>IF(Survey!M9&gt;=10000000000,J18*13/100000,IF(Survey!M9&gt;1000000000,J18*13/10000,IF(Survey!M9&gt;100000000,J18*13/1000,IF(Survey!M9&gt;10000000,J18*13/100,IF(Survey!M9&gt;=0,J8/10)))))</f>
        <v>0</v>
      </c>
      <c r="L18" s="17"/>
      <c r="N18" s="5"/>
      <c r="O18" s="24"/>
      <c r="P18" s="5"/>
    </row>
    <row r="19" spans="1:17" ht="15.75" thickTop="1" x14ac:dyDescent="0.25">
      <c r="A19" s="1" t="s">
        <v>50</v>
      </c>
      <c r="K19" s="9"/>
      <c r="N19" s="25"/>
      <c r="O19" s="26"/>
      <c r="P19" s="25"/>
      <c r="Q19" s="25"/>
    </row>
    <row r="20" spans="1:17" ht="15.75" thickBot="1" x14ac:dyDescent="0.3">
      <c r="K20" s="9"/>
      <c r="N20" s="25"/>
      <c r="O20" s="26"/>
      <c r="P20" s="25"/>
      <c r="Q20" s="25"/>
    </row>
    <row r="21" spans="1:17" ht="16.5" thickTop="1" thickBot="1" x14ac:dyDescent="0.3">
      <c r="A21" t="s">
        <v>20</v>
      </c>
      <c r="J21" s="3" t="s">
        <v>28</v>
      </c>
      <c r="K21" s="9">
        <f>IF(J21="Yes",5000,IF(J21="No",0,""))</f>
        <v>5000</v>
      </c>
      <c r="N21" s="25"/>
      <c r="O21" s="26" t="s">
        <v>42</v>
      </c>
      <c r="P21" s="25" t="s">
        <v>49</v>
      </c>
      <c r="Q21" s="25"/>
    </row>
    <row r="22" spans="1:17" ht="16.5" thickTop="1" thickBot="1" x14ac:dyDescent="0.3">
      <c r="A22" t="s">
        <v>21</v>
      </c>
      <c r="J22" s="3" t="s">
        <v>28</v>
      </c>
      <c r="K22" s="9">
        <f t="shared" ref="K22:K23" si="0">IF(J22="Yes",5000,IF(J22="No",0,""))</f>
        <v>5000</v>
      </c>
      <c r="N22" s="25" t="s">
        <v>39</v>
      </c>
      <c r="O22" s="27">
        <v>100000000</v>
      </c>
      <c r="P22" s="25"/>
      <c r="Q22" s="25"/>
    </row>
    <row r="23" spans="1:17" ht="16.5" thickTop="1" thickBot="1" x14ac:dyDescent="0.3">
      <c r="A23" t="s">
        <v>22</v>
      </c>
      <c r="J23" s="3"/>
      <c r="K23" s="9" t="str">
        <f t="shared" si="0"/>
        <v/>
      </c>
      <c r="N23" s="25" t="s">
        <v>37</v>
      </c>
      <c r="O23" s="27">
        <v>10000000</v>
      </c>
      <c r="P23" s="25"/>
      <c r="Q23" s="25"/>
    </row>
    <row r="24" spans="1:17" ht="15.75" thickTop="1" x14ac:dyDescent="0.25">
      <c r="K24" s="9"/>
      <c r="N24" s="25" t="s">
        <v>37</v>
      </c>
      <c r="O24" s="27">
        <v>1000000</v>
      </c>
      <c r="P24" s="25"/>
      <c r="Q24" s="25"/>
    </row>
    <row r="25" spans="1:17" x14ac:dyDescent="0.25">
      <c r="A25" s="1" t="s">
        <v>7</v>
      </c>
      <c r="K25" s="9"/>
      <c r="N25" s="25" t="s">
        <v>37</v>
      </c>
      <c r="O25" s="27">
        <v>100000</v>
      </c>
      <c r="P25" s="25"/>
      <c r="Q25" s="25"/>
    </row>
    <row r="26" spans="1:17" ht="15.75" thickBot="1" x14ac:dyDescent="0.3">
      <c r="K26" s="16"/>
      <c r="N26" s="25" t="s">
        <v>37</v>
      </c>
      <c r="O26" s="27">
        <v>10000</v>
      </c>
      <c r="P26" s="25"/>
      <c r="Q26" s="25"/>
    </row>
    <row r="27" spans="1:17" ht="16.5" thickTop="1" thickBot="1" x14ac:dyDescent="0.3">
      <c r="A27" t="s">
        <v>23</v>
      </c>
      <c r="J27" s="3"/>
      <c r="K27" s="9" t="str">
        <f>IF(J27="Yes",10000,IF(J27="No",0,""))</f>
        <v/>
      </c>
      <c r="N27" s="25" t="s">
        <v>37</v>
      </c>
      <c r="O27" s="27">
        <v>1000</v>
      </c>
      <c r="P27" s="25"/>
      <c r="Q27" s="25"/>
    </row>
    <row r="28" spans="1:17" ht="15.75" thickTop="1" x14ac:dyDescent="0.25">
      <c r="K28" s="9"/>
      <c r="N28" s="25" t="s">
        <v>38</v>
      </c>
      <c r="O28" s="27">
        <v>999</v>
      </c>
      <c r="P28" s="25"/>
      <c r="Q28" s="25"/>
    </row>
    <row r="29" spans="1:17" x14ac:dyDescent="0.25">
      <c r="A29" s="1" t="s">
        <v>8</v>
      </c>
      <c r="K29" s="9"/>
      <c r="N29" s="25"/>
      <c r="O29" s="26"/>
      <c r="P29" s="25"/>
      <c r="Q29" s="25"/>
    </row>
    <row r="30" spans="1:17" ht="15.75" thickBot="1" x14ac:dyDescent="0.3">
      <c r="K30" s="9"/>
      <c r="N30" s="1"/>
      <c r="O30" s="26"/>
      <c r="P30" s="25"/>
      <c r="Q30" s="25"/>
    </row>
    <row r="31" spans="1:17" ht="16.5" thickTop="1" thickBot="1" x14ac:dyDescent="0.3">
      <c r="A31" t="s">
        <v>72</v>
      </c>
      <c r="J31" s="8">
        <v>37000000</v>
      </c>
      <c r="K31" s="9">
        <f>IF(Survey!M9&gt;=10000000000,J31/100000,IF(Survey!M9&gt;1000000000,J31/10000,IF(Survey!M9&gt;100000000,J31/1000,IF(Survey!M9&gt;10000000,J31/100,IF(Survey!M9&gt;=0,J31/10)))))</f>
        <v>3700</v>
      </c>
    </row>
    <row r="32" spans="1:17" ht="15.75" thickTop="1" x14ac:dyDescent="0.25">
      <c r="K32" s="9"/>
    </row>
    <row r="33" spans="1:11" x14ac:dyDescent="0.25">
      <c r="A33" s="1" t="s">
        <v>24</v>
      </c>
      <c r="K33" s="9"/>
    </row>
    <row r="34" spans="1:11" x14ac:dyDescent="0.25">
      <c r="A34" s="1"/>
      <c r="K34" s="9"/>
    </row>
    <row r="35" spans="1:11" x14ac:dyDescent="0.25">
      <c r="A35" t="s">
        <v>25</v>
      </c>
      <c r="K35" s="9"/>
    </row>
    <row r="36" spans="1:11" x14ac:dyDescent="0.25">
      <c r="A36" s="5" t="s">
        <v>6</v>
      </c>
      <c r="K36" s="9"/>
    </row>
    <row r="37" spans="1:11" ht="15.75" thickBot="1" x14ac:dyDescent="0.3">
      <c r="K37" s="9"/>
    </row>
    <row r="38" spans="1:11" ht="16.5" thickTop="1" thickBot="1" x14ac:dyDescent="0.3">
      <c r="I38" t="s">
        <v>0</v>
      </c>
      <c r="J38" s="3"/>
      <c r="K38" s="9" t="str">
        <f>IF(J38="X",500,"")</f>
        <v/>
      </c>
    </row>
    <row r="39" spans="1:11" ht="16.5" thickTop="1" thickBot="1" x14ac:dyDescent="0.3">
      <c r="I39" t="s">
        <v>1</v>
      </c>
      <c r="J39" s="3"/>
      <c r="K39" s="9" t="str">
        <f>IF(J39="X",1000,"")</f>
        <v/>
      </c>
    </row>
    <row r="40" spans="1:11" ht="16.5" thickTop="1" thickBot="1" x14ac:dyDescent="0.3">
      <c r="I40" t="s">
        <v>2</v>
      </c>
      <c r="J40" s="3" t="s">
        <v>29</v>
      </c>
      <c r="K40" s="9">
        <f>IF(J40="X",1500,"")</f>
        <v>1500</v>
      </c>
    </row>
    <row r="41" spans="1:11" ht="16.5" thickTop="1" thickBot="1" x14ac:dyDescent="0.3">
      <c r="I41" t="s">
        <v>5</v>
      </c>
      <c r="J41" s="3"/>
      <c r="K41" s="9" t="str">
        <f>IF(J41="X",2000,"")</f>
        <v/>
      </c>
    </row>
    <row r="42" spans="1:11" ht="16.5" thickTop="1" thickBot="1" x14ac:dyDescent="0.3">
      <c r="I42" t="s">
        <v>3</v>
      </c>
      <c r="J42" s="3"/>
      <c r="K42" s="9" t="str">
        <f>IF(J42="X",3000,"")</f>
        <v/>
      </c>
    </row>
    <row r="43" spans="1:11" ht="16.5" thickTop="1" thickBot="1" x14ac:dyDescent="0.3">
      <c r="I43" t="s">
        <v>4</v>
      </c>
      <c r="J43" s="3"/>
      <c r="K43" s="9" t="str">
        <f>IF(J43="X",5000,"")</f>
        <v/>
      </c>
    </row>
    <row r="44" spans="1:11" ht="16.5" thickTop="1" thickBot="1" x14ac:dyDescent="0.3">
      <c r="I44" t="s">
        <v>26</v>
      </c>
      <c r="J44" s="3"/>
      <c r="K44" s="9" t="str">
        <f>IF(J44="X",7500,"")</f>
        <v/>
      </c>
    </row>
    <row r="45" spans="1:11" ht="16.5" thickTop="1" thickBot="1" x14ac:dyDescent="0.3">
      <c r="I45" t="s">
        <v>27</v>
      </c>
      <c r="J45" s="3"/>
      <c r="K45" s="9" t="str">
        <f>IF(J45="X",10000,"")</f>
        <v/>
      </c>
    </row>
    <row r="46" spans="1:11" ht="15.75" thickTop="1" x14ac:dyDescent="0.25">
      <c r="K46" s="9"/>
    </row>
    <row r="47" spans="1:11" x14ac:dyDescent="0.25">
      <c r="A47" s="1" t="s">
        <v>9</v>
      </c>
      <c r="K47" s="9"/>
    </row>
    <row r="48" spans="1:11" ht="15.75" thickBot="1" x14ac:dyDescent="0.3">
      <c r="K48" s="9"/>
    </row>
    <row r="49" spans="1:11" ht="16.5" thickTop="1" thickBot="1" x14ac:dyDescent="0.3">
      <c r="A49" t="s">
        <v>12</v>
      </c>
      <c r="J49" s="2" t="s">
        <v>28</v>
      </c>
      <c r="K49" s="9">
        <f>IF(J49="Yes",5000,IF(J49="No",0,""))</f>
        <v>5000</v>
      </c>
    </row>
    <row r="50" spans="1:11" ht="16.5" thickTop="1" thickBot="1" x14ac:dyDescent="0.3">
      <c r="A50" t="s">
        <v>13</v>
      </c>
      <c r="J50" s="8">
        <v>135000000</v>
      </c>
      <c r="K50" s="9">
        <f>IF(Survey!M9&gt;=10000000000,J50/100000,IF(Survey!M9&gt;1000000000,J50/10000,IF(Survey!M9&gt;100000000,J50/1000,IF(Survey!M9&gt;10000000,J50/100,IF(Survey!M9&gt;=0,J50/10)))))</f>
        <v>13500</v>
      </c>
    </row>
    <row r="51" spans="1:11" ht="15.75" thickTop="1" x14ac:dyDescent="0.25">
      <c r="K51" s="9"/>
    </row>
    <row r="52" spans="1:11" ht="15.75" thickBot="1" x14ac:dyDescent="0.3">
      <c r="K52" s="9"/>
    </row>
    <row r="53" spans="1:11" ht="16.5" thickTop="1" thickBot="1" x14ac:dyDescent="0.3">
      <c r="I53" s="22" t="s">
        <v>36</v>
      </c>
      <c r="J53" s="23"/>
      <c r="K53" s="21">
        <f>SUM(K2:K50)</f>
        <v>38200</v>
      </c>
    </row>
    <row r="54" spans="1:11" ht="15.75" thickTop="1" x14ac:dyDescent="0.25"/>
  </sheetData>
  <dataValidations disablePrompts="1" count="2">
    <dataValidation type="list" allowBlank="1" showInputMessage="1" showErrorMessage="1" sqref="J38:J45" xr:uid="{9AE92962-B5F1-46CF-86BD-D1A535535B2A}">
      <formula1>"X"</formula1>
    </dataValidation>
    <dataValidation type="list" allowBlank="1" showInputMessage="1" showErrorMessage="1" sqref="J49 J27 J21:J23" xr:uid="{9F139EBB-BEB1-44BC-B9DD-8B8FC7C890F6}">
      <formula1>"Yes,No"</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05FCA-DB16-4978-83F1-68457F523558}">
  <dimension ref="A1:Q54"/>
  <sheetViews>
    <sheetView topLeftCell="A26" zoomScaleNormal="100" workbookViewId="0">
      <selection activeCell="A31" sqref="A31"/>
    </sheetView>
  </sheetViews>
  <sheetFormatPr defaultRowHeight="15" x14ac:dyDescent="0.25"/>
  <cols>
    <col min="7" max="7" width="11.7109375" bestFit="1" customWidth="1"/>
    <col min="8" max="8" width="11.85546875" bestFit="1" customWidth="1"/>
    <col min="9" max="9" width="21.85546875" bestFit="1" customWidth="1"/>
    <col min="10" max="10" width="13.85546875" bestFit="1" customWidth="1"/>
    <col min="11" max="11" width="24.42578125" style="17" bestFit="1" customWidth="1"/>
    <col min="12" max="12" width="178.28515625" customWidth="1"/>
    <col min="15" max="15" width="15.85546875" style="18" bestFit="1" customWidth="1"/>
  </cols>
  <sheetData>
    <row r="1" spans="1:17" ht="16.5" thickTop="1" thickBot="1" x14ac:dyDescent="0.3">
      <c r="A1" s="6" t="s">
        <v>14</v>
      </c>
      <c r="B1" s="7"/>
      <c r="C1" s="7"/>
      <c r="D1" s="7"/>
      <c r="E1" s="7"/>
      <c r="F1" s="7"/>
      <c r="G1" s="7"/>
      <c r="H1" s="7"/>
      <c r="I1" s="7"/>
      <c r="J1" s="7"/>
      <c r="K1" s="13" t="s">
        <v>35</v>
      </c>
    </row>
    <row r="2" spans="1:17" ht="15.75" thickTop="1" x14ac:dyDescent="0.25">
      <c r="K2" s="9"/>
    </row>
    <row r="3" spans="1:17" ht="15.75" thickBot="1" x14ac:dyDescent="0.3">
      <c r="A3" s="1" t="s">
        <v>45</v>
      </c>
      <c r="K3" s="14"/>
    </row>
    <row r="4" spans="1:17" ht="16.5" thickTop="1" thickBot="1" x14ac:dyDescent="0.3">
      <c r="A4" s="10" t="s">
        <v>52</v>
      </c>
      <c r="B4" s="11"/>
      <c r="C4" s="11"/>
      <c r="D4" s="11"/>
      <c r="E4" s="11"/>
      <c r="F4" s="11"/>
      <c r="G4" s="11"/>
      <c r="H4" s="11"/>
      <c r="I4" s="11"/>
      <c r="J4" s="12"/>
      <c r="K4" s="15"/>
      <c r="L4" t="s">
        <v>10</v>
      </c>
    </row>
    <row r="5" spans="1:17" ht="15.75" thickTop="1" x14ac:dyDescent="0.25">
      <c r="K5" s="14"/>
    </row>
    <row r="6" spans="1:17" x14ac:dyDescent="0.25">
      <c r="A6" s="1" t="s">
        <v>11</v>
      </c>
      <c r="K6" s="14"/>
      <c r="N6" t="s">
        <v>40</v>
      </c>
    </row>
    <row r="7" spans="1:17" ht="15.75" thickBot="1" x14ac:dyDescent="0.3">
      <c r="A7" s="1"/>
      <c r="K7" s="14"/>
    </row>
    <row r="8" spans="1:17" ht="16.5" thickTop="1" thickBot="1" x14ac:dyDescent="0.3">
      <c r="A8" t="s">
        <v>16</v>
      </c>
      <c r="J8" s="4"/>
      <c r="K8" s="9">
        <f>IF(Survey!M9&gt;=10000000000,J8/100000,IF(Survey!M9&gt;1000000000,J8/10000,IF(Survey!M9&gt;100000000,J8/1000,IF(Survey!M9&gt;10000000,J8/100,IF(Survey!M9&gt;=0,J8/10)))))</f>
        <v>0</v>
      </c>
      <c r="O8" s="18" t="s">
        <v>44</v>
      </c>
      <c r="P8" t="s">
        <v>43</v>
      </c>
      <c r="Q8" s="18"/>
    </row>
    <row r="9" spans="1:17" ht="15.75" thickTop="1" x14ac:dyDescent="0.25">
      <c r="K9" s="9"/>
      <c r="N9" t="s">
        <v>39</v>
      </c>
      <c r="O9" s="18">
        <v>10000000000</v>
      </c>
      <c r="P9">
        <v>100000</v>
      </c>
      <c r="Q9" s="18"/>
    </row>
    <row r="10" spans="1:17" x14ac:dyDescent="0.25">
      <c r="A10" s="1" t="s">
        <v>17</v>
      </c>
      <c r="K10" s="9"/>
      <c r="N10" t="s">
        <v>37</v>
      </c>
      <c r="O10" s="18">
        <v>1000000000</v>
      </c>
      <c r="P10">
        <v>10000</v>
      </c>
      <c r="Q10" s="18"/>
    </row>
    <row r="11" spans="1:17" ht="15.75" thickBot="1" x14ac:dyDescent="0.3">
      <c r="A11" s="1"/>
      <c r="K11" s="9"/>
      <c r="N11" t="s">
        <v>37</v>
      </c>
      <c r="O11" s="18">
        <v>100000000</v>
      </c>
      <c r="P11">
        <v>1000</v>
      </c>
      <c r="Q11" s="18"/>
    </row>
    <row r="12" spans="1:17" ht="16.5" thickTop="1" thickBot="1" x14ac:dyDescent="0.3">
      <c r="A12" t="s">
        <v>18</v>
      </c>
      <c r="J12" s="4"/>
      <c r="K12" s="9">
        <f>IF(Survey!M9&gt;=10000000000,J12/100000,IF(Survey!M9&gt;1000000000,J12/10000,IF(Survey!M9&gt;100000000,J12/1000,IF(Survey!M9&gt;10000000,J12/100,IF(Survey!M9&gt;=0,J12/10)))))</f>
        <v>0</v>
      </c>
      <c r="N12" t="s">
        <v>37</v>
      </c>
      <c r="O12" s="18">
        <v>10000000</v>
      </c>
      <c r="P12">
        <v>100</v>
      </c>
      <c r="Q12" s="18"/>
    </row>
    <row r="13" spans="1:17" ht="15.75" thickTop="1" x14ac:dyDescent="0.25">
      <c r="K13" s="9"/>
      <c r="N13" t="s">
        <v>38</v>
      </c>
      <c r="O13" s="18">
        <v>1000000</v>
      </c>
      <c r="P13">
        <v>10</v>
      </c>
    </row>
    <row r="14" spans="1:17" x14ac:dyDescent="0.25">
      <c r="A14" s="1" t="s">
        <v>15</v>
      </c>
      <c r="K14" s="9"/>
    </row>
    <row r="15" spans="1:17" x14ac:dyDescent="0.25">
      <c r="K15" s="9"/>
      <c r="N15" s="5" t="s">
        <v>41</v>
      </c>
      <c r="O15" s="24"/>
      <c r="P15" s="5"/>
    </row>
    <row r="16" spans="1:17" x14ac:dyDescent="0.25">
      <c r="A16" t="s">
        <v>19</v>
      </c>
      <c r="K16" s="9"/>
      <c r="N16" s="5"/>
      <c r="O16" s="24"/>
      <c r="P16" s="5"/>
    </row>
    <row r="17" spans="1:17" ht="15.75" thickBot="1" x14ac:dyDescent="0.3">
      <c r="K17" s="9"/>
      <c r="N17" s="5"/>
      <c r="O17" s="24"/>
      <c r="P17" s="5"/>
    </row>
    <row r="18" spans="1:17" ht="16.5" thickTop="1" thickBot="1" x14ac:dyDescent="0.3">
      <c r="A18" t="s">
        <v>48</v>
      </c>
      <c r="J18" s="19">
        <v>750000</v>
      </c>
      <c r="K18" s="9">
        <f>IF(Survey!M9&gt;=10000000000,J18*13/100000,IF(Survey!M9&gt;1000000000,J18*13/10000,IF(Survey!M9&gt;100000000,J18*13/1000,IF(Survey!M9&gt;10000000,J18*13/100,IF(Survey!M9&gt;=0,J8/10)))))</f>
        <v>975</v>
      </c>
      <c r="L18" s="17"/>
      <c r="N18" s="5"/>
      <c r="O18" s="24"/>
      <c r="P18" s="5"/>
    </row>
    <row r="19" spans="1:17" ht="15.75" thickTop="1" x14ac:dyDescent="0.25">
      <c r="A19" s="1" t="s">
        <v>50</v>
      </c>
      <c r="K19" s="9"/>
      <c r="N19" s="25"/>
      <c r="O19" s="26"/>
      <c r="P19" s="25"/>
      <c r="Q19" s="25"/>
    </row>
    <row r="20" spans="1:17" ht="15.75" thickBot="1" x14ac:dyDescent="0.3">
      <c r="K20" s="9"/>
      <c r="N20" s="25"/>
      <c r="O20" s="26"/>
      <c r="P20" s="25"/>
      <c r="Q20" s="25"/>
    </row>
    <row r="21" spans="1:17" ht="16.5" thickTop="1" thickBot="1" x14ac:dyDescent="0.3">
      <c r="A21" t="s">
        <v>20</v>
      </c>
      <c r="J21" s="3" t="s">
        <v>28</v>
      </c>
      <c r="K21" s="9">
        <f>IF(J21="Yes",5000,IF(J21="No",0,""))</f>
        <v>5000</v>
      </c>
      <c r="N21" s="25"/>
      <c r="O21" s="26" t="s">
        <v>42</v>
      </c>
      <c r="P21" s="25" t="s">
        <v>49</v>
      </c>
      <c r="Q21" s="25"/>
    </row>
    <row r="22" spans="1:17" ht="16.5" thickTop="1" thickBot="1" x14ac:dyDescent="0.3">
      <c r="A22" t="s">
        <v>21</v>
      </c>
      <c r="J22" s="3" t="s">
        <v>28</v>
      </c>
      <c r="K22" s="9">
        <f t="shared" ref="K22:K23" si="0">IF(J22="Yes",5000,IF(J22="No",0,""))</f>
        <v>5000</v>
      </c>
      <c r="N22" s="25" t="s">
        <v>39</v>
      </c>
      <c r="O22" s="27">
        <v>100000000</v>
      </c>
      <c r="P22" s="25"/>
      <c r="Q22" s="25"/>
    </row>
    <row r="23" spans="1:17" ht="16.5" thickTop="1" thickBot="1" x14ac:dyDescent="0.3">
      <c r="A23" t="s">
        <v>22</v>
      </c>
      <c r="J23" s="3" t="s">
        <v>28</v>
      </c>
      <c r="K23" s="9">
        <f t="shared" si="0"/>
        <v>5000</v>
      </c>
      <c r="N23" s="25" t="s">
        <v>37</v>
      </c>
      <c r="O23" s="27">
        <v>10000000</v>
      </c>
      <c r="P23" s="25"/>
      <c r="Q23" s="25"/>
    </row>
    <row r="24" spans="1:17" ht="15.75" thickTop="1" x14ac:dyDescent="0.25">
      <c r="K24" s="9"/>
      <c r="N24" s="25" t="s">
        <v>37</v>
      </c>
      <c r="O24" s="27">
        <v>1000000</v>
      </c>
      <c r="P24" s="25"/>
      <c r="Q24" s="25"/>
    </row>
    <row r="25" spans="1:17" x14ac:dyDescent="0.25">
      <c r="A25" s="1" t="s">
        <v>7</v>
      </c>
      <c r="K25" s="9"/>
      <c r="N25" s="25" t="s">
        <v>37</v>
      </c>
      <c r="O25" s="27">
        <v>100000</v>
      </c>
      <c r="P25" s="25"/>
      <c r="Q25" s="25"/>
    </row>
    <row r="26" spans="1:17" ht="15.75" thickBot="1" x14ac:dyDescent="0.3">
      <c r="K26" s="16"/>
      <c r="N26" s="25" t="s">
        <v>37</v>
      </c>
      <c r="O26" s="27">
        <v>10000</v>
      </c>
      <c r="P26" s="25"/>
      <c r="Q26" s="25"/>
    </row>
    <row r="27" spans="1:17" ht="16.5" thickTop="1" thickBot="1" x14ac:dyDescent="0.3">
      <c r="A27" t="s">
        <v>23</v>
      </c>
      <c r="J27" s="3" t="s">
        <v>28</v>
      </c>
      <c r="K27" s="9">
        <f>IF(J27="Yes",10000,IF(J27="No",0,""))</f>
        <v>10000</v>
      </c>
      <c r="N27" s="25" t="s">
        <v>37</v>
      </c>
      <c r="O27" s="27">
        <v>1000</v>
      </c>
      <c r="P27" s="25"/>
      <c r="Q27" s="25"/>
    </row>
    <row r="28" spans="1:17" ht="15.75" thickTop="1" x14ac:dyDescent="0.25">
      <c r="K28" s="9"/>
      <c r="N28" s="25" t="s">
        <v>38</v>
      </c>
      <c r="O28" s="27">
        <v>999</v>
      </c>
      <c r="P28" s="25"/>
      <c r="Q28" s="25"/>
    </row>
    <row r="29" spans="1:17" x14ac:dyDescent="0.25">
      <c r="A29" s="1" t="s">
        <v>8</v>
      </c>
      <c r="K29" s="9"/>
      <c r="N29" s="25"/>
      <c r="O29" s="26"/>
      <c r="P29" s="25"/>
      <c r="Q29" s="25"/>
    </row>
    <row r="30" spans="1:17" ht="15.75" thickBot="1" x14ac:dyDescent="0.3">
      <c r="K30" s="9"/>
      <c r="N30" s="1"/>
      <c r="O30" s="26"/>
      <c r="P30" s="25"/>
      <c r="Q30" s="25"/>
    </row>
    <row r="31" spans="1:17" ht="16.5" thickTop="1" thickBot="1" x14ac:dyDescent="0.3">
      <c r="A31" t="s">
        <v>72</v>
      </c>
      <c r="J31" s="8">
        <v>12000000</v>
      </c>
      <c r="K31" s="9">
        <f>IF(Survey!M9&gt;=10000000000,J31/100000,IF(Survey!M9&gt;1000000000,J31/10000,IF(Survey!M9&gt;100000000,J31/1000,IF(Survey!M9&gt;10000000,J31/100,IF(Survey!M9&gt;=0,J31/10)))))</f>
        <v>1200</v>
      </c>
    </row>
    <row r="32" spans="1:17" ht="15.75" thickTop="1" x14ac:dyDescent="0.25">
      <c r="K32" s="9"/>
    </row>
    <row r="33" spans="1:11" x14ac:dyDescent="0.25">
      <c r="A33" s="1" t="s">
        <v>24</v>
      </c>
      <c r="K33" s="9"/>
    </row>
    <row r="34" spans="1:11" x14ac:dyDescent="0.25">
      <c r="A34" s="1"/>
      <c r="K34" s="9"/>
    </row>
    <row r="35" spans="1:11" x14ac:dyDescent="0.25">
      <c r="A35" t="s">
        <v>25</v>
      </c>
      <c r="K35" s="9"/>
    </row>
    <row r="36" spans="1:11" x14ac:dyDescent="0.25">
      <c r="A36" s="5" t="s">
        <v>6</v>
      </c>
      <c r="K36" s="9"/>
    </row>
    <row r="37" spans="1:11" ht="15.75" thickBot="1" x14ac:dyDescent="0.3">
      <c r="K37" s="9"/>
    </row>
    <row r="38" spans="1:11" ht="16.5" thickTop="1" thickBot="1" x14ac:dyDescent="0.3">
      <c r="I38" t="s">
        <v>0</v>
      </c>
      <c r="J38" s="3"/>
      <c r="K38" s="9" t="str">
        <f>IF(J38="X",500,"")</f>
        <v/>
      </c>
    </row>
    <row r="39" spans="1:11" ht="16.5" thickTop="1" thickBot="1" x14ac:dyDescent="0.3">
      <c r="I39" t="s">
        <v>1</v>
      </c>
      <c r="J39" s="3"/>
      <c r="K39" s="9" t="str">
        <f>IF(J39="X",1000,"")</f>
        <v/>
      </c>
    </row>
    <row r="40" spans="1:11" ht="16.5" thickTop="1" thickBot="1" x14ac:dyDescent="0.3">
      <c r="I40" t="s">
        <v>2</v>
      </c>
      <c r="J40" s="3" t="s">
        <v>29</v>
      </c>
      <c r="K40" s="9">
        <f>IF(J40="X",1500,"")</f>
        <v>1500</v>
      </c>
    </row>
    <row r="41" spans="1:11" ht="16.5" thickTop="1" thickBot="1" x14ac:dyDescent="0.3">
      <c r="I41" t="s">
        <v>5</v>
      </c>
      <c r="J41" s="3"/>
      <c r="K41" s="9" t="str">
        <f>IF(J41="X",2000,"")</f>
        <v/>
      </c>
    </row>
    <row r="42" spans="1:11" ht="16.5" thickTop="1" thickBot="1" x14ac:dyDescent="0.3">
      <c r="I42" t="s">
        <v>3</v>
      </c>
      <c r="J42" s="3"/>
      <c r="K42" s="9" t="str">
        <f>IF(J42="X",3000,"")</f>
        <v/>
      </c>
    </row>
    <row r="43" spans="1:11" ht="16.5" thickTop="1" thickBot="1" x14ac:dyDescent="0.3">
      <c r="I43" t="s">
        <v>4</v>
      </c>
      <c r="J43" s="3"/>
      <c r="K43" s="9" t="str">
        <f>IF(J43="X",5000,"")</f>
        <v/>
      </c>
    </row>
    <row r="44" spans="1:11" ht="16.5" thickTop="1" thickBot="1" x14ac:dyDescent="0.3">
      <c r="I44" t="s">
        <v>26</v>
      </c>
      <c r="J44" s="3"/>
      <c r="K44" s="9" t="str">
        <f>IF(J44="X",7500,"")</f>
        <v/>
      </c>
    </row>
    <row r="45" spans="1:11" ht="16.5" thickTop="1" thickBot="1" x14ac:dyDescent="0.3">
      <c r="I45" t="s">
        <v>27</v>
      </c>
      <c r="J45" s="3"/>
      <c r="K45" s="9" t="str">
        <f>IF(J45="X",10000,"")</f>
        <v/>
      </c>
    </row>
    <row r="46" spans="1:11" ht="15.75" thickTop="1" x14ac:dyDescent="0.25">
      <c r="K46" s="9"/>
    </row>
    <row r="47" spans="1:11" x14ac:dyDescent="0.25">
      <c r="A47" s="1" t="s">
        <v>9</v>
      </c>
      <c r="K47" s="9"/>
    </row>
    <row r="48" spans="1:11" ht="15.75" thickBot="1" x14ac:dyDescent="0.3">
      <c r="K48" s="9"/>
    </row>
    <row r="49" spans="1:11" ht="16.5" thickTop="1" thickBot="1" x14ac:dyDescent="0.3">
      <c r="A49" t="s">
        <v>12</v>
      </c>
      <c r="J49" s="2" t="s">
        <v>28</v>
      </c>
      <c r="K49" s="9">
        <f>IF(J49="Yes",5000,IF(J49="No",0,""))</f>
        <v>5000</v>
      </c>
    </row>
    <row r="50" spans="1:11" ht="16.5" thickTop="1" thickBot="1" x14ac:dyDescent="0.3">
      <c r="A50" t="s">
        <v>13</v>
      </c>
      <c r="J50" s="8">
        <v>30000000</v>
      </c>
      <c r="K50" s="9">
        <f>IF(Survey!M9&gt;=10000000000,J50/100000,IF(Survey!M9&gt;1000000000,J50/10000,IF(Survey!M9&gt;100000000,J50/1000,IF(Survey!M9&gt;10000000,J50/100,IF(Survey!M9&gt;=0,J50/10)))))</f>
        <v>3000</v>
      </c>
    </row>
    <row r="51" spans="1:11" ht="15.75" thickTop="1" x14ac:dyDescent="0.25">
      <c r="K51" s="9"/>
    </row>
    <row r="52" spans="1:11" ht="15.75" thickBot="1" x14ac:dyDescent="0.3">
      <c r="K52" s="9"/>
    </row>
    <row r="53" spans="1:11" ht="16.5" thickTop="1" thickBot="1" x14ac:dyDescent="0.3">
      <c r="I53" s="22" t="s">
        <v>36</v>
      </c>
      <c r="J53" s="23"/>
      <c r="K53" s="21">
        <f>SUM(K2:K50)</f>
        <v>36675</v>
      </c>
    </row>
    <row r="54" spans="1:11" ht="15.75" thickTop="1" x14ac:dyDescent="0.25"/>
  </sheetData>
  <dataValidations count="2">
    <dataValidation type="list" allowBlank="1" showInputMessage="1" showErrorMessage="1" sqref="J49 J27 J21:J23" xr:uid="{D5486BB3-FAF8-4E8B-AB16-2071BBA51BCF}">
      <formula1>"Yes,No"</formula1>
    </dataValidation>
    <dataValidation type="list" allowBlank="1" showInputMessage="1" showErrorMessage="1" sqref="J38:J45" xr:uid="{A4ACFDD1-DA5E-45B1-8B57-9C8D0816E6C5}">
      <formula1>"X"</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12ACF-76D4-43DD-83D5-0E10DC3A981A}">
  <dimension ref="A1:Q54"/>
  <sheetViews>
    <sheetView topLeftCell="A29" zoomScaleNormal="100" workbookViewId="0">
      <selection activeCell="A31" sqref="A31"/>
    </sheetView>
  </sheetViews>
  <sheetFormatPr defaultRowHeight="15" x14ac:dyDescent="0.25"/>
  <cols>
    <col min="7" max="7" width="11.7109375" bestFit="1" customWidth="1"/>
    <col min="8" max="8" width="11.85546875" bestFit="1" customWidth="1"/>
    <col min="9" max="9" width="21.85546875" bestFit="1" customWidth="1"/>
    <col min="10" max="10" width="13.85546875" bestFit="1" customWidth="1"/>
    <col min="11" max="11" width="24.42578125" style="17" bestFit="1" customWidth="1"/>
    <col min="12" max="12" width="178.28515625" customWidth="1"/>
    <col min="15" max="15" width="15.85546875" style="18" bestFit="1" customWidth="1"/>
  </cols>
  <sheetData>
    <row r="1" spans="1:17" ht="16.5" thickTop="1" thickBot="1" x14ac:dyDescent="0.3">
      <c r="A1" s="6" t="s">
        <v>14</v>
      </c>
      <c r="B1" s="7"/>
      <c r="C1" s="7"/>
      <c r="D1" s="7"/>
      <c r="E1" s="7"/>
      <c r="F1" s="7"/>
      <c r="G1" s="7"/>
      <c r="H1" s="7"/>
      <c r="I1" s="7"/>
      <c r="J1" s="7"/>
      <c r="K1" s="13" t="s">
        <v>35</v>
      </c>
    </row>
    <row r="2" spans="1:17" ht="15.75" thickTop="1" x14ac:dyDescent="0.25">
      <c r="K2" s="9"/>
    </row>
    <row r="3" spans="1:17" ht="15.75" thickBot="1" x14ac:dyDescent="0.3">
      <c r="A3" s="1" t="s">
        <v>45</v>
      </c>
      <c r="K3" s="14"/>
    </row>
    <row r="4" spans="1:17" ht="16.5" thickTop="1" thickBot="1" x14ac:dyDescent="0.3">
      <c r="A4" s="11" t="s">
        <v>59</v>
      </c>
      <c r="B4" s="11"/>
      <c r="C4" s="11"/>
      <c r="D4" s="11"/>
      <c r="E4" s="11"/>
      <c r="F4" s="11"/>
      <c r="G4" s="11"/>
      <c r="H4" s="11"/>
      <c r="I4" s="11"/>
      <c r="J4" s="12"/>
      <c r="K4" s="15"/>
      <c r="L4" t="s">
        <v>10</v>
      </c>
    </row>
    <row r="5" spans="1:17" ht="15.75" thickTop="1" x14ac:dyDescent="0.25">
      <c r="K5" s="14"/>
    </row>
    <row r="6" spans="1:17" x14ac:dyDescent="0.25">
      <c r="A6" s="1" t="s">
        <v>11</v>
      </c>
      <c r="K6" s="14"/>
      <c r="N6" t="s">
        <v>40</v>
      </c>
    </row>
    <row r="7" spans="1:17" ht="15.75" thickBot="1" x14ac:dyDescent="0.3">
      <c r="A7" s="1"/>
      <c r="K7" s="14"/>
    </row>
    <row r="8" spans="1:17" ht="16.5" thickTop="1" thickBot="1" x14ac:dyDescent="0.3">
      <c r="A8" t="s">
        <v>16</v>
      </c>
      <c r="J8" s="4"/>
      <c r="K8" s="9">
        <f>IF(Survey!M9&gt;=10000000000,J8/100000,IF(Survey!M9&gt;1000000000,J8/10000,IF(Survey!M9&gt;100000000,J8/1000,IF(Survey!M9&gt;10000000,J8/100,IF(Survey!M9&gt;=0,J8/10)))))</f>
        <v>0</v>
      </c>
      <c r="O8" s="18" t="s">
        <v>44</v>
      </c>
      <c r="P8" t="s">
        <v>43</v>
      </c>
      <c r="Q8" s="18"/>
    </row>
    <row r="9" spans="1:17" ht="15.75" thickTop="1" x14ac:dyDescent="0.25">
      <c r="K9" s="9"/>
      <c r="N9" t="s">
        <v>39</v>
      </c>
      <c r="O9" s="18">
        <v>10000000000</v>
      </c>
      <c r="P9">
        <v>100000</v>
      </c>
      <c r="Q9" s="18"/>
    </row>
    <row r="10" spans="1:17" x14ac:dyDescent="0.25">
      <c r="A10" s="1" t="s">
        <v>17</v>
      </c>
      <c r="K10" s="9"/>
      <c r="N10" t="s">
        <v>37</v>
      </c>
      <c r="O10" s="18">
        <v>1000000000</v>
      </c>
      <c r="P10">
        <v>10000</v>
      </c>
      <c r="Q10" s="18"/>
    </row>
    <row r="11" spans="1:17" ht="15.75" thickBot="1" x14ac:dyDescent="0.3">
      <c r="A11" s="1"/>
      <c r="K11" s="9"/>
      <c r="N11" t="s">
        <v>37</v>
      </c>
      <c r="O11" s="18">
        <v>100000000</v>
      </c>
      <c r="P11">
        <v>1000</v>
      </c>
      <c r="Q11" s="18"/>
    </row>
    <row r="12" spans="1:17" ht="16.5" thickTop="1" thickBot="1" x14ac:dyDescent="0.3">
      <c r="A12" t="s">
        <v>18</v>
      </c>
      <c r="J12" s="4"/>
      <c r="K12" s="9">
        <f>IF(Survey!M9&gt;=10000000000,J12/100000,IF(Survey!M9&gt;1000000000,J12/10000,IF(Survey!M9&gt;100000000,J12/1000,IF(Survey!M9&gt;10000000,J12/100,IF(Survey!M9&gt;=0,J12/10)))))</f>
        <v>0</v>
      </c>
      <c r="N12" t="s">
        <v>37</v>
      </c>
      <c r="O12" s="18">
        <v>10000000</v>
      </c>
      <c r="P12">
        <v>100</v>
      </c>
      <c r="Q12" s="18"/>
    </row>
    <row r="13" spans="1:17" ht="15.75" thickTop="1" x14ac:dyDescent="0.25">
      <c r="K13" s="9"/>
      <c r="N13" t="s">
        <v>38</v>
      </c>
      <c r="O13" s="18">
        <v>1000000</v>
      </c>
      <c r="P13">
        <v>10</v>
      </c>
    </row>
    <row r="14" spans="1:17" x14ac:dyDescent="0.25">
      <c r="A14" s="1" t="s">
        <v>15</v>
      </c>
      <c r="K14" s="9"/>
    </row>
    <row r="15" spans="1:17" x14ac:dyDescent="0.25">
      <c r="K15" s="9"/>
      <c r="N15" s="5" t="s">
        <v>41</v>
      </c>
      <c r="O15" s="24"/>
      <c r="P15" s="5"/>
    </row>
    <row r="16" spans="1:17" x14ac:dyDescent="0.25">
      <c r="A16" t="s">
        <v>19</v>
      </c>
      <c r="K16" s="9"/>
      <c r="N16" s="5"/>
      <c r="O16" s="24"/>
      <c r="P16" s="5"/>
    </row>
    <row r="17" spans="1:17" ht="15.75" thickBot="1" x14ac:dyDescent="0.3">
      <c r="K17" s="9"/>
      <c r="N17" s="5"/>
      <c r="O17" s="24"/>
      <c r="P17" s="5"/>
    </row>
    <row r="18" spans="1:17" ht="16.5" thickTop="1" thickBot="1" x14ac:dyDescent="0.3">
      <c r="A18" t="s">
        <v>48</v>
      </c>
      <c r="J18" s="19"/>
      <c r="K18" s="9">
        <f>IF(Survey!M9&gt;=10000000000,J18*13/100000,IF(Survey!M9&gt;1000000000,J18*13/10000,IF(Survey!M9&gt;100000000,J18*13/1000,IF(Survey!M9&gt;10000000,J18*13/100,IF(Survey!M9&gt;=0,J8/10)))))</f>
        <v>0</v>
      </c>
      <c r="L18" s="17"/>
      <c r="N18" s="5"/>
      <c r="O18" s="24"/>
      <c r="P18" s="5"/>
    </row>
    <row r="19" spans="1:17" ht="15.75" thickTop="1" x14ac:dyDescent="0.25">
      <c r="A19" s="1" t="s">
        <v>50</v>
      </c>
      <c r="K19" s="9"/>
      <c r="N19" s="25"/>
      <c r="O19" s="26"/>
      <c r="P19" s="25"/>
      <c r="Q19" s="25"/>
    </row>
    <row r="20" spans="1:17" ht="15.75" thickBot="1" x14ac:dyDescent="0.3">
      <c r="K20" s="9"/>
      <c r="N20" s="25"/>
      <c r="O20" s="26"/>
      <c r="P20" s="25"/>
      <c r="Q20" s="25"/>
    </row>
    <row r="21" spans="1:17" ht="16.5" thickTop="1" thickBot="1" x14ac:dyDescent="0.3">
      <c r="A21" t="s">
        <v>20</v>
      </c>
      <c r="J21" s="3"/>
      <c r="K21" s="9" t="str">
        <f>IF(J21="Yes",5000,IF(J21="No",0,""))</f>
        <v/>
      </c>
      <c r="N21" s="25"/>
      <c r="O21" s="26" t="s">
        <v>42</v>
      </c>
      <c r="P21" s="25" t="s">
        <v>49</v>
      </c>
      <c r="Q21" s="25"/>
    </row>
    <row r="22" spans="1:17" ht="16.5" thickTop="1" thickBot="1" x14ac:dyDescent="0.3">
      <c r="A22" t="s">
        <v>21</v>
      </c>
      <c r="J22" s="3"/>
      <c r="K22" s="9" t="str">
        <f t="shared" ref="K22:K23" si="0">IF(J22="Yes",5000,IF(J22="No",0,""))</f>
        <v/>
      </c>
      <c r="N22" s="25" t="s">
        <v>39</v>
      </c>
      <c r="O22" s="27">
        <v>100000000</v>
      </c>
      <c r="P22" s="25"/>
      <c r="Q22" s="25"/>
    </row>
    <row r="23" spans="1:17" ht="16.5" thickTop="1" thickBot="1" x14ac:dyDescent="0.3">
      <c r="A23" t="s">
        <v>22</v>
      </c>
      <c r="J23" s="3"/>
      <c r="K23" s="9" t="str">
        <f t="shared" si="0"/>
        <v/>
      </c>
      <c r="N23" s="25" t="s">
        <v>37</v>
      </c>
      <c r="O23" s="27">
        <v>10000000</v>
      </c>
      <c r="P23" s="25"/>
      <c r="Q23" s="25"/>
    </row>
    <row r="24" spans="1:17" ht="15.75" thickTop="1" x14ac:dyDescent="0.25">
      <c r="K24" s="9"/>
      <c r="N24" s="25" t="s">
        <v>37</v>
      </c>
      <c r="O24" s="27">
        <v>1000000</v>
      </c>
      <c r="P24" s="25"/>
      <c r="Q24" s="25"/>
    </row>
    <row r="25" spans="1:17" x14ac:dyDescent="0.25">
      <c r="A25" s="1" t="s">
        <v>7</v>
      </c>
      <c r="K25" s="9"/>
      <c r="N25" s="25" t="s">
        <v>37</v>
      </c>
      <c r="O25" s="27">
        <v>100000</v>
      </c>
      <c r="P25" s="25"/>
      <c r="Q25" s="25"/>
    </row>
    <row r="26" spans="1:17" ht="15.75" thickBot="1" x14ac:dyDescent="0.3">
      <c r="K26" s="16"/>
      <c r="N26" s="25" t="s">
        <v>37</v>
      </c>
      <c r="O26" s="27">
        <v>10000</v>
      </c>
      <c r="P26" s="25"/>
      <c r="Q26" s="25"/>
    </row>
    <row r="27" spans="1:17" ht="16.5" thickTop="1" thickBot="1" x14ac:dyDescent="0.3">
      <c r="A27" t="s">
        <v>23</v>
      </c>
      <c r="J27" s="3"/>
      <c r="K27" s="9" t="str">
        <f>IF(J27="Yes",10000,IF(J27="No",0,""))</f>
        <v/>
      </c>
      <c r="N27" s="25" t="s">
        <v>37</v>
      </c>
      <c r="O27" s="27">
        <v>1000</v>
      </c>
      <c r="P27" s="25"/>
      <c r="Q27" s="25"/>
    </row>
    <row r="28" spans="1:17" ht="15.75" thickTop="1" x14ac:dyDescent="0.25">
      <c r="K28" s="9"/>
      <c r="N28" s="25" t="s">
        <v>38</v>
      </c>
      <c r="O28" s="27">
        <v>999</v>
      </c>
      <c r="P28" s="25"/>
      <c r="Q28" s="25"/>
    </row>
    <row r="29" spans="1:17" x14ac:dyDescent="0.25">
      <c r="A29" s="1" t="s">
        <v>8</v>
      </c>
      <c r="K29" s="9"/>
      <c r="N29" s="25"/>
      <c r="O29" s="26"/>
      <c r="P29" s="25"/>
      <c r="Q29" s="25"/>
    </row>
    <row r="30" spans="1:17" ht="15.75" thickBot="1" x14ac:dyDescent="0.3">
      <c r="K30" s="9"/>
      <c r="N30" s="1"/>
      <c r="O30" s="26"/>
      <c r="P30" s="25"/>
      <c r="Q30" s="25"/>
    </row>
    <row r="31" spans="1:17" ht="16.5" thickTop="1" thickBot="1" x14ac:dyDescent="0.3">
      <c r="A31" t="s">
        <v>72</v>
      </c>
      <c r="J31" s="8">
        <v>4500000</v>
      </c>
      <c r="K31" s="9">
        <f>IF(Survey!M9&gt;=10000000000,J31/100000,IF(Survey!M9&gt;1000000000,J31/10000,IF(Survey!M9&gt;100000000,J31/1000,IF(Survey!M9&gt;10000000,J31/100,IF(Survey!M9&gt;=0,J31/10)))))</f>
        <v>450</v>
      </c>
    </row>
    <row r="32" spans="1:17" ht="15.75" thickTop="1" x14ac:dyDescent="0.25">
      <c r="K32" s="9"/>
    </row>
    <row r="33" spans="1:11" x14ac:dyDescent="0.25">
      <c r="A33" s="1" t="s">
        <v>24</v>
      </c>
      <c r="K33" s="9"/>
    </row>
    <row r="34" spans="1:11" x14ac:dyDescent="0.25">
      <c r="A34" s="1"/>
      <c r="K34" s="9"/>
    </row>
    <row r="35" spans="1:11" x14ac:dyDescent="0.25">
      <c r="A35" t="s">
        <v>25</v>
      </c>
      <c r="K35" s="9"/>
    </row>
    <row r="36" spans="1:11" x14ac:dyDescent="0.25">
      <c r="A36" s="5" t="s">
        <v>6</v>
      </c>
      <c r="K36" s="9"/>
    </row>
    <row r="37" spans="1:11" ht="15.75" thickBot="1" x14ac:dyDescent="0.3">
      <c r="K37" s="9"/>
    </row>
    <row r="38" spans="1:11" ht="16.5" thickTop="1" thickBot="1" x14ac:dyDescent="0.3">
      <c r="I38" t="s">
        <v>0</v>
      </c>
      <c r="J38" s="3"/>
      <c r="K38" s="9" t="str">
        <f>IF(J38="X",500,"")</f>
        <v/>
      </c>
    </row>
    <row r="39" spans="1:11" ht="16.5" thickTop="1" thickBot="1" x14ac:dyDescent="0.3">
      <c r="I39" t="s">
        <v>1</v>
      </c>
      <c r="J39" s="3"/>
      <c r="K39" s="9" t="str">
        <f>IF(J39="X",1000,"")</f>
        <v/>
      </c>
    </row>
    <row r="40" spans="1:11" ht="16.5" thickTop="1" thickBot="1" x14ac:dyDescent="0.3">
      <c r="I40" t="s">
        <v>2</v>
      </c>
      <c r="J40" s="3"/>
      <c r="K40" s="9" t="str">
        <f>IF(J40="X",1500,"")</f>
        <v/>
      </c>
    </row>
    <row r="41" spans="1:11" ht="16.5" thickTop="1" thickBot="1" x14ac:dyDescent="0.3">
      <c r="I41" t="s">
        <v>5</v>
      </c>
      <c r="J41" s="3"/>
      <c r="K41" s="9" t="str">
        <f>IF(J41="X",2000,"")</f>
        <v/>
      </c>
    </row>
    <row r="42" spans="1:11" ht="16.5" thickTop="1" thickBot="1" x14ac:dyDescent="0.3">
      <c r="I42" t="s">
        <v>3</v>
      </c>
      <c r="J42" s="3"/>
      <c r="K42" s="9" t="str">
        <f>IF(J42="X",3000,"")</f>
        <v/>
      </c>
    </row>
    <row r="43" spans="1:11" ht="16.5" thickTop="1" thickBot="1" x14ac:dyDescent="0.3">
      <c r="I43" t="s">
        <v>4</v>
      </c>
      <c r="J43" s="3" t="s">
        <v>29</v>
      </c>
      <c r="K43" s="9">
        <f>IF(J43="X",5000,"")</f>
        <v>5000</v>
      </c>
    </row>
    <row r="44" spans="1:11" ht="16.5" thickTop="1" thickBot="1" x14ac:dyDescent="0.3">
      <c r="I44" t="s">
        <v>26</v>
      </c>
      <c r="J44" s="3"/>
      <c r="K44" s="9" t="str">
        <f>IF(J44="X",7500,"")</f>
        <v/>
      </c>
    </row>
    <row r="45" spans="1:11" ht="16.5" thickTop="1" thickBot="1" x14ac:dyDescent="0.3">
      <c r="I45" t="s">
        <v>27</v>
      </c>
      <c r="J45" s="3"/>
      <c r="K45" s="9" t="str">
        <f>IF(J45="X",10000,"")</f>
        <v/>
      </c>
    </row>
    <row r="46" spans="1:11" ht="15.75" thickTop="1" x14ac:dyDescent="0.25">
      <c r="K46" s="9"/>
    </row>
    <row r="47" spans="1:11" x14ac:dyDescent="0.25">
      <c r="A47" s="1" t="s">
        <v>9</v>
      </c>
      <c r="K47" s="9"/>
    </row>
    <row r="48" spans="1:11" ht="15.75" thickBot="1" x14ac:dyDescent="0.3">
      <c r="K48" s="9"/>
    </row>
    <row r="49" spans="1:11" ht="16.5" thickTop="1" thickBot="1" x14ac:dyDescent="0.3">
      <c r="A49" t="s">
        <v>12</v>
      </c>
      <c r="J49" s="2" t="s">
        <v>28</v>
      </c>
      <c r="K49" s="9">
        <f>IF(J49="Yes",5000,IF(J49="No",0,""))</f>
        <v>5000</v>
      </c>
    </row>
    <row r="50" spans="1:11" ht="16.5" thickTop="1" thickBot="1" x14ac:dyDescent="0.3">
      <c r="A50" t="s">
        <v>13</v>
      </c>
      <c r="J50" s="8">
        <v>30000000</v>
      </c>
      <c r="K50" s="9">
        <f>IF(Survey!M9&gt;=10000000000,J50/100000,IF(Survey!M9&gt;1000000000,J50/10000,IF(Survey!M9&gt;100000000,J50/1000,IF(Survey!M9&gt;10000000,J50/100,IF(Survey!M9&gt;=0,J50/10)))))</f>
        <v>3000</v>
      </c>
    </row>
    <row r="51" spans="1:11" ht="15.75" thickTop="1" x14ac:dyDescent="0.25">
      <c r="K51" s="9"/>
    </row>
    <row r="52" spans="1:11" ht="15.75" thickBot="1" x14ac:dyDescent="0.3">
      <c r="K52" s="9"/>
    </row>
    <row r="53" spans="1:11" ht="16.5" thickTop="1" thickBot="1" x14ac:dyDescent="0.3">
      <c r="I53" s="22" t="s">
        <v>36</v>
      </c>
      <c r="J53" s="23"/>
      <c r="K53" s="21">
        <f>SUM(K2:K50)</f>
        <v>13450</v>
      </c>
    </row>
    <row r="54" spans="1:11" ht="15.75" thickTop="1" x14ac:dyDescent="0.25"/>
  </sheetData>
  <dataValidations count="2">
    <dataValidation type="list" allowBlank="1" showInputMessage="1" showErrorMessage="1" sqref="J38:J45" xr:uid="{CC20FF26-58EA-4C4C-A1D6-9B4BD75B889E}">
      <formula1>"X"</formula1>
    </dataValidation>
    <dataValidation type="list" allowBlank="1" showInputMessage="1" showErrorMessage="1" sqref="J49 J27 J21:J23" xr:uid="{0151178A-45AB-4F61-9402-3835E0526713}">
      <formula1>"Yes,No"</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F5C1C-CF56-4570-A6E5-15BDABC1EA2C}">
  <dimension ref="A1:Q54"/>
  <sheetViews>
    <sheetView topLeftCell="A26" zoomScaleNormal="100" workbookViewId="0">
      <selection activeCell="A31" sqref="A31"/>
    </sheetView>
  </sheetViews>
  <sheetFormatPr defaultRowHeight="15" x14ac:dyDescent="0.25"/>
  <cols>
    <col min="7" max="7" width="11.7109375" bestFit="1" customWidth="1"/>
    <col min="8" max="8" width="11.85546875" bestFit="1" customWidth="1"/>
    <col min="9" max="9" width="21.85546875" bestFit="1" customWidth="1"/>
    <col min="10" max="10" width="13.85546875" bestFit="1" customWidth="1"/>
    <col min="11" max="11" width="24.42578125" style="17" bestFit="1" customWidth="1"/>
    <col min="12" max="12" width="178.28515625" customWidth="1"/>
    <col min="15" max="15" width="15.85546875" style="18" bestFit="1" customWidth="1"/>
  </cols>
  <sheetData>
    <row r="1" spans="1:17" ht="16.5" thickTop="1" thickBot="1" x14ac:dyDescent="0.3">
      <c r="A1" s="6" t="s">
        <v>14</v>
      </c>
      <c r="B1" s="7"/>
      <c r="C1" s="7"/>
      <c r="D1" s="7"/>
      <c r="E1" s="7"/>
      <c r="F1" s="7"/>
      <c r="G1" s="7"/>
      <c r="H1" s="7"/>
      <c r="I1" s="7"/>
      <c r="J1" s="7"/>
      <c r="K1" s="13" t="s">
        <v>35</v>
      </c>
    </row>
    <row r="2" spans="1:17" ht="15.75" thickTop="1" x14ac:dyDescent="0.25">
      <c r="K2" s="9"/>
    </row>
    <row r="3" spans="1:17" ht="15.75" thickBot="1" x14ac:dyDescent="0.3">
      <c r="A3" s="1" t="s">
        <v>45</v>
      </c>
      <c r="K3" s="14"/>
    </row>
    <row r="4" spans="1:17" ht="16.5" thickTop="1" thickBot="1" x14ac:dyDescent="0.3">
      <c r="A4" s="11" t="s">
        <v>67</v>
      </c>
      <c r="B4" s="11"/>
      <c r="C4" s="11"/>
      <c r="D4" s="11"/>
      <c r="E4" s="11"/>
      <c r="F4" s="11"/>
      <c r="G4" s="11"/>
      <c r="H4" s="11"/>
      <c r="I4" s="11"/>
      <c r="J4" s="12"/>
      <c r="K4" s="15"/>
      <c r="L4" t="s">
        <v>10</v>
      </c>
    </row>
    <row r="5" spans="1:17" ht="15.75" thickTop="1" x14ac:dyDescent="0.25">
      <c r="K5" s="14"/>
    </row>
    <row r="6" spans="1:17" x14ac:dyDescent="0.25">
      <c r="A6" s="1" t="s">
        <v>11</v>
      </c>
      <c r="K6" s="14"/>
      <c r="N6" t="s">
        <v>40</v>
      </c>
    </row>
    <row r="7" spans="1:17" ht="15.75" thickBot="1" x14ac:dyDescent="0.3">
      <c r="A7" s="1"/>
      <c r="K7" s="14"/>
    </row>
    <row r="8" spans="1:17" ht="16.5" thickTop="1" thickBot="1" x14ac:dyDescent="0.3">
      <c r="A8" t="s">
        <v>16</v>
      </c>
      <c r="J8" s="4"/>
      <c r="K8" s="9">
        <f>IF(Survey!M9&gt;=10000000000,J8/100000,IF(Survey!M9&gt;1000000000,J8/10000,IF(Survey!M9&gt;100000000,J8/1000,IF(Survey!M9&gt;10000000,J8/100,IF(Survey!M9&gt;=0,J8/10)))))</f>
        <v>0</v>
      </c>
      <c r="O8" s="18" t="s">
        <v>44</v>
      </c>
      <c r="P8" t="s">
        <v>43</v>
      </c>
      <c r="Q8" s="18"/>
    </row>
    <row r="9" spans="1:17" ht="15.75" thickTop="1" x14ac:dyDescent="0.25">
      <c r="K9" s="9"/>
      <c r="N9" t="s">
        <v>39</v>
      </c>
      <c r="O9" s="18">
        <v>10000000000</v>
      </c>
      <c r="P9">
        <v>100000</v>
      </c>
      <c r="Q9" s="18"/>
    </row>
    <row r="10" spans="1:17" x14ac:dyDescent="0.25">
      <c r="A10" s="1" t="s">
        <v>17</v>
      </c>
      <c r="K10" s="9"/>
      <c r="N10" t="s">
        <v>37</v>
      </c>
      <c r="O10" s="18">
        <v>1000000000</v>
      </c>
      <c r="P10">
        <v>10000</v>
      </c>
      <c r="Q10" s="18"/>
    </row>
    <row r="11" spans="1:17" ht="15.75" thickBot="1" x14ac:dyDescent="0.3">
      <c r="A11" s="1"/>
      <c r="K11" s="9"/>
      <c r="N11" t="s">
        <v>37</v>
      </c>
      <c r="O11" s="18">
        <v>100000000</v>
      </c>
      <c r="P11">
        <v>1000</v>
      </c>
      <c r="Q11" s="18"/>
    </row>
    <row r="12" spans="1:17" ht="16.5" thickTop="1" thickBot="1" x14ac:dyDescent="0.3">
      <c r="A12" t="s">
        <v>18</v>
      </c>
      <c r="J12" s="4">
        <v>650000000</v>
      </c>
      <c r="K12" s="9">
        <f>IF(Survey!M9&gt;=10000000000,J12/100000,IF(Survey!M9&gt;1000000000,J12/10000,IF(Survey!M9&gt;100000000,J12/1000,IF(Survey!M9&gt;10000000,J12/100,IF(Survey!M9&gt;=0,J12/10)))))</f>
        <v>65000</v>
      </c>
      <c r="N12" t="s">
        <v>37</v>
      </c>
      <c r="O12" s="18">
        <v>10000000</v>
      </c>
      <c r="P12">
        <v>100</v>
      </c>
      <c r="Q12" s="18"/>
    </row>
    <row r="13" spans="1:17" ht="15.75" thickTop="1" x14ac:dyDescent="0.25">
      <c r="K13" s="9"/>
      <c r="N13" t="s">
        <v>38</v>
      </c>
      <c r="O13" s="18">
        <v>1000000</v>
      </c>
      <c r="P13">
        <v>10</v>
      </c>
    </row>
    <row r="14" spans="1:17" x14ac:dyDescent="0.25">
      <c r="A14" s="1" t="s">
        <v>15</v>
      </c>
      <c r="K14" s="9"/>
    </row>
    <row r="15" spans="1:17" x14ac:dyDescent="0.25">
      <c r="K15" s="9"/>
      <c r="N15" s="5" t="s">
        <v>41</v>
      </c>
      <c r="O15" s="24"/>
      <c r="P15" s="5"/>
    </row>
    <row r="16" spans="1:17" x14ac:dyDescent="0.25">
      <c r="A16" t="s">
        <v>19</v>
      </c>
      <c r="K16" s="9"/>
      <c r="N16" s="5"/>
      <c r="O16" s="24"/>
      <c r="P16" s="5"/>
    </row>
    <row r="17" spans="1:17" ht="15.75" thickBot="1" x14ac:dyDescent="0.3">
      <c r="K17" s="9"/>
      <c r="N17" s="5"/>
      <c r="O17" s="24"/>
      <c r="P17" s="5"/>
    </row>
    <row r="18" spans="1:17" ht="16.5" thickTop="1" thickBot="1" x14ac:dyDescent="0.3">
      <c r="A18" t="s">
        <v>48</v>
      </c>
      <c r="J18" s="19"/>
      <c r="K18" s="9">
        <f>IF(Survey!M9&gt;=10000000000,J18*13/100000,IF(Survey!M9&gt;1000000000,J18*13/10000,IF(Survey!M9&gt;100000000,J18*13/1000,IF(Survey!M9&gt;10000000,J18*13/100,IF(Survey!M9&gt;=0,J8/10)))))</f>
        <v>0</v>
      </c>
      <c r="L18" s="17"/>
      <c r="N18" s="5"/>
      <c r="O18" s="24"/>
      <c r="P18" s="5"/>
    </row>
    <row r="19" spans="1:17" ht="15.75" thickTop="1" x14ac:dyDescent="0.25">
      <c r="A19" s="1" t="s">
        <v>50</v>
      </c>
      <c r="K19" s="9"/>
      <c r="N19" s="25"/>
      <c r="O19" s="26"/>
      <c r="P19" s="25"/>
      <c r="Q19" s="25"/>
    </row>
    <row r="20" spans="1:17" ht="15.75" thickBot="1" x14ac:dyDescent="0.3">
      <c r="K20" s="9"/>
      <c r="N20" s="25"/>
      <c r="O20" s="26"/>
      <c r="P20" s="25"/>
      <c r="Q20" s="25"/>
    </row>
    <row r="21" spans="1:17" ht="16.5" thickTop="1" thickBot="1" x14ac:dyDescent="0.3">
      <c r="A21" t="s">
        <v>20</v>
      </c>
      <c r="J21" s="3"/>
      <c r="K21" s="9" t="str">
        <f>IF(J21="Yes",5000,IF(J21="No",0,""))</f>
        <v/>
      </c>
      <c r="N21" s="25"/>
      <c r="O21" s="26" t="s">
        <v>42</v>
      </c>
      <c r="P21" s="25" t="s">
        <v>49</v>
      </c>
      <c r="Q21" s="25"/>
    </row>
    <row r="22" spans="1:17" ht="16.5" thickTop="1" thickBot="1" x14ac:dyDescent="0.3">
      <c r="A22" t="s">
        <v>21</v>
      </c>
      <c r="J22" s="3"/>
      <c r="K22" s="9" t="str">
        <f t="shared" ref="K22:K23" si="0">IF(J22="Yes",5000,IF(J22="No",0,""))</f>
        <v/>
      </c>
      <c r="N22" s="25" t="s">
        <v>39</v>
      </c>
      <c r="O22" s="27">
        <v>100000000</v>
      </c>
      <c r="P22" s="25"/>
      <c r="Q22" s="25"/>
    </row>
    <row r="23" spans="1:17" ht="16.5" thickTop="1" thickBot="1" x14ac:dyDescent="0.3">
      <c r="A23" t="s">
        <v>22</v>
      </c>
      <c r="J23" s="3"/>
      <c r="K23" s="9" t="str">
        <f t="shared" si="0"/>
        <v/>
      </c>
      <c r="N23" s="25" t="s">
        <v>37</v>
      </c>
      <c r="O23" s="27">
        <v>10000000</v>
      </c>
      <c r="P23" s="25"/>
      <c r="Q23" s="25"/>
    </row>
    <row r="24" spans="1:17" ht="15.75" thickTop="1" x14ac:dyDescent="0.25">
      <c r="K24" s="9"/>
      <c r="N24" s="25" t="s">
        <v>37</v>
      </c>
      <c r="O24" s="27">
        <v>1000000</v>
      </c>
      <c r="P24" s="25"/>
      <c r="Q24" s="25"/>
    </row>
    <row r="25" spans="1:17" x14ac:dyDescent="0.25">
      <c r="A25" s="1" t="s">
        <v>7</v>
      </c>
      <c r="K25" s="9"/>
      <c r="N25" s="25" t="s">
        <v>37</v>
      </c>
      <c r="O25" s="27">
        <v>100000</v>
      </c>
      <c r="P25" s="25"/>
      <c r="Q25" s="25"/>
    </row>
    <row r="26" spans="1:17" ht="15.75" thickBot="1" x14ac:dyDescent="0.3">
      <c r="K26" s="16"/>
      <c r="N26" s="25" t="s">
        <v>37</v>
      </c>
      <c r="O26" s="27">
        <v>10000</v>
      </c>
      <c r="P26" s="25"/>
      <c r="Q26" s="25"/>
    </row>
    <row r="27" spans="1:17" ht="16.5" thickTop="1" thickBot="1" x14ac:dyDescent="0.3">
      <c r="A27" t="s">
        <v>23</v>
      </c>
      <c r="J27" s="3"/>
      <c r="K27" s="9" t="str">
        <f>IF(J27="Yes",10000,IF(J27="No",0,""))</f>
        <v/>
      </c>
      <c r="N27" s="25" t="s">
        <v>37</v>
      </c>
      <c r="O27" s="27">
        <v>1000</v>
      </c>
      <c r="P27" s="25"/>
      <c r="Q27" s="25"/>
    </row>
    <row r="28" spans="1:17" ht="15.75" thickTop="1" x14ac:dyDescent="0.25">
      <c r="K28" s="9"/>
      <c r="N28" s="25" t="s">
        <v>38</v>
      </c>
      <c r="O28" s="27">
        <v>999</v>
      </c>
      <c r="P28" s="25"/>
      <c r="Q28" s="25"/>
    </row>
    <row r="29" spans="1:17" x14ac:dyDescent="0.25">
      <c r="A29" s="1" t="s">
        <v>8</v>
      </c>
      <c r="K29" s="9"/>
      <c r="N29" s="25"/>
      <c r="O29" s="26"/>
      <c r="P29" s="25"/>
      <c r="Q29" s="25"/>
    </row>
    <row r="30" spans="1:17" ht="15.75" thickBot="1" x14ac:dyDescent="0.3">
      <c r="K30" s="9"/>
      <c r="N30" s="1"/>
      <c r="O30" s="26"/>
      <c r="P30" s="25"/>
      <c r="Q30" s="25"/>
    </row>
    <row r="31" spans="1:17" ht="16.5" thickTop="1" thickBot="1" x14ac:dyDescent="0.3">
      <c r="A31" t="s">
        <v>72</v>
      </c>
      <c r="J31" s="8"/>
      <c r="K31" s="9">
        <f>IF(Survey!M9&gt;=10000000000,J31/100000,IF(Survey!M9&gt;1000000000,J31/10000,IF(Survey!M9&gt;100000000,J31/1000,IF(Survey!M9&gt;10000000,J31/100,IF(Survey!M9&gt;=0,J31/10)))))</f>
        <v>0</v>
      </c>
    </row>
    <row r="32" spans="1:17" ht="15.75" thickTop="1" x14ac:dyDescent="0.25">
      <c r="K32" s="9"/>
    </row>
    <row r="33" spans="1:11" x14ac:dyDescent="0.25">
      <c r="A33" s="1" t="s">
        <v>24</v>
      </c>
      <c r="K33" s="9"/>
    </row>
    <row r="34" spans="1:11" x14ac:dyDescent="0.25">
      <c r="A34" s="1"/>
      <c r="K34" s="9"/>
    </row>
    <row r="35" spans="1:11" x14ac:dyDescent="0.25">
      <c r="A35" t="s">
        <v>25</v>
      </c>
      <c r="K35" s="9"/>
    </row>
    <row r="36" spans="1:11" x14ac:dyDescent="0.25">
      <c r="A36" s="5" t="s">
        <v>6</v>
      </c>
      <c r="K36" s="9"/>
    </row>
    <row r="37" spans="1:11" ht="15.75" thickBot="1" x14ac:dyDescent="0.3">
      <c r="K37" s="9"/>
    </row>
    <row r="38" spans="1:11" ht="16.5" thickTop="1" thickBot="1" x14ac:dyDescent="0.3">
      <c r="I38" t="s">
        <v>0</v>
      </c>
      <c r="J38" s="3"/>
      <c r="K38" s="9" t="str">
        <f>IF(J38="X",500,"")</f>
        <v/>
      </c>
    </row>
    <row r="39" spans="1:11" ht="16.5" thickTop="1" thickBot="1" x14ac:dyDescent="0.3">
      <c r="I39" t="s">
        <v>1</v>
      </c>
      <c r="J39" s="3"/>
      <c r="K39" s="9" t="str">
        <f>IF(J39="X",1000,"")</f>
        <v/>
      </c>
    </row>
    <row r="40" spans="1:11" ht="16.5" thickTop="1" thickBot="1" x14ac:dyDescent="0.3">
      <c r="I40" t="s">
        <v>2</v>
      </c>
      <c r="J40" s="3"/>
      <c r="K40" s="9" t="str">
        <f>IF(J40="X",1500,"")</f>
        <v/>
      </c>
    </row>
    <row r="41" spans="1:11" ht="16.5" thickTop="1" thickBot="1" x14ac:dyDescent="0.3">
      <c r="I41" t="s">
        <v>5</v>
      </c>
      <c r="J41" s="3"/>
      <c r="K41" s="9" t="str">
        <f>IF(J41="X",2000,"")</f>
        <v/>
      </c>
    </row>
    <row r="42" spans="1:11" ht="16.5" thickTop="1" thickBot="1" x14ac:dyDescent="0.3">
      <c r="I42" t="s">
        <v>3</v>
      </c>
      <c r="J42" s="3"/>
      <c r="K42" s="9" t="str">
        <f>IF(J42="X",3000,"")</f>
        <v/>
      </c>
    </row>
    <row r="43" spans="1:11" ht="16.5" thickTop="1" thickBot="1" x14ac:dyDescent="0.3">
      <c r="I43" t="s">
        <v>4</v>
      </c>
      <c r="J43" s="3"/>
      <c r="K43" s="9" t="str">
        <f>IF(J43="X",5000,"")</f>
        <v/>
      </c>
    </row>
    <row r="44" spans="1:11" ht="16.5" thickTop="1" thickBot="1" x14ac:dyDescent="0.3">
      <c r="I44" t="s">
        <v>26</v>
      </c>
      <c r="J44" s="3"/>
      <c r="K44" s="9" t="str">
        <f>IF(J44="X",7500,"")</f>
        <v/>
      </c>
    </row>
    <row r="45" spans="1:11" ht="16.5" thickTop="1" thickBot="1" x14ac:dyDescent="0.3">
      <c r="I45" t="s">
        <v>27</v>
      </c>
      <c r="J45" s="3" t="s">
        <v>29</v>
      </c>
      <c r="K45" s="9">
        <f>IF(J45="X",10000,"")</f>
        <v>10000</v>
      </c>
    </row>
    <row r="46" spans="1:11" ht="15.75" thickTop="1" x14ac:dyDescent="0.25">
      <c r="K46" s="9"/>
    </row>
    <row r="47" spans="1:11" x14ac:dyDescent="0.25">
      <c r="A47" s="1" t="s">
        <v>9</v>
      </c>
      <c r="K47" s="9"/>
    </row>
    <row r="48" spans="1:11" ht="15.75" thickBot="1" x14ac:dyDescent="0.3">
      <c r="K48" s="9"/>
    </row>
    <row r="49" spans="1:11" ht="16.5" thickTop="1" thickBot="1" x14ac:dyDescent="0.3">
      <c r="A49" t="s">
        <v>12</v>
      </c>
      <c r="J49" s="2" t="s">
        <v>28</v>
      </c>
      <c r="K49" s="9">
        <f>IF(J49="Yes",5000,IF(J49="No",0,""))</f>
        <v>5000</v>
      </c>
    </row>
    <row r="50" spans="1:11" ht="16.5" thickTop="1" thickBot="1" x14ac:dyDescent="0.3">
      <c r="A50" t="s">
        <v>13</v>
      </c>
      <c r="J50" s="8">
        <v>150000000</v>
      </c>
      <c r="K50" s="9">
        <f>IF(Survey!M9&gt;=10000000000,J50/100000,IF(Survey!M9&gt;1000000000,J50/10000,IF(Survey!M9&gt;100000000,J50/1000,IF(Survey!M9&gt;10000000,J50/100,IF(Survey!M9&gt;=0,J50/10)))))</f>
        <v>15000</v>
      </c>
    </row>
    <row r="51" spans="1:11" ht="15.75" thickTop="1" x14ac:dyDescent="0.25">
      <c r="K51" s="9"/>
    </row>
    <row r="52" spans="1:11" ht="15.75" thickBot="1" x14ac:dyDescent="0.3">
      <c r="K52" s="9"/>
    </row>
    <row r="53" spans="1:11" ht="16.5" thickTop="1" thickBot="1" x14ac:dyDescent="0.3">
      <c r="I53" s="22" t="s">
        <v>36</v>
      </c>
      <c r="J53" s="23"/>
      <c r="K53" s="21">
        <f>SUM(K2:K50)</f>
        <v>95000</v>
      </c>
    </row>
    <row r="54" spans="1:11" ht="15.75" thickTop="1" x14ac:dyDescent="0.25"/>
  </sheetData>
  <dataValidations count="2">
    <dataValidation type="list" allowBlank="1" showInputMessage="1" showErrorMessage="1" sqref="J49 J27 J21:J23" xr:uid="{048C2F2A-F08F-4626-A557-7FA10F4EBB40}">
      <formula1>"Yes,No"</formula1>
    </dataValidation>
    <dataValidation type="list" allowBlank="1" showInputMessage="1" showErrorMessage="1" sqref="J38:J45" xr:uid="{EA1145E7-4BC6-4ECC-95B1-A45FDABFE95C}">
      <formula1>"X"</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369B1-AB4A-4DE2-B858-B50BC863266D}">
  <dimension ref="A1:Q54"/>
  <sheetViews>
    <sheetView topLeftCell="A32" zoomScaleNormal="100" workbookViewId="0">
      <selection activeCell="A31" sqref="A31"/>
    </sheetView>
  </sheetViews>
  <sheetFormatPr defaultRowHeight="15" x14ac:dyDescent="0.25"/>
  <cols>
    <col min="7" max="7" width="11.7109375" bestFit="1" customWidth="1"/>
    <col min="8" max="8" width="11.85546875" bestFit="1" customWidth="1"/>
    <col min="9" max="9" width="21.85546875" bestFit="1" customWidth="1"/>
    <col min="10" max="10" width="13.85546875" bestFit="1" customWidth="1"/>
    <col min="11" max="11" width="24.42578125" style="17" bestFit="1" customWidth="1"/>
    <col min="12" max="12" width="178.28515625" customWidth="1"/>
    <col min="15" max="15" width="15.85546875" style="18" bestFit="1" customWidth="1"/>
  </cols>
  <sheetData>
    <row r="1" spans="1:17" ht="16.5" thickTop="1" thickBot="1" x14ac:dyDescent="0.3">
      <c r="A1" s="6" t="s">
        <v>14</v>
      </c>
      <c r="B1" s="7"/>
      <c r="C1" s="7"/>
      <c r="D1" s="7"/>
      <c r="E1" s="7"/>
      <c r="F1" s="7"/>
      <c r="G1" s="7"/>
      <c r="H1" s="7"/>
      <c r="I1" s="7"/>
      <c r="J1" s="7"/>
      <c r="K1" s="13" t="s">
        <v>35</v>
      </c>
    </row>
    <row r="2" spans="1:17" ht="15.75" thickTop="1" x14ac:dyDescent="0.25">
      <c r="K2" s="9"/>
    </row>
    <row r="3" spans="1:17" ht="15.75" thickBot="1" x14ac:dyDescent="0.3">
      <c r="A3" s="1" t="s">
        <v>45</v>
      </c>
      <c r="K3" s="14"/>
    </row>
    <row r="4" spans="1:17" ht="16.5" thickTop="1" thickBot="1" x14ac:dyDescent="0.3">
      <c r="A4" s="11" t="s">
        <v>68</v>
      </c>
      <c r="B4" s="11"/>
      <c r="C4" s="11"/>
      <c r="D4" s="11"/>
      <c r="E4" s="11"/>
      <c r="F4" s="11"/>
      <c r="G4" s="11"/>
      <c r="H4" s="11"/>
      <c r="I4" s="11"/>
      <c r="J4" s="12"/>
      <c r="K4" s="15"/>
      <c r="L4" t="s">
        <v>10</v>
      </c>
    </row>
    <row r="5" spans="1:17" ht="15.75" thickTop="1" x14ac:dyDescent="0.25">
      <c r="K5" s="14"/>
    </row>
    <row r="6" spans="1:17" x14ac:dyDescent="0.25">
      <c r="A6" s="1" t="s">
        <v>11</v>
      </c>
      <c r="K6" s="14"/>
      <c r="N6" t="s">
        <v>40</v>
      </c>
    </row>
    <row r="7" spans="1:17" ht="15.75" thickBot="1" x14ac:dyDescent="0.3">
      <c r="A7" s="1"/>
      <c r="K7" s="14"/>
    </row>
    <row r="8" spans="1:17" ht="16.5" thickTop="1" thickBot="1" x14ac:dyDescent="0.3">
      <c r="A8" t="s">
        <v>16</v>
      </c>
      <c r="J8" s="4"/>
      <c r="K8" s="9">
        <f>IF(Survey!M9&gt;=10000000000,J8/100000,IF(Survey!M9&gt;1000000000,J8/10000,IF(Survey!M9&gt;100000000,J8/1000,IF(Survey!M9&gt;10000000,J8/100,IF(Survey!M9&gt;=0,J8/10)))))</f>
        <v>0</v>
      </c>
      <c r="O8" s="18" t="s">
        <v>44</v>
      </c>
      <c r="P8" t="s">
        <v>43</v>
      </c>
      <c r="Q8" s="18"/>
    </row>
    <row r="9" spans="1:17" ht="15.75" thickTop="1" x14ac:dyDescent="0.25">
      <c r="K9" s="9"/>
      <c r="N9" t="s">
        <v>39</v>
      </c>
      <c r="O9" s="18">
        <v>10000000000</v>
      </c>
      <c r="P9">
        <v>100000</v>
      </c>
      <c r="Q9" s="18"/>
    </row>
    <row r="10" spans="1:17" x14ac:dyDescent="0.25">
      <c r="A10" s="1" t="s">
        <v>17</v>
      </c>
      <c r="K10" s="9"/>
      <c r="N10" t="s">
        <v>37</v>
      </c>
      <c r="O10" s="18">
        <v>1000000000</v>
      </c>
      <c r="P10">
        <v>10000</v>
      </c>
      <c r="Q10" s="18"/>
    </row>
    <row r="11" spans="1:17" ht="15.75" thickBot="1" x14ac:dyDescent="0.3">
      <c r="A11" s="1"/>
      <c r="K11" s="9"/>
      <c r="N11" t="s">
        <v>37</v>
      </c>
      <c r="O11" s="18">
        <v>100000000</v>
      </c>
      <c r="P11">
        <v>1000</v>
      </c>
      <c r="Q11" s="18"/>
    </row>
    <row r="12" spans="1:17" ht="16.5" thickTop="1" thickBot="1" x14ac:dyDescent="0.3">
      <c r="A12" t="s">
        <v>18</v>
      </c>
      <c r="J12" s="4"/>
      <c r="K12" s="9">
        <f>IF(Survey!M9&gt;=10000000000,J12/100000,IF(Survey!M9&gt;1000000000,J12/10000,IF(Survey!M9&gt;100000000,J12/1000,IF(Survey!M9&gt;10000000,J12/100,IF(Survey!M9&gt;=0,J12/10)))))</f>
        <v>0</v>
      </c>
      <c r="N12" t="s">
        <v>37</v>
      </c>
      <c r="O12" s="18">
        <v>10000000</v>
      </c>
      <c r="P12">
        <v>100</v>
      </c>
      <c r="Q12" s="18"/>
    </row>
    <row r="13" spans="1:17" ht="15.75" thickTop="1" x14ac:dyDescent="0.25">
      <c r="K13" s="9"/>
      <c r="N13" t="s">
        <v>38</v>
      </c>
      <c r="O13" s="18">
        <v>1000000</v>
      </c>
      <c r="P13">
        <v>10</v>
      </c>
    </row>
    <row r="14" spans="1:17" x14ac:dyDescent="0.25">
      <c r="A14" s="1" t="s">
        <v>15</v>
      </c>
      <c r="K14" s="9"/>
    </row>
    <row r="15" spans="1:17" x14ac:dyDescent="0.25">
      <c r="K15" s="9"/>
      <c r="N15" s="5" t="s">
        <v>41</v>
      </c>
      <c r="O15" s="24"/>
      <c r="P15" s="5"/>
    </row>
    <row r="16" spans="1:17" x14ac:dyDescent="0.25">
      <c r="A16" t="s">
        <v>19</v>
      </c>
      <c r="K16" s="9"/>
      <c r="N16" s="5"/>
      <c r="O16" s="24"/>
      <c r="P16" s="5"/>
    </row>
    <row r="17" spans="1:17" ht="15.75" thickBot="1" x14ac:dyDescent="0.3">
      <c r="K17" s="9"/>
      <c r="N17" s="5"/>
      <c r="O17" s="24"/>
      <c r="P17" s="5"/>
    </row>
    <row r="18" spans="1:17" ht="16.5" thickTop="1" thickBot="1" x14ac:dyDescent="0.3">
      <c r="A18" t="s">
        <v>48</v>
      </c>
      <c r="J18" s="19">
        <v>2500000</v>
      </c>
      <c r="K18" s="9">
        <f>IF(Survey!M9&gt;=10000000000,J18*13/100000,IF(Survey!M9&gt;1000000000,J18*13/10000,IF(Survey!M9&gt;100000000,J18*13/1000,IF(Survey!M9&gt;10000000,J18*13/100,IF(Survey!M9&gt;=0,J8/10)))))</f>
        <v>3250</v>
      </c>
      <c r="L18" s="17"/>
      <c r="N18" s="5"/>
      <c r="O18" s="24"/>
      <c r="P18" s="5"/>
    </row>
    <row r="19" spans="1:17" ht="15.75" thickTop="1" x14ac:dyDescent="0.25">
      <c r="A19" s="1" t="s">
        <v>50</v>
      </c>
      <c r="K19" s="9"/>
      <c r="N19" s="25"/>
      <c r="O19" s="26"/>
      <c r="P19" s="25"/>
      <c r="Q19" s="25"/>
    </row>
    <row r="20" spans="1:17" ht="15.75" thickBot="1" x14ac:dyDescent="0.3">
      <c r="K20" s="9"/>
      <c r="N20" s="25"/>
      <c r="O20" s="26"/>
      <c r="P20" s="25"/>
      <c r="Q20" s="25"/>
    </row>
    <row r="21" spans="1:17" ht="16.5" thickTop="1" thickBot="1" x14ac:dyDescent="0.3">
      <c r="A21" t="s">
        <v>20</v>
      </c>
      <c r="J21" s="3" t="s">
        <v>28</v>
      </c>
      <c r="K21" s="9">
        <f>IF(J21="Yes",5000,IF(J21="No",0,""))</f>
        <v>5000</v>
      </c>
      <c r="N21" s="25"/>
      <c r="O21" s="26" t="s">
        <v>42</v>
      </c>
      <c r="P21" s="25" t="s">
        <v>49</v>
      </c>
      <c r="Q21" s="25"/>
    </row>
    <row r="22" spans="1:17" ht="16.5" thickTop="1" thickBot="1" x14ac:dyDescent="0.3">
      <c r="A22" t="s">
        <v>21</v>
      </c>
      <c r="J22" s="3" t="s">
        <v>28</v>
      </c>
      <c r="K22" s="9">
        <f t="shared" ref="K22:K23" si="0">IF(J22="Yes",5000,IF(J22="No",0,""))</f>
        <v>5000</v>
      </c>
      <c r="N22" s="25" t="s">
        <v>39</v>
      </c>
      <c r="O22" s="27">
        <v>100000000</v>
      </c>
      <c r="P22" s="25"/>
      <c r="Q22" s="25"/>
    </row>
    <row r="23" spans="1:17" ht="16.5" thickTop="1" thickBot="1" x14ac:dyDescent="0.3">
      <c r="A23" t="s">
        <v>22</v>
      </c>
      <c r="J23" s="3" t="s">
        <v>28</v>
      </c>
      <c r="K23" s="9">
        <f t="shared" si="0"/>
        <v>5000</v>
      </c>
      <c r="N23" s="25" t="s">
        <v>37</v>
      </c>
      <c r="O23" s="27">
        <v>10000000</v>
      </c>
      <c r="P23" s="25"/>
      <c r="Q23" s="25"/>
    </row>
    <row r="24" spans="1:17" ht="15.75" thickTop="1" x14ac:dyDescent="0.25">
      <c r="K24" s="9"/>
      <c r="N24" s="25" t="s">
        <v>37</v>
      </c>
      <c r="O24" s="27">
        <v>1000000</v>
      </c>
      <c r="P24" s="25"/>
      <c r="Q24" s="25"/>
    </row>
    <row r="25" spans="1:17" x14ac:dyDescent="0.25">
      <c r="A25" s="1" t="s">
        <v>7</v>
      </c>
      <c r="K25" s="9"/>
      <c r="N25" s="25" t="s">
        <v>37</v>
      </c>
      <c r="O25" s="27">
        <v>100000</v>
      </c>
      <c r="P25" s="25"/>
      <c r="Q25" s="25"/>
    </row>
    <row r="26" spans="1:17" ht="15.75" thickBot="1" x14ac:dyDescent="0.3">
      <c r="K26" s="16"/>
      <c r="N26" s="25" t="s">
        <v>37</v>
      </c>
      <c r="O26" s="27">
        <v>10000</v>
      </c>
      <c r="P26" s="25"/>
      <c r="Q26" s="25"/>
    </row>
    <row r="27" spans="1:17" ht="16.5" thickTop="1" thickBot="1" x14ac:dyDescent="0.3">
      <c r="A27" t="s">
        <v>23</v>
      </c>
      <c r="J27" s="3" t="s">
        <v>28</v>
      </c>
      <c r="K27" s="9">
        <f>IF(J27="Yes",10000,IF(J27="No",0,""))</f>
        <v>10000</v>
      </c>
      <c r="N27" s="25" t="s">
        <v>37</v>
      </c>
      <c r="O27" s="27">
        <v>1000</v>
      </c>
      <c r="P27" s="25"/>
      <c r="Q27" s="25"/>
    </row>
    <row r="28" spans="1:17" ht="15.75" thickTop="1" x14ac:dyDescent="0.25">
      <c r="K28" s="9"/>
      <c r="N28" s="25" t="s">
        <v>38</v>
      </c>
      <c r="O28" s="27">
        <v>999</v>
      </c>
      <c r="P28" s="25"/>
      <c r="Q28" s="25"/>
    </row>
    <row r="29" spans="1:17" x14ac:dyDescent="0.25">
      <c r="A29" s="1" t="s">
        <v>8</v>
      </c>
      <c r="K29" s="9"/>
      <c r="N29" s="25"/>
      <c r="O29" s="26"/>
      <c r="P29" s="25"/>
      <c r="Q29" s="25"/>
    </row>
    <row r="30" spans="1:17" ht="15.75" thickBot="1" x14ac:dyDescent="0.3">
      <c r="K30" s="9"/>
      <c r="N30" s="1"/>
      <c r="O30" s="26"/>
      <c r="P30" s="25"/>
      <c r="Q30" s="25"/>
    </row>
    <row r="31" spans="1:17" ht="16.5" thickTop="1" thickBot="1" x14ac:dyDescent="0.3">
      <c r="A31" t="s">
        <v>72</v>
      </c>
      <c r="J31" s="8"/>
      <c r="K31" s="9">
        <f>IF(Survey!M9&gt;=10000000000,J31/100000,IF(Survey!M9&gt;1000000000,J31/10000,IF(Survey!M9&gt;100000000,J31/1000,IF(Survey!M9&gt;10000000,J31/100,IF(Survey!M9&gt;=0,J31/10)))))</f>
        <v>0</v>
      </c>
    </row>
    <row r="32" spans="1:17" ht="15.75" thickTop="1" x14ac:dyDescent="0.25">
      <c r="K32" s="9"/>
    </row>
    <row r="33" spans="1:11" x14ac:dyDescent="0.25">
      <c r="A33" s="1" t="s">
        <v>24</v>
      </c>
      <c r="K33" s="9"/>
    </row>
    <row r="34" spans="1:11" x14ac:dyDescent="0.25">
      <c r="A34" s="1"/>
      <c r="K34" s="9"/>
    </row>
    <row r="35" spans="1:11" x14ac:dyDescent="0.25">
      <c r="A35" t="s">
        <v>25</v>
      </c>
      <c r="K35" s="9"/>
    </row>
    <row r="36" spans="1:11" x14ac:dyDescent="0.25">
      <c r="A36" s="5" t="s">
        <v>6</v>
      </c>
      <c r="K36" s="9"/>
    </row>
    <row r="37" spans="1:11" ht="15.75" thickBot="1" x14ac:dyDescent="0.3">
      <c r="K37" s="9"/>
    </row>
    <row r="38" spans="1:11" ht="16.5" thickTop="1" thickBot="1" x14ac:dyDescent="0.3">
      <c r="I38" t="s">
        <v>0</v>
      </c>
      <c r="J38" s="3"/>
      <c r="K38" s="9" t="str">
        <f>IF(J38="X",500,"")</f>
        <v/>
      </c>
    </row>
    <row r="39" spans="1:11" ht="16.5" thickTop="1" thickBot="1" x14ac:dyDescent="0.3">
      <c r="I39" t="s">
        <v>1</v>
      </c>
      <c r="J39" s="3"/>
      <c r="K39" s="9" t="str">
        <f>IF(J39="X",1000,"")</f>
        <v/>
      </c>
    </row>
    <row r="40" spans="1:11" ht="16.5" thickTop="1" thickBot="1" x14ac:dyDescent="0.3">
      <c r="I40" t="s">
        <v>2</v>
      </c>
      <c r="J40" s="3"/>
      <c r="K40" s="9" t="str">
        <f>IF(J40="X",1500,"")</f>
        <v/>
      </c>
    </row>
    <row r="41" spans="1:11" ht="16.5" thickTop="1" thickBot="1" x14ac:dyDescent="0.3">
      <c r="I41" t="s">
        <v>5</v>
      </c>
      <c r="J41" s="3"/>
      <c r="K41" s="9" t="str">
        <f>IF(J41="X",2000,"")</f>
        <v/>
      </c>
    </row>
    <row r="42" spans="1:11" ht="16.5" thickTop="1" thickBot="1" x14ac:dyDescent="0.3">
      <c r="I42" t="s">
        <v>3</v>
      </c>
      <c r="J42" s="3"/>
      <c r="K42" s="9" t="str">
        <f>IF(J42="X",3000,"")</f>
        <v/>
      </c>
    </row>
    <row r="43" spans="1:11" ht="16.5" thickTop="1" thickBot="1" x14ac:dyDescent="0.3">
      <c r="I43" t="s">
        <v>4</v>
      </c>
      <c r="J43" s="3"/>
      <c r="K43" s="9" t="str">
        <f>IF(J43="X",5000,"")</f>
        <v/>
      </c>
    </row>
    <row r="44" spans="1:11" ht="16.5" thickTop="1" thickBot="1" x14ac:dyDescent="0.3">
      <c r="I44" t="s">
        <v>26</v>
      </c>
      <c r="J44" s="3"/>
      <c r="K44" s="9" t="str">
        <f>IF(J44="X",7500,"")</f>
        <v/>
      </c>
    </row>
    <row r="45" spans="1:11" ht="16.5" thickTop="1" thickBot="1" x14ac:dyDescent="0.3">
      <c r="I45" t="s">
        <v>27</v>
      </c>
      <c r="J45" s="3" t="s">
        <v>29</v>
      </c>
      <c r="K45" s="9">
        <f>IF(J45="X",10000,"")</f>
        <v>10000</v>
      </c>
    </row>
    <row r="46" spans="1:11" ht="15.75" thickTop="1" x14ac:dyDescent="0.25">
      <c r="K46" s="9"/>
    </row>
    <row r="47" spans="1:11" x14ac:dyDescent="0.25">
      <c r="A47" s="1" t="s">
        <v>9</v>
      </c>
      <c r="K47" s="9"/>
    </row>
    <row r="48" spans="1:11" ht="15.75" thickBot="1" x14ac:dyDescent="0.3">
      <c r="K48" s="9"/>
    </row>
    <row r="49" spans="1:11" ht="16.5" thickTop="1" thickBot="1" x14ac:dyDescent="0.3">
      <c r="A49" t="s">
        <v>12</v>
      </c>
      <c r="J49" s="2" t="s">
        <v>69</v>
      </c>
      <c r="K49" s="9">
        <f>IF(J49="Yes",5000,IF(J49="No",0,""))</f>
        <v>0</v>
      </c>
    </row>
    <row r="50" spans="1:11" ht="16.5" thickTop="1" thickBot="1" x14ac:dyDescent="0.3">
      <c r="A50" t="s">
        <v>13</v>
      </c>
      <c r="J50" s="8"/>
      <c r="K50" s="9">
        <f>IF(Survey!M9&gt;=10000000000,J50/100000,IF(Survey!M9&gt;1000000000,J50/10000,IF(Survey!M9&gt;100000000,J50/1000,IF(Survey!M9&gt;10000000,J50/100,IF(Survey!M9&gt;=0,J50/10)))))</f>
        <v>0</v>
      </c>
    </row>
    <row r="51" spans="1:11" ht="15.75" thickTop="1" x14ac:dyDescent="0.25">
      <c r="K51" s="9"/>
    </row>
    <row r="52" spans="1:11" ht="15.75" thickBot="1" x14ac:dyDescent="0.3">
      <c r="K52" s="9"/>
    </row>
    <row r="53" spans="1:11" ht="16.5" thickTop="1" thickBot="1" x14ac:dyDescent="0.3">
      <c r="I53" s="22" t="s">
        <v>36</v>
      </c>
      <c r="J53" s="23"/>
      <c r="K53" s="21">
        <f>SUM(K2:K50)</f>
        <v>38250</v>
      </c>
    </row>
    <row r="54" spans="1:11" ht="15.75" thickTop="1" x14ac:dyDescent="0.25"/>
  </sheetData>
  <dataValidations count="2">
    <dataValidation type="list" allowBlank="1" showInputMessage="1" showErrorMessage="1" sqref="J38:J45" xr:uid="{5DD81333-28CF-44D0-879A-CA89EE0941AC}">
      <formula1>"X"</formula1>
    </dataValidation>
    <dataValidation type="list" allowBlank="1" showInputMessage="1" showErrorMessage="1" sqref="J49 J27 J21:J23" xr:uid="{10F2055E-67E0-4762-B4E2-92101C5B4F9A}">
      <formula1>"Yes,No"</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06860-872C-4E46-8DCB-68EA11779AF8}">
  <dimension ref="A1:Q54"/>
  <sheetViews>
    <sheetView topLeftCell="A32" zoomScaleNormal="100" workbookViewId="0">
      <selection activeCell="J32" sqref="J32"/>
    </sheetView>
  </sheetViews>
  <sheetFormatPr defaultRowHeight="15" x14ac:dyDescent="0.25"/>
  <cols>
    <col min="7" max="7" width="11.7109375" bestFit="1" customWidth="1"/>
    <col min="8" max="8" width="11.85546875" bestFit="1" customWidth="1"/>
    <col min="9" max="9" width="21.85546875" bestFit="1" customWidth="1"/>
    <col min="10" max="10" width="13.85546875" bestFit="1" customWidth="1"/>
    <col min="11" max="11" width="24.42578125" style="17" bestFit="1" customWidth="1"/>
    <col min="12" max="12" width="178.28515625" customWidth="1"/>
    <col min="15" max="15" width="15.85546875" style="18" bestFit="1" customWidth="1"/>
  </cols>
  <sheetData>
    <row r="1" spans="1:17" ht="16.5" thickTop="1" thickBot="1" x14ac:dyDescent="0.3">
      <c r="A1" s="6" t="s">
        <v>14</v>
      </c>
      <c r="B1" s="7"/>
      <c r="C1" s="7"/>
      <c r="D1" s="7"/>
      <c r="E1" s="7"/>
      <c r="F1" s="7"/>
      <c r="G1" s="7"/>
      <c r="H1" s="7"/>
      <c r="I1" s="7"/>
      <c r="J1" s="7"/>
      <c r="K1" s="13" t="s">
        <v>35</v>
      </c>
    </row>
    <row r="2" spans="1:17" ht="15.75" thickTop="1" x14ac:dyDescent="0.25">
      <c r="K2" s="9"/>
    </row>
    <row r="3" spans="1:17" ht="15.75" thickBot="1" x14ac:dyDescent="0.3">
      <c r="A3" s="1" t="s">
        <v>45</v>
      </c>
      <c r="K3" s="14"/>
    </row>
    <row r="4" spans="1:17" ht="16.5" thickTop="1" thickBot="1" x14ac:dyDescent="0.3">
      <c r="A4" s="11" t="s">
        <v>70</v>
      </c>
      <c r="B4" s="11"/>
      <c r="C4" s="11"/>
      <c r="D4" s="11"/>
      <c r="E4" s="11"/>
      <c r="F4" s="11"/>
      <c r="G4" s="11"/>
      <c r="H4" s="11"/>
      <c r="I4" s="11"/>
      <c r="J4" s="12"/>
      <c r="K4" s="15"/>
      <c r="L4" t="s">
        <v>10</v>
      </c>
    </row>
    <row r="5" spans="1:17" ht="15.75" thickTop="1" x14ac:dyDescent="0.25">
      <c r="K5" s="14"/>
    </row>
    <row r="6" spans="1:17" x14ac:dyDescent="0.25">
      <c r="A6" s="1" t="s">
        <v>11</v>
      </c>
      <c r="K6" s="14"/>
      <c r="N6" t="s">
        <v>40</v>
      </c>
    </row>
    <row r="7" spans="1:17" ht="15.75" thickBot="1" x14ac:dyDescent="0.3">
      <c r="A7" s="1"/>
      <c r="K7" s="14"/>
    </row>
    <row r="8" spans="1:17" ht="16.5" thickTop="1" thickBot="1" x14ac:dyDescent="0.3">
      <c r="A8" t="s">
        <v>16</v>
      </c>
      <c r="J8" s="4"/>
      <c r="K8" s="9">
        <f>IF(Survey!M9&gt;=10000000000,J8/100000,IF(Survey!M9&gt;1000000000,J8/10000,IF(Survey!M9&gt;100000000,J8/1000,IF(Survey!M9&gt;10000000,J8/100,IF(Survey!M9&gt;=0,J8/10)))))</f>
        <v>0</v>
      </c>
      <c r="O8" s="18" t="s">
        <v>44</v>
      </c>
      <c r="P8" t="s">
        <v>43</v>
      </c>
      <c r="Q8" s="18"/>
    </row>
    <row r="9" spans="1:17" ht="15.75" thickTop="1" x14ac:dyDescent="0.25">
      <c r="K9" s="9"/>
      <c r="N9" t="s">
        <v>39</v>
      </c>
      <c r="O9" s="18">
        <v>10000000000</v>
      </c>
      <c r="P9">
        <v>100000</v>
      </c>
      <c r="Q9" s="18"/>
    </row>
    <row r="10" spans="1:17" x14ac:dyDescent="0.25">
      <c r="A10" s="1" t="s">
        <v>17</v>
      </c>
      <c r="K10" s="9"/>
      <c r="N10" t="s">
        <v>37</v>
      </c>
      <c r="O10" s="18">
        <v>1000000000</v>
      </c>
      <c r="P10">
        <v>10000</v>
      </c>
      <c r="Q10" s="18"/>
    </row>
    <row r="11" spans="1:17" ht="15.75" thickBot="1" x14ac:dyDescent="0.3">
      <c r="A11" s="1"/>
      <c r="K11" s="9"/>
      <c r="N11" t="s">
        <v>37</v>
      </c>
      <c r="O11" s="18">
        <v>100000000</v>
      </c>
      <c r="P11">
        <v>1000</v>
      </c>
      <c r="Q11" s="18"/>
    </row>
    <row r="12" spans="1:17" ht="16.5" thickTop="1" thickBot="1" x14ac:dyDescent="0.3">
      <c r="A12" t="s">
        <v>18</v>
      </c>
      <c r="J12" s="4"/>
      <c r="K12" s="9">
        <f>IF(Survey!M9&gt;=10000000000,J12/100000,IF(Survey!M9&gt;1000000000,J12/10000,IF(Survey!M9&gt;100000000,J12/1000,IF(Survey!M9&gt;10000000,J12/100,IF(Survey!M9&gt;=0,J12/10)))))</f>
        <v>0</v>
      </c>
      <c r="N12" t="s">
        <v>37</v>
      </c>
      <c r="O12" s="18">
        <v>10000000</v>
      </c>
      <c r="P12">
        <v>100</v>
      </c>
      <c r="Q12" s="18"/>
    </row>
    <row r="13" spans="1:17" ht="15.75" thickTop="1" x14ac:dyDescent="0.25">
      <c r="K13" s="9"/>
      <c r="N13" t="s">
        <v>38</v>
      </c>
      <c r="O13" s="18">
        <v>1000000</v>
      </c>
      <c r="P13">
        <v>10</v>
      </c>
    </row>
    <row r="14" spans="1:17" x14ac:dyDescent="0.25">
      <c r="A14" s="1" t="s">
        <v>15</v>
      </c>
      <c r="K14" s="9"/>
    </row>
    <row r="15" spans="1:17" x14ac:dyDescent="0.25">
      <c r="K15" s="9"/>
      <c r="N15" s="5" t="s">
        <v>41</v>
      </c>
      <c r="O15" s="24"/>
      <c r="P15" s="5"/>
    </row>
    <row r="16" spans="1:17" x14ac:dyDescent="0.25">
      <c r="A16" t="s">
        <v>19</v>
      </c>
      <c r="K16" s="9"/>
      <c r="N16" s="5"/>
      <c r="O16" s="24"/>
      <c r="P16" s="5"/>
    </row>
    <row r="17" spans="1:17" ht="15.75" thickBot="1" x14ac:dyDescent="0.3">
      <c r="K17" s="9"/>
      <c r="N17" s="5"/>
      <c r="O17" s="24"/>
      <c r="P17" s="5"/>
    </row>
    <row r="18" spans="1:17" ht="16.5" thickTop="1" thickBot="1" x14ac:dyDescent="0.3">
      <c r="A18" t="s">
        <v>48</v>
      </c>
      <c r="J18" s="19"/>
      <c r="K18" s="9">
        <f>IF(Survey!M9&gt;=10000000000,J18*13/100000,IF(Survey!M9&gt;1000000000,J18*13/10000,IF(Survey!M9&gt;100000000,J18*13/1000,IF(Survey!M9&gt;10000000,J18*13/100,IF(Survey!M9&gt;=0,J8/10)))))</f>
        <v>0</v>
      </c>
      <c r="L18" s="17"/>
      <c r="N18" s="5"/>
      <c r="O18" s="24"/>
      <c r="P18" s="5"/>
    </row>
    <row r="19" spans="1:17" ht="15.75" thickTop="1" x14ac:dyDescent="0.25">
      <c r="A19" s="1" t="s">
        <v>50</v>
      </c>
      <c r="K19" s="9"/>
      <c r="N19" s="25"/>
      <c r="O19" s="26"/>
      <c r="P19" s="25"/>
      <c r="Q19" s="25"/>
    </row>
    <row r="20" spans="1:17" ht="15.75" thickBot="1" x14ac:dyDescent="0.3">
      <c r="K20" s="9"/>
      <c r="N20" s="25"/>
      <c r="O20" s="26"/>
      <c r="P20" s="25"/>
      <c r="Q20" s="25"/>
    </row>
    <row r="21" spans="1:17" ht="16.5" thickTop="1" thickBot="1" x14ac:dyDescent="0.3">
      <c r="A21" t="s">
        <v>20</v>
      </c>
      <c r="J21" s="3" t="s">
        <v>28</v>
      </c>
      <c r="K21" s="9">
        <f>IF(J21="Yes",5000,IF(J21="No",0,""))</f>
        <v>5000</v>
      </c>
      <c r="N21" s="25"/>
      <c r="O21" s="26" t="s">
        <v>42</v>
      </c>
      <c r="P21" s="25" t="s">
        <v>49</v>
      </c>
      <c r="Q21" s="25"/>
    </row>
    <row r="22" spans="1:17" ht="16.5" thickTop="1" thickBot="1" x14ac:dyDescent="0.3">
      <c r="A22" t="s">
        <v>21</v>
      </c>
      <c r="J22" s="3" t="s">
        <v>28</v>
      </c>
      <c r="K22" s="9">
        <f t="shared" ref="K22:K23" si="0">IF(J22="Yes",5000,IF(J22="No",0,""))</f>
        <v>5000</v>
      </c>
      <c r="N22" s="25" t="s">
        <v>39</v>
      </c>
      <c r="O22" s="27">
        <v>100000000</v>
      </c>
      <c r="P22" s="25"/>
      <c r="Q22" s="25"/>
    </row>
    <row r="23" spans="1:17" ht="16.5" thickTop="1" thickBot="1" x14ac:dyDescent="0.3">
      <c r="A23" t="s">
        <v>22</v>
      </c>
      <c r="J23" s="3" t="s">
        <v>28</v>
      </c>
      <c r="K23" s="9">
        <f t="shared" si="0"/>
        <v>5000</v>
      </c>
      <c r="N23" s="25" t="s">
        <v>37</v>
      </c>
      <c r="O23" s="27">
        <v>10000000</v>
      </c>
      <c r="P23" s="25"/>
      <c r="Q23" s="25"/>
    </row>
    <row r="24" spans="1:17" ht="15.75" thickTop="1" x14ac:dyDescent="0.25">
      <c r="K24" s="9"/>
      <c r="N24" s="25" t="s">
        <v>37</v>
      </c>
      <c r="O24" s="27">
        <v>1000000</v>
      </c>
      <c r="P24" s="25"/>
      <c r="Q24" s="25"/>
    </row>
    <row r="25" spans="1:17" x14ac:dyDescent="0.25">
      <c r="A25" s="1" t="s">
        <v>7</v>
      </c>
      <c r="K25" s="9"/>
      <c r="N25" s="25" t="s">
        <v>37</v>
      </c>
      <c r="O25" s="27">
        <v>100000</v>
      </c>
      <c r="P25" s="25"/>
      <c r="Q25" s="25"/>
    </row>
    <row r="26" spans="1:17" ht="15.75" thickBot="1" x14ac:dyDescent="0.3">
      <c r="K26" s="16"/>
      <c r="N26" s="25" t="s">
        <v>37</v>
      </c>
      <c r="O26" s="27">
        <v>10000</v>
      </c>
      <c r="P26" s="25"/>
      <c r="Q26" s="25"/>
    </row>
    <row r="27" spans="1:17" ht="16.5" thickTop="1" thickBot="1" x14ac:dyDescent="0.3">
      <c r="A27" t="s">
        <v>23</v>
      </c>
      <c r="J27" s="3" t="s">
        <v>69</v>
      </c>
      <c r="K27" s="9">
        <f>IF(J27="Yes",10000,IF(J27="No",0,""))</f>
        <v>0</v>
      </c>
      <c r="N27" s="25" t="s">
        <v>37</v>
      </c>
      <c r="O27" s="27">
        <v>1000</v>
      </c>
      <c r="P27" s="25"/>
      <c r="Q27" s="25"/>
    </row>
    <row r="28" spans="1:17" ht="15.75" thickTop="1" x14ac:dyDescent="0.25">
      <c r="K28" s="9"/>
      <c r="N28" s="25" t="s">
        <v>38</v>
      </c>
      <c r="O28" s="27">
        <v>999</v>
      </c>
      <c r="P28" s="25"/>
      <c r="Q28" s="25"/>
    </row>
    <row r="29" spans="1:17" x14ac:dyDescent="0.25">
      <c r="A29" s="1" t="s">
        <v>8</v>
      </c>
      <c r="K29" s="9"/>
      <c r="N29" s="25"/>
      <c r="O29" s="26"/>
      <c r="P29" s="25"/>
      <c r="Q29" s="25"/>
    </row>
    <row r="30" spans="1:17" ht="15.75" thickBot="1" x14ac:dyDescent="0.3">
      <c r="K30" s="9"/>
      <c r="N30" s="1"/>
      <c r="O30" s="26"/>
      <c r="P30" s="25"/>
      <c r="Q30" s="25"/>
    </row>
    <row r="31" spans="1:17" ht="16.5" thickTop="1" thickBot="1" x14ac:dyDescent="0.3">
      <c r="A31" t="s">
        <v>72</v>
      </c>
      <c r="J31" s="8">
        <v>650000000</v>
      </c>
      <c r="K31" s="9">
        <f>IF(Survey!M9&gt;=10000000000,J31/100000,IF(Survey!M9&gt;1000000000,J31/10000,IF(Survey!M9&gt;100000000,J31/1000,IF(Survey!M9&gt;10000000,J31/100,IF(Survey!M9&gt;=0,J31/10)))))</f>
        <v>65000</v>
      </c>
    </row>
    <row r="32" spans="1:17" ht="15.75" thickTop="1" x14ac:dyDescent="0.25">
      <c r="K32" s="9"/>
    </row>
    <row r="33" spans="1:11" x14ac:dyDescent="0.25">
      <c r="A33" s="1" t="s">
        <v>24</v>
      </c>
      <c r="K33" s="9"/>
    </row>
    <row r="34" spans="1:11" x14ac:dyDescent="0.25">
      <c r="A34" s="1"/>
      <c r="K34" s="9"/>
    </row>
    <row r="35" spans="1:11" x14ac:dyDescent="0.25">
      <c r="A35" t="s">
        <v>25</v>
      </c>
      <c r="K35" s="9"/>
    </row>
    <row r="36" spans="1:11" x14ac:dyDescent="0.25">
      <c r="A36" s="5" t="s">
        <v>6</v>
      </c>
      <c r="K36" s="9"/>
    </row>
    <row r="37" spans="1:11" ht="15.75" thickBot="1" x14ac:dyDescent="0.3">
      <c r="K37" s="9"/>
    </row>
    <row r="38" spans="1:11" ht="16.5" thickTop="1" thickBot="1" x14ac:dyDescent="0.3">
      <c r="I38" t="s">
        <v>0</v>
      </c>
      <c r="J38" s="3"/>
      <c r="K38" s="9" t="str">
        <f>IF(J38="X",500,"")</f>
        <v/>
      </c>
    </row>
    <row r="39" spans="1:11" ht="16.5" thickTop="1" thickBot="1" x14ac:dyDescent="0.3">
      <c r="I39" t="s">
        <v>1</v>
      </c>
      <c r="J39" s="3"/>
      <c r="K39" s="9" t="str">
        <f>IF(J39="X",1000,"")</f>
        <v/>
      </c>
    </row>
    <row r="40" spans="1:11" ht="16.5" thickTop="1" thickBot="1" x14ac:dyDescent="0.3">
      <c r="I40" t="s">
        <v>2</v>
      </c>
      <c r="J40" s="3"/>
      <c r="K40" s="9" t="str">
        <f>IF(J40="X",1500,"")</f>
        <v/>
      </c>
    </row>
    <row r="41" spans="1:11" ht="16.5" thickTop="1" thickBot="1" x14ac:dyDescent="0.3">
      <c r="I41" t="s">
        <v>5</v>
      </c>
      <c r="J41" s="3"/>
      <c r="K41" s="9" t="str">
        <f>IF(J41="X",2000,"")</f>
        <v/>
      </c>
    </row>
    <row r="42" spans="1:11" ht="16.5" thickTop="1" thickBot="1" x14ac:dyDescent="0.3">
      <c r="I42" t="s">
        <v>3</v>
      </c>
      <c r="J42" s="3"/>
      <c r="K42" s="9" t="str">
        <f>IF(J42="X",3000,"")</f>
        <v/>
      </c>
    </row>
    <row r="43" spans="1:11" ht="16.5" thickTop="1" thickBot="1" x14ac:dyDescent="0.3">
      <c r="I43" t="s">
        <v>4</v>
      </c>
      <c r="J43" s="3"/>
      <c r="K43" s="9" t="str">
        <f>IF(J43="X",5000,"")</f>
        <v/>
      </c>
    </row>
    <row r="44" spans="1:11" ht="16.5" thickTop="1" thickBot="1" x14ac:dyDescent="0.3">
      <c r="I44" t="s">
        <v>26</v>
      </c>
      <c r="J44" s="3"/>
      <c r="K44" s="9" t="str">
        <f>IF(J44="X",7500,"")</f>
        <v/>
      </c>
    </row>
    <row r="45" spans="1:11" ht="16.5" thickTop="1" thickBot="1" x14ac:dyDescent="0.3">
      <c r="I45" t="s">
        <v>27</v>
      </c>
      <c r="J45" s="3" t="s">
        <v>29</v>
      </c>
      <c r="K45" s="9">
        <f>IF(J45="X",10000,"")</f>
        <v>10000</v>
      </c>
    </row>
    <row r="46" spans="1:11" ht="15.75" thickTop="1" x14ac:dyDescent="0.25">
      <c r="K46" s="9"/>
    </row>
    <row r="47" spans="1:11" x14ac:dyDescent="0.25">
      <c r="A47" s="1" t="s">
        <v>9</v>
      </c>
      <c r="K47" s="9"/>
    </row>
    <row r="48" spans="1:11" ht="15.75" thickBot="1" x14ac:dyDescent="0.3">
      <c r="K48" s="9"/>
    </row>
    <row r="49" spans="1:11" ht="16.5" thickTop="1" thickBot="1" x14ac:dyDescent="0.3">
      <c r="A49" t="s">
        <v>12</v>
      </c>
      <c r="J49" s="2" t="s">
        <v>28</v>
      </c>
      <c r="K49" s="9">
        <f>IF(J49="Yes",5000,IF(J49="No",0,""))</f>
        <v>5000</v>
      </c>
    </row>
    <row r="50" spans="1:11" ht="16.5" thickTop="1" thickBot="1" x14ac:dyDescent="0.3">
      <c r="A50" t="s">
        <v>13</v>
      </c>
      <c r="J50" s="8">
        <v>250000000</v>
      </c>
      <c r="K50" s="9">
        <f>IF(Survey!M9&gt;=10000000000,J50/100000,IF(Survey!M9&gt;1000000000,J50/10000,IF(Survey!M9&gt;100000000,J50/1000,IF(Survey!M9&gt;10000000,J50/100,IF(Survey!M9&gt;=0,J50/10)))))</f>
        <v>25000</v>
      </c>
    </row>
    <row r="51" spans="1:11" ht="15.75" thickTop="1" x14ac:dyDescent="0.25">
      <c r="K51" s="9"/>
    </row>
    <row r="52" spans="1:11" ht="15.75" thickBot="1" x14ac:dyDescent="0.3">
      <c r="K52" s="9"/>
    </row>
    <row r="53" spans="1:11" ht="16.5" thickTop="1" thickBot="1" x14ac:dyDescent="0.3">
      <c r="I53" s="22" t="s">
        <v>36</v>
      </c>
      <c r="J53" s="23"/>
      <c r="K53" s="21">
        <f>SUM(K2:K50)</f>
        <v>120000</v>
      </c>
    </row>
    <row r="54" spans="1:11" ht="15.75" thickTop="1" x14ac:dyDescent="0.25"/>
  </sheetData>
  <dataValidations count="2">
    <dataValidation type="list" allowBlank="1" showInputMessage="1" showErrorMessage="1" sqref="J49 J27 J21:J23" xr:uid="{89FCFD63-498B-42BF-A761-E525EA7AC959}">
      <formula1>"Yes,No"</formula1>
    </dataValidation>
    <dataValidation type="list" allowBlank="1" showInputMessage="1" showErrorMessage="1" sqref="J38:J45" xr:uid="{1DCE6417-6DFD-4EB6-8F88-294699DC6B4E}">
      <formula1>"X"</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Survey</vt:lpstr>
      <vt:lpstr>Risk1</vt:lpstr>
      <vt:lpstr>Risk2</vt:lpstr>
      <vt:lpstr>Risk3</vt:lpstr>
      <vt:lpstr>Risk4</vt:lpstr>
      <vt:lpstr>Risk5</vt:lpstr>
      <vt:lpstr>Risk6</vt:lpstr>
      <vt:lpstr>Risk7</vt:lpstr>
      <vt:lpstr>Risk8</vt:lpstr>
      <vt:lpstr>Risk9</vt:lpstr>
      <vt:lpstr>Risk10</vt:lpstr>
      <vt:lpstr>FINAL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 Alford</dc:creator>
  <cp:lastModifiedBy>Allan Alford</cp:lastModifiedBy>
  <dcterms:created xsi:type="dcterms:W3CDTF">2017-10-17T12:50:02Z</dcterms:created>
  <dcterms:modified xsi:type="dcterms:W3CDTF">2022-11-13T22:07:58Z</dcterms:modified>
</cp:coreProperties>
</file>