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esktop\"/>
    </mc:Choice>
  </mc:AlternateContent>
  <xr:revisionPtr revIDLastSave="0" documentId="13_ncr:1_{E17D9EFF-C87B-45CC-9DB8-FA911C9E06BC}" xr6:coauthVersionLast="46" xr6:coauthVersionMax="46" xr10:uidLastSave="{00000000-0000-0000-0000-000000000000}"/>
  <bookViews>
    <workbookView xWindow="-120" yWindow="-120" windowWidth="20730" windowHeight="11160" xr2:uid="{96ED215F-8DDC-40B9-A99A-760D27EAC9D9}"/>
  </bookViews>
  <sheets>
    <sheet name="Sheet1" sheetId="1" r:id="rId1"/>
    <sheet name="Outs" sheetId="2" r:id="rId2"/>
  </sheets>
  <definedNames>
    <definedName name="_xlnm.Print_Area" localSheetId="1">Outs!$A$1:$AG$139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38" i="2" l="1"/>
  <c r="AN138" i="2"/>
  <c r="AM138" i="2"/>
  <c r="AL138" i="2"/>
  <c r="AK138" i="2"/>
  <c r="AJ138" i="2"/>
  <c r="AI138" i="2"/>
  <c r="AH138" i="2"/>
  <c r="AC138" i="2"/>
  <c r="Y138" i="2"/>
  <c r="V138" i="2"/>
  <c r="T138" i="2"/>
  <c r="S138" i="2"/>
  <c r="R138" i="2"/>
  <c r="Q138" i="2"/>
  <c r="M138" i="2"/>
  <c r="AE137" i="2"/>
  <c r="AD137" i="2"/>
  <c r="AB137" i="2"/>
  <c r="Z137" i="2"/>
  <c r="X137" i="2"/>
  <c r="W137" i="2"/>
  <c r="U137" i="2"/>
  <c r="AE136" i="2"/>
  <c r="AD136" i="2"/>
  <c r="AB136" i="2"/>
  <c r="Z136" i="2"/>
  <c r="X136" i="2"/>
  <c r="W136" i="2"/>
  <c r="U136" i="2"/>
  <c r="AE135" i="2"/>
  <c r="AD135" i="2"/>
  <c r="AB135" i="2"/>
  <c r="Z135" i="2"/>
  <c r="X135" i="2"/>
  <c r="W135" i="2"/>
  <c r="U135" i="2"/>
  <c r="AE134" i="2"/>
  <c r="AD134" i="2"/>
  <c r="AB134" i="2"/>
  <c r="Z134" i="2"/>
  <c r="X134" i="2"/>
  <c r="W134" i="2"/>
  <c r="U134" i="2"/>
  <c r="AE133" i="2"/>
  <c r="AD133" i="2"/>
  <c r="AB133" i="2"/>
  <c r="Z133" i="2"/>
  <c r="X133" i="2"/>
  <c r="W133" i="2"/>
  <c r="U133" i="2"/>
  <c r="AE132" i="2"/>
  <c r="AD132" i="2"/>
  <c r="AB132" i="2"/>
  <c r="Z132" i="2"/>
  <c r="X132" i="2"/>
  <c r="W132" i="2"/>
  <c r="U132" i="2"/>
  <c r="AE131" i="2"/>
  <c r="AD131" i="2"/>
  <c r="AB131" i="2"/>
  <c r="Z131" i="2"/>
  <c r="X131" i="2"/>
  <c r="W131" i="2"/>
  <c r="U131" i="2"/>
  <c r="AE130" i="2"/>
  <c r="AD130" i="2"/>
  <c r="AB130" i="2"/>
  <c r="Z130" i="2"/>
  <c r="X130" i="2"/>
  <c r="W130" i="2"/>
  <c r="U130" i="2"/>
  <c r="AE129" i="2"/>
  <c r="AD129" i="2"/>
  <c r="AB129" i="2"/>
  <c r="Z129" i="2"/>
  <c r="X129" i="2"/>
  <c r="W129" i="2"/>
  <c r="U129" i="2"/>
  <c r="AE128" i="2"/>
  <c r="AD128" i="2"/>
  <c r="AB128" i="2"/>
  <c r="Z128" i="2"/>
  <c r="X128" i="2"/>
  <c r="W128" i="2"/>
  <c r="U128" i="2"/>
  <c r="AO125" i="2"/>
  <c r="AN125" i="2"/>
  <c r="AM125" i="2"/>
  <c r="AL125" i="2"/>
  <c r="AK125" i="2"/>
  <c r="AJ125" i="2"/>
  <c r="AI125" i="2"/>
  <c r="AH125" i="2"/>
  <c r="AC125" i="2"/>
  <c r="Y125" i="2"/>
  <c r="V125" i="2"/>
  <c r="T125" i="2"/>
  <c r="S125" i="2"/>
  <c r="R125" i="2"/>
  <c r="Q125" i="2"/>
  <c r="M125" i="2"/>
  <c r="AE124" i="2"/>
  <c r="AD124" i="2"/>
  <c r="AB124" i="2"/>
  <c r="Z124" i="2"/>
  <c r="X124" i="2"/>
  <c r="W124" i="2"/>
  <c r="U124" i="2"/>
  <c r="AE123" i="2"/>
  <c r="AD123" i="2"/>
  <c r="AB123" i="2"/>
  <c r="Z123" i="2"/>
  <c r="X123" i="2"/>
  <c r="W123" i="2"/>
  <c r="U123" i="2"/>
  <c r="AE122" i="2"/>
  <c r="AD122" i="2"/>
  <c r="AB122" i="2"/>
  <c r="Z122" i="2"/>
  <c r="X122" i="2"/>
  <c r="W122" i="2"/>
  <c r="U122" i="2"/>
  <c r="AE121" i="2"/>
  <c r="AD121" i="2"/>
  <c r="AB121" i="2"/>
  <c r="Z121" i="2"/>
  <c r="X121" i="2"/>
  <c r="W121" i="2"/>
  <c r="U121" i="2"/>
  <c r="AE120" i="2"/>
  <c r="AD120" i="2"/>
  <c r="AB120" i="2"/>
  <c r="Z120" i="2"/>
  <c r="X120" i="2"/>
  <c r="W120" i="2"/>
  <c r="U120" i="2"/>
  <c r="AE119" i="2"/>
  <c r="AD119" i="2"/>
  <c r="AB119" i="2"/>
  <c r="Z119" i="2"/>
  <c r="X119" i="2"/>
  <c r="W119" i="2"/>
  <c r="U119" i="2"/>
  <c r="AE118" i="2"/>
  <c r="AD118" i="2"/>
  <c r="AB118" i="2"/>
  <c r="Z118" i="2"/>
  <c r="X118" i="2"/>
  <c r="W118" i="2"/>
  <c r="U118" i="2"/>
  <c r="AO115" i="2"/>
  <c r="AN115" i="2"/>
  <c r="AM115" i="2"/>
  <c r="AL115" i="2"/>
  <c r="AK115" i="2"/>
  <c r="AJ115" i="2"/>
  <c r="AI115" i="2"/>
  <c r="AH115" i="2"/>
  <c r="AC115" i="2"/>
  <c r="Y115" i="2"/>
  <c r="V115" i="2"/>
  <c r="T115" i="2"/>
  <c r="S115" i="2"/>
  <c r="R115" i="2"/>
  <c r="Q115" i="2"/>
  <c r="M115" i="2"/>
  <c r="AE114" i="2"/>
  <c r="AD114" i="2"/>
  <c r="AB114" i="2"/>
  <c r="Z114" i="2"/>
  <c r="X114" i="2"/>
  <c r="W114" i="2"/>
  <c r="U114" i="2"/>
  <c r="AE113" i="2"/>
  <c r="AD113" i="2"/>
  <c r="AB113" i="2"/>
  <c r="Z113" i="2"/>
  <c r="X113" i="2"/>
  <c r="W113" i="2"/>
  <c r="U113" i="2"/>
  <c r="AE112" i="2"/>
  <c r="AD112" i="2"/>
  <c r="AB112" i="2"/>
  <c r="Z112" i="2"/>
  <c r="X112" i="2"/>
  <c r="W112" i="2"/>
  <c r="U112" i="2"/>
  <c r="AE111" i="2"/>
  <c r="AD111" i="2"/>
  <c r="AB111" i="2"/>
  <c r="Z111" i="2"/>
  <c r="X111" i="2"/>
  <c r="W111" i="2"/>
  <c r="U111" i="2"/>
  <c r="AE110" i="2"/>
  <c r="AD110" i="2"/>
  <c r="AB110" i="2"/>
  <c r="Z110" i="2"/>
  <c r="X110" i="2"/>
  <c r="W110" i="2"/>
  <c r="U110" i="2"/>
  <c r="AE109" i="2"/>
  <c r="AD109" i="2"/>
  <c r="AB109" i="2"/>
  <c r="Z109" i="2"/>
  <c r="X109" i="2"/>
  <c r="W109" i="2"/>
  <c r="U109" i="2"/>
  <c r="AE108" i="2"/>
  <c r="AD108" i="2"/>
  <c r="AB108" i="2"/>
  <c r="Z108" i="2"/>
  <c r="X108" i="2"/>
  <c r="W108" i="2"/>
  <c r="U108" i="2"/>
  <c r="AE107" i="2"/>
  <c r="AD107" i="2"/>
  <c r="AB107" i="2"/>
  <c r="Z107" i="2"/>
  <c r="X107" i="2"/>
  <c r="W107" i="2"/>
  <c r="U107" i="2"/>
  <c r="AE106" i="2"/>
  <c r="AD106" i="2"/>
  <c r="AB106" i="2"/>
  <c r="Z106" i="2"/>
  <c r="X106" i="2"/>
  <c r="W106" i="2"/>
  <c r="U106" i="2"/>
  <c r="AE105" i="2"/>
  <c r="AD105" i="2"/>
  <c r="AB105" i="2"/>
  <c r="Z105" i="2"/>
  <c r="X105" i="2"/>
  <c r="W105" i="2"/>
  <c r="U105" i="2"/>
  <c r="AE104" i="2"/>
  <c r="AD104" i="2"/>
  <c r="AB104" i="2"/>
  <c r="Z104" i="2"/>
  <c r="X104" i="2"/>
  <c r="W104" i="2"/>
  <c r="U104" i="2"/>
  <c r="AE103" i="2"/>
  <c r="AD103" i="2"/>
  <c r="AB103" i="2"/>
  <c r="Z103" i="2"/>
  <c r="X103" i="2"/>
  <c r="W103" i="2"/>
  <c r="U103" i="2"/>
  <c r="AE102" i="2"/>
  <c r="AD102" i="2"/>
  <c r="AB102" i="2"/>
  <c r="Z102" i="2"/>
  <c r="X102" i="2"/>
  <c r="W102" i="2"/>
  <c r="U102" i="2"/>
  <c r="AO99" i="2"/>
  <c r="AN99" i="2"/>
  <c r="AM99" i="2"/>
  <c r="AL99" i="2"/>
  <c r="AK99" i="2"/>
  <c r="AJ99" i="2"/>
  <c r="AI99" i="2"/>
  <c r="AH99" i="2"/>
  <c r="AC99" i="2"/>
  <c r="Y99" i="2"/>
  <c r="V99" i="2"/>
  <c r="T99" i="2"/>
  <c r="S99" i="2"/>
  <c r="R99" i="2"/>
  <c r="Q99" i="2"/>
  <c r="M99" i="2"/>
  <c r="AE98" i="2"/>
  <c r="AD98" i="2"/>
  <c r="AB98" i="2"/>
  <c r="Z98" i="2"/>
  <c r="X98" i="2"/>
  <c r="W98" i="2"/>
  <c r="U98" i="2"/>
  <c r="AE97" i="2"/>
  <c r="AD97" i="2"/>
  <c r="AB97" i="2"/>
  <c r="Z97" i="2"/>
  <c r="X97" i="2"/>
  <c r="W97" i="2"/>
  <c r="U97" i="2"/>
  <c r="AE96" i="2"/>
  <c r="AD96" i="2"/>
  <c r="AB96" i="2"/>
  <c r="Z96" i="2"/>
  <c r="X96" i="2"/>
  <c r="W96" i="2"/>
  <c r="U96" i="2"/>
  <c r="AO92" i="2"/>
  <c r="AN92" i="2"/>
  <c r="AM92" i="2"/>
  <c r="AL92" i="2"/>
  <c r="AK92" i="2"/>
  <c r="AJ92" i="2"/>
  <c r="AI92" i="2"/>
  <c r="AH92" i="2"/>
  <c r="AC92" i="2"/>
  <c r="Y92" i="2"/>
  <c r="V92" i="2"/>
  <c r="T92" i="2"/>
  <c r="S92" i="2"/>
  <c r="R92" i="2"/>
  <c r="Q92" i="2"/>
  <c r="M92" i="2"/>
  <c r="AE91" i="2"/>
  <c r="AD91" i="2"/>
  <c r="AB91" i="2"/>
  <c r="Z91" i="2"/>
  <c r="X91" i="2"/>
  <c r="W91" i="2"/>
  <c r="U91" i="2"/>
  <c r="AE90" i="2"/>
  <c r="AD90" i="2"/>
  <c r="AB90" i="2"/>
  <c r="Z90" i="2"/>
  <c r="X90" i="2"/>
  <c r="W90" i="2"/>
  <c r="U90" i="2"/>
  <c r="AE89" i="2"/>
  <c r="AD89" i="2"/>
  <c r="AB89" i="2"/>
  <c r="Z89" i="2"/>
  <c r="X89" i="2"/>
  <c r="W89" i="2"/>
  <c r="U89" i="2"/>
  <c r="AE88" i="2"/>
  <c r="AD88" i="2"/>
  <c r="AB88" i="2"/>
  <c r="Z88" i="2"/>
  <c r="X88" i="2"/>
  <c r="W88" i="2"/>
  <c r="U88" i="2"/>
  <c r="AE87" i="2"/>
  <c r="AD87" i="2"/>
  <c r="AB87" i="2"/>
  <c r="Z87" i="2"/>
  <c r="X87" i="2"/>
  <c r="W87" i="2"/>
  <c r="U87" i="2"/>
  <c r="AE86" i="2"/>
  <c r="AD86" i="2"/>
  <c r="AB86" i="2"/>
  <c r="Z86" i="2"/>
  <c r="X86" i="2"/>
  <c r="W86" i="2"/>
  <c r="U86" i="2"/>
  <c r="AE85" i="2"/>
  <c r="AD85" i="2"/>
  <c r="AB85" i="2"/>
  <c r="Z85" i="2"/>
  <c r="X85" i="2"/>
  <c r="W85" i="2"/>
  <c r="U85" i="2"/>
  <c r="AE84" i="2"/>
  <c r="AD84" i="2"/>
  <c r="AB84" i="2"/>
  <c r="Z84" i="2"/>
  <c r="X84" i="2"/>
  <c r="W84" i="2"/>
  <c r="U84" i="2"/>
  <c r="AE83" i="2"/>
  <c r="AD83" i="2"/>
  <c r="AB83" i="2"/>
  <c r="Z83" i="2"/>
  <c r="X83" i="2"/>
  <c r="W83" i="2"/>
  <c r="U83" i="2"/>
  <c r="AE82" i="2"/>
  <c r="AD82" i="2"/>
  <c r="AB82" i="2"/>
  <c r="Z82" i="2"/>
  <c r="X82" i="2"/>
  <c r="W82" i="2"/>
  <c r="U82" i="2"/>
  <c r="AE81" i="2"/>
  <c r="AD81" i="2"/>
  <c r="AB81" i="2"/>
  <c r="Z81" i="2"/>
  <c r="X81" i="2"/>
  <c r="W81" i="2"/>
  <c r="U81" i="2"/>
  <c r="AE80" i="2"/>
  <c r="AD80" i="2"/>
  <c r="AB80" i="2"/>
  <c r="Z80" i="2"/>
  <c r="X80" i="2"/>
  <c r="W80" i="2"/>
  <c r="U80" i="2"/>
  <c r="AE79" i="2"/>
  <c r="AD79" i="2"/>
  <c r="AB79" i="2"/>
  <c r="Z79" i="2"/>
  <c r="X79" i="2"/>
  <c r="W79" i="2"/>
  <c r="U79" i="2"/>
  <c r="AE78" i="2"/>
  <c r="AD78" i="2"/>
  <c r="AB78" i="2"/>
  <c r="Z78" i="2"/>
  <c r="X78" i="2"/>
  <c r="W78" i="2"/>
  <c r="U78" i="2"/>
  <c r="AE77" i="2"/>
  <c r="AD77" i="2"/>
  <c r="AB77" i="2"/>
  <c r="Z77" i="2"/>
  <c r="X77" i="2"/>
  <c r="W77" i="2"/>
  <c r="U77" i="2"/>
  <c r="AE76" i="2"/>
  <c r="AD76" i="2"/>
  <c r="AB76" i="2"/>
  <c r="Z76" i="2"/>
  <c r="X76" i="2"/>
  <c r="W76" i="2"/>
  <c r="U76" i="2"/>
  <c r="AE75" i="2"/>
  <c r="AD75" i="2"/>
  <c r="AB75" i="2"/>
  <c r="Z75" i="2"/>
  <c r="X75" i="2"/>
  <c r="W75" i="2"/>
  <c r="U75" i="2"/>
  <c r="AE74" i="2"/>
  <c r="AD74" i="2"/>
  <c r="AB74" i="2"/>
  <c r="Z74" i="2"/>
  <c r="X74" i="2"/>
  <c r="W74" i="2"/>
  <c r="U74" i="2"/>
  <c r="AE73" i="2"/>
  <c r="AD73" i="2"/>
  <c r="AB73" i="2"/>
  <c r="Z73" i="2"/>
  <c r="X73" i="2"/>
  <c r="W73" i="2"/>
  <c r="U73" i="2"/>
  <c r="AE72" i="2"/>
  <c r="AD72" i="2"/>
  <c r="AB72" i="2"/>
  <c r="Z72" i="2"/>
  <c r="X72" i="2"/>
  <c r="W72" i="2"/>
  <c r="U72" i="2"/>
  <c r="AE71" i="2"/>
  <c r="AD71" i="2"/>
  <c r="AB71" i="2"/>
  <c r="Z71" i="2"/>
  <c r="X71" i="2"/>
  <c r="W71" i="2"/>
  <c r="U71" i="2"/>
  <c r="AE70" i="2"/>
  <c r="AD70" i="2"/>
  <c r="AB70" i="2"/>
  <c r="Z70" i="2"/>
  <c r="X70" i="2"/>
  <c r="W70" i="2"/>
  <c r="U70" i="2"/>
  <c r="AE69" i="2"/>
  <c r="AD69" i="2"/>
  <c r="AB69" i="2"/>
  <c r="Z69" i="2"/>
  <c r="X69" i="2"/>
  <c r="W69" i="2"/>
  <c r="U69" i="2"/>
  <c r="AE68" i="2"/>
  <c r="AD68" i="2"/>
  <c r="AB68" i="2"/>
  <c r="Z68" i="2"/>
  <c r="X68" i="2"/>
  <c r="W68" i="2"/>
  <c r="U68" i="2"/>
  <c r="AE67" i="2"/>
  <c r="AD67" i="2"/>
  <c r="AB67" i="2"/>
  <c r="Z67" i="2"/>
  <c r="X67" i="2"/>
  <c r="W67" i="2"/>
  <c r="U67" i="2"/>
  <c r="AE66" i="2"/>
  <c r="AD66" i="2"/>
  <c r="AB66" i="2"/>
  <c r="Z66" i="2"/>
  <c r="X66" i="2"/>
  <c r="W66" i="2"/>
  <c r="U66" i="2"/>
  <c r="AE65" i="2"/>
  <c r="AD65" i="2"/>
  <c r="AB65" i="2"/>
  <c r="Z65" i="2"/>
  <c r="X65" i="2"/>
  <c r="W65" i="2"/>
  <c r="U65" i="2"/>
  <c r="AE64" i="2"/>
  <c r="AD64" i="2"/>
  <c r="AB64" i="2"/>
  <c r="Z64" i="2"/>
  <c r="X64" i="2"/>
  <c r="W64" i="2"/>
  <c r="U64" i="2"/>
  <c r="AE63" i="2"/>
  <c r="AD63" i="2"/>
  <c r="AB63" i="2"/>
  <c r="Z63" i="2"/>
  <c r="X63" i="2"/>
  <c r="W63" i="2"/>
  <c r="U63" i="2"/>
  <c r="AE62" i="2"/>
  <c r="AD62" i="2"/>
  <c r="AB62" i="2"/>
  <c r="Z62" i="2"/>
  <c r="X62" i="2"/>
  <c r="W62" i="2"/>
  <c r="U62" i="2"/>
  <c r="AE61" i="2"/>
  <c r="AD61" i="2"/>
  <c r="AB61" i="2"/>
  <c r="Z61" i="2"/>
  <c r="X61" i="2"/>
  <c r="W61" i="2"/>
  <c r="U61" i="2"/>
  <c r="AE60" i="2"/>
  <c r="AD60" i="2"/>
  <c r="AB60" i="2"/>
  <c r="Z60" i="2"/>
  <c r="X60" i="2"/>
  <c r="W60" i="2"/>
  <c r="U60" i="2"/>
  <c r="AE59" i="2"/>
  <c r="AD59" i="2"/>
  <c r="AB59" i="2"/>
  <c r="Z59" i="2"/>
  <c r="X59" i="2"/>
  <c r="W59" i="2"/>
  <c r="U59" i="2"/>
  <c r="AE58" i="2"/>
  <c r="AD58" i="2"/>
  <c r="AB58" i="2"/>
  <c r="Z58" i="2"/>
  <c r="X58" i="2"/>
  <c r="W58" i="2"/>
  <c r="U58" i="2"/>
  <c r="AE57" i="2"/>
  <c r="AD57" i="2"/>
  <c r="AB57" i="2"/>
  <c r="Z57" i="2"/>
  <c r="X57" i="2"/>
  <c r="W57" i="2"/>
  <c r="U57" i="2"/>
  <c r="AE56" i="2"/>
  <c r="AD56" i="2"/>
  <c r="AB56" i="2"/>
  <c r="Z56" i="2"/>
  <c r="X56" i="2"/>
  <c r="W56" i="2"/>
  <c r="U56" i="2"/>
  <c r="AE55" i="2"/>
  <c r="AD55" i="2"/>
  <c r="AB55" i="2"/>
  <c r="Z55" i="2"/>
  <c r="X55" i="2"/>
  <c r="W55" i="2"/>
  <c r="U55" i="2"/>
  <c r="AE54" i="2"/>
  <c r="AD54" i="2"/>
  <c r="AB54" i="2"/>
  <c r="Z54" i="2"/>
  <c r="X54" i="2"/>
  <c r="W54" i="2"/>
  <c r="U54" i="2"/>
  <c r="AE53" i="2"/>
  <c r="AD53" i="2"/>
  <c r="AB53" i="2"/>
  <c r="Z53" i="2"/>
  <c r="X53" i="2"/>
  <c r="W53" i="2"/>
  <c r="U53" i="2"/>
  <c r="AE52" i="2"/>
  <c r="AD52" i="2"/>
  <c r="AB52" i="2"/>
  <c r="Z52" i="2"/>
  <c r="X52" i="2"/>
  <c r="W52" i="2"/>
  <c r="U52" i="2"/>
  <c r="AE51" i="2"/>
  <c r="AD51" i="2"/>
  <c r="AB51" i="2"/>
  <c r="Z51" i="2"/>
  <c r="X51" i="2"/>
  <c r="W51" i="2"/>
  <c r="U51" i="2"/>
  <c r="AE50" i="2"/>
  <c r="AD50" i="2"/>
  <c r="AB50" i="2"/>
  <c r="Z50" i="2"/>
  <c r="X50" i="2"/>
  <c r="W50" i="2"/>
  <c r="U50" i="2"/>
  <c r="AE49" i="2"/>
  <c r="AD49" i="2"/>
  <c r="AB49" i="2"/>
  <c r="Z49" i="2"/>
  <c r="X49" i="2"/>
  <c r="W49" i="2"/>
  <c r="U49" i="2"/>
  <c r="AE48" i="2"/>
  <c r="AD48" i="2"/>
  <c r="AB48" i="2"/>
  <c r="Z48" i="2"/>
  <c r="X48" i="2"/>
  <c r="W48" i="2"/>
  <c r="U48" i="2"/>
  <c r="AE47" i="2"/>
  <c r="AD47" i="2"/>
  <c r="AB47" i="2"/>
  <c r="Z47" i="2"/>
  <c r="X47" i="2"/>
  <c r="W47" i="2"/>
  <c r="U47" i="2"/>
  <c r="AE46" i="2"/>
  <c r="AD46" i="2"/>
  <c r="AB46" i="2"/>
  <c r="Z46" i="2"/>
  <c r="X46" i="2"/>
  <c r="W46" i="2"/>
  <c r="U46" i="2"/>
  <c r="AE45" i="2"/>
  <c r="AD45" i="2"/>
  <c r="AB45" i="2"/>
  <c r="Z45" i="2"/>
  <c r="X45" i="2"/>
  <c r="W45" i="2"/>
  <c r="U45" i="2"/>
  <c r="AE44" i="2"/>
  <c r="AD44" i="2"/>
  <c r="AB44" i="2"/>
  <c r="Z44" i="2"/>
  <c r="X44" i="2"/>
  <c r="W44" i="2"/>
  <c r="U44" i="2"/>
  <c r="AE43" i="2"/>
  <c r="AD43" i="2"/>
  <c r="AB43" i="2"/>
  <c r="Z43" i="2"/>
  <c r="X43" i="2"/>
  <c r="W43" i="2"/>
  <c r="U43" i="2"/>
  <c r="AE42" i="2"/>
  <c r="AD42" i="2"/>
  <c r="AB42" i="2"/>
  <c r="Z42" i="2"/>
  <c r="X42" i="2"/>
  <c r="W42" i="2"/>
  <c r="U42" i="2"/>
  <c r="AE41" i="2"/>
  <c r="AD41" i="2"/>
  <c r="AB41" i="2"/>
  <c r="Z41" i="2"/>
  <c r="X41" i="2"/>
  <c r="W41" i="2"/>
  <c r="U41" i="2"/>
  <c r="AE40" i="2"/>
  <c r="AD40" i="2"/>
  <c r="AB40" i="2"/>
  <c r="Z40" i="2"/>
  <c r="X40" i="2"/>
  <c r="W40" i="2"/>
  <c r="U40" i="2"/>
  <c r="AE39" i="2"/>
  <c r="AD39" i="2"/>
  <c r="AB39" i="2"/>
  <c r="Z39" i="2"/>
  <c r="X39" i="2"/>
  <c r="W39" i="2"/>
  <c r="U39" i="2"/>
  <c r="AE38" i="2"/>
  <c r="AD38" i="2"/>
  <c r="AB38" i="2"/>
  <c r="Z38" i="2"/>
  <c r="X38" i="2"/>
  <c r="W38" i="2"/>
  <c r="U38" i="2"/>
  <c r="AE37" i="2"/>
  <c r="AD37" i="2"/>
  <c r="AB37" i="2"/>
  <c r="Z37" i="2"/>
  <c r="X37" i="2"/>
  <c r="W37" i="2"/>
  <c r="U37" i="2"/>
  <c r="AE36" i="2"/>
  <c r="AD36" i="2"/>
  <c r="AB36" i="2"/>
  <c r="Z36" i="2"/>
  <c r="X36" i="2"/>
  <c r="W36" i="2"/>
  <c r="U36" i="2"/>
  <c r="AE35" i="2"/>
  <c r="AD35" i="2"/>
  <c r="AB35" i="2"/>
  <c r="Z35" i="2"/>
  <c r="X35" i="2"/>
  <c r="W35" i="2"/>
  <c r="U35" i="2"/>
  <c r="AE34" i="2"/>
  <c r="AD34" i="2"/>
  <c r="AB34" i="2"/>
  <c r="Z34" i="2"/>
  <c r="X34" i="2"/>
  <c r="W34" i="2"/>
  <c r="U34" i="2"/>
  <c r="AE33" i="2"/>
  <c r="AD33" i="2"/>
  <c r="AB33" i="2"/>
  <c r="Z33" i="2"/>
  <c r="X33" i="2"/>
  <c r="W33" i="2"/>
  <c r="U33" i="2"/>
  <c r="AE32" i="2"/>
  <c r="AD32" i="2"/>
  <c r="AB32" i="2"/>
  <c r="Z32" i="2"/>
  <c r="X32" i="2"/>
  <c r="W32" i="2"/>
  <c r="U32" i="2"/>
  <c r="AE31" i="2"/>
  <c r="AD31" i="2"/>
  <c r="AB31" i="2"/>
  <c r="Z31" i="2"/>
  <c r="X31" i="2"/>
  <c r="W31" i="2"/>
  <c r="U31" i="2"/>
  <c r="AO28" i="2"/>
  <c r="AN28" i="2"/>
  <c r="AM28" i="2"/>
  <c r="AL28" i="2"/>
  <c r="AK28" i="2"/>
  <c r="AJ28" i="2"/>
  <c r="AI28" i="2"/>
  <c r="AH28" i="2"/>
  <c r="AC28" i="2"/>
  <c r="Y28" i="2"/>
  <c r="V28" i="2"/>
  <c r="T28" i="2"/>
  <c r="S28" i="2"/>
  <c r="R28" i="2"/>
  <c r="Q28" i="2"/>
  <c r="M28" i="2"/>
  <c r="AE27" i="2"/>
  <c r="AD27" i="2"/>
  <c r="AB27" i="2"/>
  <c r="Z27" i="2"/>
  <c r="X27" i="2"/>
  <c r="W27" i="2"/>
  <c r="U27" i="2"/>
  <c r="AE26" i="2"/>
  <c r="AD26" i="2"/>
  <c r="AB26" i="2"/>
  <c r="Z26" i="2"/>
  <c r="X26" i="2"/>
  <c r="W26" i="2"/>
  <c r="U26" i="2"/>
  <c r="AE25" i="2"/>
  <c r="AD25" i="2"/>
  <c r="AB25" i="2"/>
  <c r="Z25" i="2"/>
  <c r="X25" i="2"/>
  <c r="W25" i="2"/>
  <c r="U25" i="2"/>
  <c r="AE24" i="2"/>
  <c r="AD24" i="2"/>
  <c r="AB24" i="2"/>
  <c r="Z24" i="2"/>
  <c r="X24" i="2"/>
  <c r="W24" i="2"/>
  <c r="U24" i="2"/>
  <c r="AE23" i="2"/>
  <c r="AD23" i="2"/>
  <c r="AB23" i="2"/>
  <c r="Z23" i="2"/>
  <c r="X23" i="2"/>
  <c r="W23" i="2"/>
  <c r="U23" i="2"/>
  <c r="AE22" i="2"/>
  <c r="AD22" i="2"/>
  <c r="AB22" i="2"/>
  <c r="Z22" i="2"/>
  <c r="X22" i="2"/>
  <c r="W22" i="2"/>
  <c r="U22" i="2"/>
  <c r="AE21" i="2"/>
  <c r="AD21" i="2"/>
  <c r="AB21" i="2"/>
  <c r="Z21" i="2"/>
  <c r="X21" i="2"/>
  <c r="W21" i="2"/>
  <c r="U21" i="2"/>
  <c r="AE20" i="2"/>
  <c r="AD20" i="2"/>
  <c r="AB20" i="2"/>
  <c r="Z20" i="2"/>
  <c r="X20" i="2"/>
  <c r="W20" i="2"/>
  <c r="U20" i="2"/>
  <c r="AE19" i="2"/>
  <c r="AD19" i="2"/>
  <c r="AB19" i="2"/>
  <c r="Z19" i="2"/>
  <c r="X19" i="2"/>
  <c r="W19" i="2"/>
  <c r="U19" i="2"/>
  <c r="AE18" i="2"/>
  <c r="AD18" i="2"/>
  <c r="AB18" i="2"/>
  <c r="Z18" i="2"/>
  <c r="X18" i="2"/>
  <c r="W18" i="2"/>
  <c r="U18" i="2"/>
  <c r="AE17" i="2"/>
  <c r="AD17" i="2"/>
  <c r="AB17" i="2"/>
  <c r="Z17" i="2"/>
  <c r="X17" i="2"/>
  <c r="W17" i="2"/>
  <c r="U17" i="2"/>
  <c r="AE16" i="2"/>
  <c r="AD16" i="2"/>
  <c r="AB16" i="2"/>
  <c r="Z16" i="2"/>
  <c r="X16" i="2"/>
  <c r="W16" i="2"/>
  <c r="U16" i="2"/>
  <c r="AE15" i="2"/>
  <c r="AD15" i="2"/>
  <c r="AB15" i="2"/>
  <c r="Z15" i="2"/>
  <c r="X15" i="2"/>
  <c r="W15" i="2"/>
  <c r="U15" i="2"/>
  <c r="AE14" i="2"/>
  <c r="AD14" i="2"/>
  <c r="AB14" i="2"/>
  <c r="Z14" i="2"/>
  <c r="X14" i="2"/>
  <c r="W14" i="2"/>
  <c r="U14" i="2"/>
  <c r="AE13" i="2"/>
  <c r="AD13" i="2"/>
  <c r="AB13" i="2"/>
  <c r="Z13" i="2"/>
  <c r="X13" i="2"/>
  <c r="W13" i="2"/>
  <c r="U13" i="2"/>
  <c r="AE12" i="2"/>
  <c r="AD12" i="2"/>
  <c r="AB12" i="2"/>
  <c r="Z12" i="2"/>
  <c r="X12" i="2"/>
  <c r="W12" i="2"/>
  <c r="U12" i="2"/>
  <c r="AE11" i="2"/>
  <c r="AD11" i="2"/>
  <c r="AB11" i="2"/>
  <c r="Z11" i="2"/>
  <c r="X11" i="2"/>
  <c r="W11" i="2"/>
  <c r="U11" i="2"/>
  <c r="AE10" i="2"/>
  <c r="AD10" i="2"/>
  <c r="AB10" i="2"/>
  <c r="Z10" i="2"/>
  <c r="X10" i="2"/>
  <c r="W10" i="2"/>
  <c r="U10" i="2"/>
  <c r="AE9" i="2"/>
  <c r="AD9" i="2"/>
  <c r="AB9" i="2"/>
  <c r="Z9" i="2"/>
  <c r="X9" i="2"/>
  <c r="W9" i="2"/>
  <c r="U9" i="2"/>
  <c r="AE13" i="1"/>
  <c r="AD13" i="1"/>
  <c r="AB13" i="1"/>
  <c r="Z13" i="1"/>
  <c r="X13" i="1"/>
  <c r="W13" i="1"/>
  <c r="U13" i="1"/>
  <c r="X99" i="2" l="1"/>
  <c r="X92" i="2"/>
  <c r="AE92" i="2"/>
  <c r="AF34" i="2" s="1"/>
  <c r="Z99" i="2"/>
  <c r="AA98" i="2" s="1"/>
  <c r="X115" i="2"/>
  <c r="AE115" i="2"/>
  <c r="Z125" i="2"/>
  <c r="AA120" i="2" s="1"/>
  <c r="X138" i="2"/>
  <c r="AE138" i="2"/>
  <c r="AE99" i="2"/>
  <c r="U99" i="2"/>
  <c r="AB99" i="2"/>
  <c r="Z138" i="2"/>
  <c r="AA137" i="2" s="1"/>
  <c r="U138" i="2"/>
  <c r="AB138" i="2"/>
  <c r="W138" i="2"/>
  <c r="AD138" i="2"/>
  <c r="U125" i="2"/>
  <c r="AB125" i="2"/>
  <c r="W125" i="2"/>
  <c r="AD125" i="2"/>
  <c r="X125" i="2"/>
  <c r="AE125" i="2"/>
  <c r="AF122" i="2" s="1"/>
  <c r="Z115" i="2"/>
  <c r="AA110" i="2" s="1"/>
  <c r="U115" i="2"/>
  <c r="AB115" i="2"/>
  <c r="W115" i="2"/>
  <c r="AD115" i="2"/>
  <c r="W99" i="2"/>
  <c r="AD99" i="2"/>
  <c r="AF35" i="2"/>
  <c r="Z92" i="2"/>
  <c r="AD92" i="2"/>
  <c r="X28" i="2"/>
  <c r="AE28" i="2"/>
  <c r="AF15" i="2" s="1"/>
  <c r="U28" i="2"/>
  <c r="Z93" i="2"/>
  <c r="AA18" i="2" s="1"/>
  <c r="AB28" i="2"/>
  <c r="W28" i="2"/>
  <c r="AD28" i="2"/>
  <c r="AF67" i="2"/>
  <c r="AF71" i="2"/>
  <c r="AF114" i="2"/>
  <c r="AF112" i="2"/>
  <c r="AF110" i="2"/>
  <c r="AF108" i="2"/>
  <c r="AF106" i="2"/>
  <c r="AF104" i="2"/>
  <c r="AF102" i="2"/>
  <c r="AF113" i="2"/>
  <c r="AF111" i="2"/>
  <c r="AF109" i="2"/>
  <c r="AF107" i="2"/>
  <c r="AF105" i="2"/>
  <c r="AF103" i="2"/>
  <c r="AA124" i="2"/>
  <c r="AA121" i="2"/>
  <c r="AF136" i="2"/>
  <c r="AF134" i="2"/>
  <c r="AF132" i="2"/>
  <c r="AF130" i="2"/>
  <c r="AF128" i="2"/>
  <c r="AF135" i="2"/>
  <c r="AF133" i="2"/>
  <c r="AF131" i="2"/>
  <c r="AF129" i="2"/>
  <c r="Z28" i="2"/>
  <c r="U92" i="2"/>
  <c r="AF54" i="2"/>
  <c r="AF58" i="2"/>
  <c r="AF86" i="2"/>
  <c r="AF90" i="2"/>
  <c r="AA136" i="2"/>
  <c r="AA134" i="2"/>
  <c r="AA132" i="2"/>
  <c r="AA130" i="2"/>
  <c r="AG130" i="2" s="1"/>
  <c r="AA128" i="2"/>
  <c r="AA135" i="2"/>
  <c r="AA133" i="2"/>
  <c r="AA131" i="2"/>
  <c r="AG131" i="2" s="1"/>
  <c r="AA129" i="2"/>
  <c r="W92" i="2"/>
  <c r="AB92" i="2"/>
  <c r="AF38" i="2"/>
  <c r="AF45" i="2"/>
  <c r="AF46" i="2"/>
  <c r="AF65" i="2"/>
  <c r="AF69" i="2"/>
  <c r="AF56" i="2"/>
  <c r="AF60" i="2"/>
  <c r="AF88" i="2"/>
  <c r="AF98" i="2"/>
  <c r="AF96" i="2"/>
  <c r="AF97" i="2"/>
  <c r="AF124" i="2"/>
  <c r="AF123" i="2"/>
  <c r="AF137" i="2"/>
  <c r="AD22" i="1"/>
  <c r="AD136" i="1"/>
  <c r="AD79" i="1"/>
  <c r="AD28" i="1"/>
  <c r="AD21" i="1"/>
  <c r="AF76" i="2" l="1"/>
  <c r="AF85" i="2"/>
  <c r="AF53" i="2"/>
  <c r="AF42" i="2"/>
  <c r="AA123" i="2"/>
  <c r="AF87" i="2"/>
  <c r="AF51" i="2"/>
  <c r="AF74" i="2"/>
  <c r="AF72" i="2"/>
  <c r="AF81" i="2"/>
  <c r="AF49" i="2"/>
  <c r="AF41" i="2"/>
  <c r="AG129" i="2"/>
  <c r="AG136" i="2"/>
  <c r="AF70" i="2"/>
  <c r="AA122" i="2"/>
  <c r="AA125" i="2" s="1"/>
  <c r="AF83" i="2"/>
  <c r="AF37" i="2"/>
  <c r="AF11" i="2"/>
  <c r="AF14" i="2"/>
  <c r="AF68" i="2"/>
  <c r="AF52" i="2"/>
  <c r="AF77" i="2"/>
  <c r="AF61" i="2"/>
  <c r="AF48" i="2"/>
  <c r="AF44" i="2"/>
  <c r="AF40" i="2"/>
  <c r="AG133" i="2"/>
  <c r="AG132" i="2"/>
  <c r="AA104" i="2"/>
  <c r="AF82" i="2"/>
  <c r="AF66" i="2"/>
  <c r="AF50" i="2"/>
  <c r="AA118" i="2"/>
  <c r="AF79" i="2"/>
  <c r="AF63" i="2"/>
  <c r="AF36" i="2"/>
  <c r="AF33" i="2"/>
  <c r="AA109" i="2"/>
  <c r="AF84" i="2"/>
  <c r="AF80" i="2"/>
  <c r="AF64" i="2"/>
  <c r="AF89" i="2"/>
  <c r="AF73" i="2"/>
  <c r="AF57" i="2"/>
  <c r="AF47" i="2"/>
  <c r="AF43" i="2"/>
  <c r="AF39" i="2"/>
  <c r="AF55" i="2"/>
  <c r="AA112" i="2"/>
  <c r="AG112" i="2" s="1"/>
  <c r="AF78" i="2"/>
  <c r="AF62" i="2"/>
  <c r="AF31" i="2"/>
  <c r="AA119" i="2"/>
  <c r="AF91" i="2"/>
  <c r="AF75" i="2"/>
  <c r="AF59" i="2"/>
  <c r="AF32" i="2"/>
  <c r="AA103" i="2"/>
  <c r="AA111" i="2"/>
  <c r="AA106" i="2"/>
  <c r="AA114" i="2"/>
  <c r="AA97" i="2"/>
  <c r="AG97" i="2" s="1"/>
  <c r="AA105" i="2"/>
  <c r="AA96" i="2"/>
  <c r="AF12" i="2"/>
  <c r="AA113" i="2"/>
  <c r="AG113" i="2" s="1"/>
  <c r="AA108" i="2"/>
  <c r="AG108" i="2" s="1"/>
  <c r="AA107" i="2"/>
  <c r="AG107" i="2" s="1"/>
  <c r="AA102" i="2"/>
  <c r="AF13" i="2"/>
  <c r="AF27" i="2"/>
  <c r="AG137" i="2"/>
  <c r="AF118" i="2"/>
  <c r="AG118" i="2" s="1"/>
  <c r="AF119" i="2"/>
  <c r="AF120" i="2"/>
  <c r="AG120" i="2" s="1"/>
  <c r="AF121" i="2"/>
  <c r="AG123" i="2"/>
  <c r="AG124" i="2"/>
  <c r="AG105" i="2"/>
  <c r="AG103" i="2"/>
  <c r="AG111" i="2"/>
  <c r="AG106" i="2"/>
  <c r="AG114" i="2"/>
  <c r="AG98" i="2"/>
  <c r="AA40" i="2"/>
  <c r="AG40" i="2" s="1"/>
  <c r="AA78" i="2"/>
  <c r="AA75" i="2"/>
  <c r="AA62" i="2"/>
  <c r="AA83" i="2"/>
  <c r="AG83" i="2" s="1"/>
  <c r="AA59" i="2"/>
  <c r="AG59" i="2" s="1"/>
  <c r="AA51" i="2"/>
  <c r="AA44" i="2"/>
  <c r="AA70" i="2"/>
  <c r="AG70" i="2" s="1"/>
  <c r="AA91" i="2"/>
  <c r="AF24" i="2"/>
  <c r="AF17" i="2"/>
  <c r="AF26" i="2"/>
  <c r="AF10" i="2"/>
  <c r="AF23" i="2"/>
  <c r="AF9" i="2"/>
  <c r="AF20" i="2"/>
  <c r="AF25" i="2"/>
  <c r="AF22" i="2"/>
  <c r="AF19" i="2"/>
  <c r="AA48" i="2"/>
  <c r="AA86" i="2"/>
  <c r="AG86" i="2" s="1"/>
  <c r="AA54" i="2"/>
  <c r="AG54" i="2" s="1"/>
  <c r="AA67" i="2"/>
  <c r="AG67" i="2" s="1"/>
  <c r="AF16" i="2"/>
  <c r="AF21" i="2"/>
  <c r="AF18" i="2"/>
  <c r="AG18" i="2" s="1"/>
  <c r="AA77" i="2"/>
  <c r="AG77" i="2" s="1"/>
  <c r="AA61" i="2"/>
  <c r="AG61" i="2" s="1"/>
  <c r="AA43" i="2"/>
  <c r="AA80" i="2"/>
  <c r="AG80" i="2" s="1"/>
  <c r="AA64" i="2"/>
  <c r="AA10" i="2"/>
  <c r="AA19" i="2"/>
  <c r="AA24" i="2"/>
  <c r="AG24" i="2" s="1"/>
  <c r="AA21" i="2"/>
  <c r="AA34" i="2"/>
  <c r="AG34" i="2" s="1"/>
  <c r="AA46" i="2"/>
  <c r="AG46" i="2" s="1"/>
  <c r="AA42" i="2"/>
  <c r="AA90" i="2"/>
  <c r="AG90" i="2" s="1"/>
  <c r="AA82" i="2"/>
  <c r="AG82" i="2" s="1"/>
  <c r="AA74" i="2"/>
  <c r="AA66" i="2"/>
  <c r="AA58" i="2"/>
  <c r="AG58" i="2" s="1"/>
  <c r="AA50" i="2"/>
  <c r="AA87" i="2"/>
  <c r="AG87" i="2" s="1"/>
  <c r="AA79" i="2"/>
  <c r="AA71" i="2"/>
  <c r="AG71" i="2" s="1"/>
  <c r="AA63" i="2"/>
  <c r="AG63" i="2" s="1"/>
  <c r="AA55" i="2"/>
  <c r="AG55" i="2" s="1"/>
  <c r="AA52" i="2"/>
  <c r="AG52" i="2" s="1"/>
  <c r="AA38" i="2"/>
  <c r="AG38" i="2" s="1"/>
  <c r="AA35" i="2"/>
  <c r="AG35" i="2" s="1"/>
  <c r="AA15" i="2"/>
  <c r="AG15" i="2" s="1"/>
  <c r="AA36" i="2"/>
  <c r="AG36" i="2" s="1"/>
  <c r="AA37" i="2"/>
  <c r="AG37" i="2" s="1"/>
  <c r="AA17" i="2"/>
  <c r="AG17" i="2" s="1"/>
  <c r="AA26" i="2"/>
  <c r="AA14" i="2"/>
  <c r="AA23" i="2"/>
  <c r="AA25" i="2"/>
  <c r="AA85" i="2"/>
  <c r="AG85" i="2" s="1"/>
  <c r="AA69" i="2"/>
  <c r="AG69" i="2" s="1"/>
  <c r="AA53" i="2"/>
  <c r="AG53" i="2" s="1"/>
  <c r="AA47" i="2"/>
  <c r="AA39" i="2"/>
  <c r="AA88" i="2"/>
  <c r="AG88" i="2" s="1"/>
  <c r="AA72" i="2"/>
  <c r="AG72" i="2" s="1"/>
  <c r="AA56" i="2"/>
  <c r="AG56" i="2" s="1"/>
  <c r="AA16" i="2"/>
  <c r="AA89" i="2"/>
  <c r="AA81" i="2"/>
  <c r="AG81" i="2" s="1"/>
  <c r="AA73" i="2"/>
  <c r="AG73" i="2" s="1"/>
  <c r="AA65" i="2"/>
  <c r="AG65" i="2" s="1"/>
  <c r="AA57" i="2"/>
  <c r="AG57" i="2" s="1"/>
  <c r="AA49" i="2"/>
  <c r="AG49" i="2" s="1"/>
  <c r="AA45" i="2"/>
  <c r="AG45" i="2" s="1"/>
  <c r="AA41" i="2"/>
  <c r="AA31" i="2"/>
  <c r="AG31" i="2" s="1"/>
  <c r="AA9" i="2"/>
  <c r="AA84" i="2"/>
  <c r="AG84" i="2" s="1"/>
  <c r="AA76" i="2"/>
  <c r="AG76" i="2" s="1"/>
  <c r="AA68" i="2"/>
  <c r="AG68" i="2" s="1"/>
  <c r="AA60" i="2"/>
  <c r="AG60" i="2" s="1"/>
  <c r="AA22" i="2"/>
  <c r="AA27" i="2"/>
  <c r="AA11" i="2"/>
  <c r="AA32" i="2"/>
  <c r="AA20" i="2"/>
  <c r="AG20" i="2" s="1"/>
  <c r="AA12" i="2"/>
  <c r="AA33" i="2"/>
  <c r="AG33" i="2" s="1"/>
  <c r="AA13" i="2"/>
  <c r="AG13" i="2" s="1"/>
  <c r="AF99" i="2"/>
  <c r="AG135" i="2"/>
  <c r="AG134" i="2"/>
  <c r="AG110" i="2"/>
  <c r="AF138" i="2"/>
  <c r="AG128" i="2"/>
  <c r="AA138" i="2"/>
  <c r="AG109" i="2"/>
  <c r="AG104" i="2"/>
  <c r="AG121" i="2"/>
  <c r="AG122" i="2"/>
  <c r="AF115" i="2"/>
  <c r="AG96" i="2"/>
  <c r="AE47" i="1"/>
  <c r="AD47" i="1"/>
  <c r="AB47" i="1"/>
  <c r="Z47" i="1"/>
  <c r="X47" i="1"/>
  <c r="W47" i="1"/>
  <c r="U47" i="1"/>
  <c r="AE60" i="1"/>
  <c r="AD60" i="1"/>
  <c r="AB60" i="1"/>
  <c r="Z60" i="1"/>
  <c r="X60" i="1"/>
  <c r="W60" i="1"/>
  <c r="U60" i="1"/>
  <c r="AC127" i="1"/>
  <c r="AO94" i="1"/>
  <c r="AN94" i="1"/>
  <c r="AM94" i="1"/>
  <c r="AL94" i="1"/>
  <c r="AK94" i="1"/>
  <c r="AJ94" i="1"/>
  <c r="AI94" i="1"/>
  <c r="AH94" i="1"/>
  <c r="AC30" i="1"/>
  <c r="AO30" i="1"/>
  <c r="AN30" i="1"/>
  <c r="AM30" i="1"/>
  <c r="AL30" i="1"/>
  <c r="AK30" i="1"/>
  <c r="AJ30" i="1"/>
  <c r="AI30" i="1"/>
  <c r="AH30" i="1"/>
  <c r="Y30" i="1"/>
  <c r="V30" i="1"/>
  <c r="T30" i="1"/>
  <c r="S30" i="1"/>
  <c r="R30" i="1"/>
  <c r="Q30" i="1"/>
  <c r="AC94" i="1"/>
  <c r="Y94" i="1"/>
  <c r="V94" i="1"/>
  <c r="T94" i="1"/>
  <c r="S94" i="1"/>
  <c r="R94" i="1"/>
  <c r="Q94" i="1"/>
  <c r="M94" i="1"/>
  <c r="M30" i="1"/>
  <c r="AE79" i="1"/>
  <c r="AB79" i="1"/>
  <c r="Z79" i="1"/>
  <c r="X79" i="1"/>
  <c r="W79" i="1"/>
  <c r="U79" i="1"/>
  <c r="AE17" i="1"/>
  <c r="AD17" i="1"/>
  <c r="AB17" i="1"/>
  <c r="Z17" i="1"/>
  <c r="X17" i="1"/>
  <c r="W17" i="1"/>
  <c r="U17" i="1"/>
  <c r="AE14" i="1"/>
  <c r="AD14" i="1"/>
  <c r="AB14" i="1"/>
  <c r="Z14" i="1"/>
  <c r="X14" i="1"/>
  <c r="W14" i="1"/>
  <c r="U14" i="1"/>
  <c r="AE27" i="1"/>
  <c r="AD27" i="1"/>
  <c r="AB27" i="1"/>
  <c r="Z27" i="1"/>
  <c r="X27" i="1"/>
  <c r="W27" i="1"/>
  <c r="U27" i="1"/>
  <c r="AE23" i="1"/>
  <c r="AD23" i="1"/>
  <c r="AB23" i="1"/>
  <c r="Z23" i="1"/>
  <c r="X23" i="1"/>
  <c r="W23" i="1"/>
  <c r="U23" i="1"/>
  <c r="AE24" i="1"/>
  <c r="AD24" i="1"/>
  <c r="AB24" i="1"/>
  <c r="Z24" i="1"/>
  <c r="X24" i="1"/>
  <c r="W24" i="1"/>
  <c r="U24" i="1"/>
  <c r="AE16" i="1"/>
  <c r="AD16" i="1"/>
  <c r="AB16" i="1"/>
  <c r="Z16" i="1"/>
  <c r="X16" i="1"/>
  <c r="W16" i="1"/>
  <c r="U16" i="1"/>
  <c r="AE25" i="1"/>
  <c r="AD25" i="1"/>
  <c r="AB25" i="1"/>
  <c r="Z25" i="1"/>
  <c r="X25" i="1"/>
  <c r="W25" i="1"/>
  <c r="U25" i="1"/>
  <c r="AE15" i="1"/>
  <c r="AD15" i="1"/>
  <c r="AB15" i="1"/>
  <c r="Z15" i="1"/>
  <c r="X15" i="1"/>
  <c r="W15" i="1"/>
  <c r="U15" i="1"/>
  <c r="AE11" i="1"/>
  <c r="AD11" i="1"/>
  <c r="AB11" i="1"/>
  <c r="Z11" i="1"/>
  <c r="X11" i="1"/>
  <c r="W11" i="1"/>
  <c r="U11" i="1"/>
  <c r="AE20" i="1"/>
  <c r="AD20" i="1"/>
  <c r="AB20" i="1"/>
  <c r="Z20" i="1"/>
  <c r="X20" i="1"/>
  <c r="W20" i="1"/>
  <c r="U20" i="1"/>
  <c r="AE26" i="1"/>
  <c r="AD26" i="1"/>
  <c r="AB26" i="1"/>
  <c r="Z26" i="1"/>
  <c r="X26" i="1"/>
  <c r="W26" i="1"/>
  <c r="U26" i="1"/>
  <c r="AE12" i="1"/>
  <c r="AD12" i="1"/>
  <c r="AB12" i="1"/>
  <c r="Z12" i="1"/>
  <c r="X12" i="1"/>
  <c r="W12" i="1"/>
  <c r="U12" i="1"/>
  <c r="AE19" i="1"/>
  <c r="AD19" i="1"/>
  <c r="AB19" i="1"/>
  <c r="Z19" i="1"/>
  <c r="X19" i="1"/>
  <c r="W19" i="1"/>
  <c r="U19" i="1"/>
  <c r="AE22" i="1"/>
  <c r="AB22" i="1"/>
  <c r="Z22" i="1"/>
  <c r="X22" i="1"/>
  <c r="W22" i="1"/>
  <c r="U22" i="1"/>
  <c r="AE18" i="1"/>
  <c r="AD18" i="1"/>
  <c r="AB18" i="1"/>
  <c r="Z18" i="1"/>
  <c r="X18" i="1"/>
  <c r="W18" i="1"/>
  <c r="U18" i="1"/>
  <c r="AE29" i="1"/>
  <c r="AD29" i="1"/>
  <c r="AB29" i="1"/>
  <c r="Z29" i="1"/>
  <c r="X29" i="1"/>
  <c r="W29" i="1"/>
  <c r="U29" i="1"/>
  <c r="AE28" i="1"/>
  <c r="AB28" i="1"/>
  <c r="Z28" i="1"/>
  <c r="X28" i="1"/>
  <c r="W28" i="1"/>
  <c r="U28" i="1"/>
  <c r="AE21" i="1"/>
  <c r="AB21" i="1"/>
  <c r="Z21" i="1"/>
  <c r="X21" i="1"/>
  <c r="W21" i="1"/>
  <c r="U21" i="1"/>
  <c r="AO140" i="1"/>
  <c r="AN140" i="1"/>
  <c r="AM140" i="1"/>
  <c r="AL140" i="1"/>
  <c r="AK140" i="1"/>
  <c r="AJ140" i="1"/>
  <c r="AI140" i="1"/>
  <c r="AH140" i="1"/>
  <c r="AC140" i="1"/>
  <c r="Y140" i="1"/>
  <c r="V140" i="1"/>
  <c r="T140" i="1"/>
  <c r="S140" i="1"/>
  <c r="R140" i="1"/>
  <c r="Q140" i="1"/>
  <c r="M140" i="1"/>
  <c r="AE139" i="1"/>
  <c r="AD139" i="1"/>
  <c r="AB139" i="1"/>
  <c r="Z139" i="1"/>
  <c r="X139" i="1"/>
  <c r="W139" i="1"/>
  <c r="U139" i="1"/>
  <c r="AE138" i="1"/>
  <c r="AD138" i="1"/>
  <c r="AB138" i="1"/>
  <c r="Z138" i="1"/>
  <c r="X138" i="1"/>
  <c r="W138" i="1"/>
  <c r="U138" i="1"/>
  <c r="AE137" i="1"/>
  <c r="AD137" i="1"/>
  <c r="AB137" i="1"/>
  <c r="Z137" i="1"/>
  <c r="X137" i="1"/>
  <c r="W137" i="1"/>
  <c r="U137" i="1"/>
  <c r="AE136" i="1"/>
  <c r="AB136" i="1"/>
  <c r="Z136" i="1"/>
  <c r="X136" i="1"/>
  <c r="W136" i="1"/>
  <c r="U136" i="1"/>
  <c r="AE135" i="1"/>
  <c r="AD135" i="1"/>
  <c r="AB135" i="1"/>
  <c r="Z135" i="1"/>
  <c r="X135" i="1"/>
  <c r="W135" i="1"/>
  <c r="U135" i="1"/>
  <c r="AE134" i="1"/>
  <c r="AD134" i="1"/>
  <c r="AB134" i="1"/>
  <c r="Z134" i="1"/>
  <c r="X134" i="1"/>
  <c r="W134" i="1"/>
  <c r="U134" i="1"/>
  <c r="AE133" i="1"/>
  <c r="AD133" i="1"/>
  <c r="AB133" i="1"/>
  <c r="Z133" i="1"/>
  <c r="X133" i="1"/>
  <c r="W133" i="1"/>
  <c r="U133" i="1"/>
  <c r="AE132" i="1"/>
  <c r="AD132" i="1"/>
  <c r="AB132" i="1"/>
  <c r="Z132" i="1"/>
  <c r="X132" i="1"/>
  <c r="W132" i="1"/>
  <c r="U132" i="1"/>
  <c r="AE131" i="1"/>
  <c r="AD131" i="1"/>
  <c r="AB131" i="1"/>
  <c r="Z131" i="1"/>
  <c r="X131" i="1"/>
  <c r="W131" i="1"/>
  <c r="U131" i="1"/>
  <c r="AE130" i="1"/>
  <c r="AD130" i="1"/>
  <c r="AB130" i="1"/>
  <c r="Z130" i="1"/>
  <c r="X130" i="1"/>
  <c r="W130" i="1"/>
  <c r="U130" i="1"/>
  <c r="AO127" i="1"/>
  <c r="AN127" i="1"/>
  <c r="AM127" i="1"/>
  <c r="AL127" i="1"/>
  <c r="AK127" i="1"/>
  <c r="AJ127" i="1"/>
  <c r="AI127" i="1"/>
  <c r="AH127" i="1"/>
  <c r="Y127" i="1"/>
  <c r="V127" i="1"/>
  <c r="T127" i="1"/>
  <c r="S127" i="1"/>
  <c r="R127" i="1"/>
  <c r="Q127" i="1"/>
  <c r="M127" i="1"/>
  <c r="AE126" i="1"/>
  <c r="AD126" i="1"/>
  <c r="AB126" i="1"/>
  <c r="Z126" i="1"/>
  <c r="X126" i="1"/>
  <c r="W126" i="1"/>
  <c r="U126" i="1"/>
  <c r="AE125" i="1"/>
  <c r="AD125" i="1"/>
  <c r="AB125" i="1"/>
  <c r="Z125" i="1"/>
  <c r="X125" i="1"/>
  <c r="W125" i="1"/>
  <c r="U125" i="1"/>
  <c r="AE124" i="1"/>
  <c r="AD124" i="1"/>
  <c r="AB124" i="1"/>
  <c r="Z124" i="1"/>
  <c r="X124" i="1"/>
  <c r="W124" i="1"/>
  <c r="U124" i="1"/>
  <c r="AE123" i="1"/>
  <c r="AD123" i="1"/>
  <c r="AB123" i="1"/>
  <c r="Z123" i="1"/>
  <c r="X123" i="1"/>
  <c r="W123" i="1"/>
  <c r="U123" i="1"/>
  <c r="AE122" i="1"/>
  <c r="AD122" i="1"/>
  <c r="AB122" i="1"/>
  <c r="Z122" i="1"/>
  <c r="X122" i="1"/>
  <c r="W122" i="1"/>
  <c r="U122" i="1"/>
  <c r="AE121" i="1"/>
  <c r="AD121" i="1"/>
  <c r="AB121" i="1"/>
  <c r="Z121" i="1"/>
  <c r="X121" i="1"/>
  <c r="W121" i="1"/>
  <c r="U121" i="1"/>
  <c r="AE120" i="1"/>
  <c r="AD120" i="1"/>
  <c r="AB120" i="1"/>
  <c r="Z120" i="1"/>
  <c r="X120" i="1"/>
  <c r="W120" i="1"/>
  <c r="U120" i="1"/>
  <c r="AO117" i="1"/>
  <c r="AN117" i="1"/>
  <c r="AM117" i="1"/>
  <c r="AL117" i="1"/>
  <c r="AK117" i="1"/>
  <c r="AJ117" i="1"/>
  <c r="AI117" i="1"/>
  <c r="AH117" i="1"/>
  <c r="AC117" i="1"/>
  <c r="Y117" i="1"/>
  <c r="V117" i="1"/>
  <c r="T117" i="1"/>
  <c r="S117" i="1"/>
  <c r="R117" i="1"/>
  <c r="Q117" i="1"/>
  <c r="M117" i="1"/>
  <c r="AE116" i="1"/>
  <c r="AD116" i="1"/>
  <c r="AB116" i="1"/>
  <c r="Z116" i="1"/>
  <c r="X116" i="1"/>
  <c r="W116" i="1"/>
  <c r="U116" i="1"/>
  <c r="AE115" i="1"/>
  <c r="AD115" i="1"/>
  <c r="AB115" i="1"/>
  <c r="Z115" i="1"/>
  <c r="X115" i="1"/>
  <c r="W115" i="1"/>
  <c r="U115" i="1"/>
  <c r="AE114" i="1"/>
  <c r="AD114" i="1"/>
  <c r="AB114" i="1"/>
  <c r="Z114" i="1"/>
  <c r="X114" i="1"/>
  <c r="W114" i="1"/>
  <c r="U114" i="1"/>
  <c r="AE113" i="1"/>
  <c r="AD113" i="1"/>
  <c r="AB113" i="1"/>
  <c r="Z113" i="1"/>
  <c r="X113" i="1"/>
  <c r="W113" i="1"/>
  <c r="U113" i="1"/>
  <c r="AE112" i="1"/>
  <c r="AD112" i="1"/>
  <c r="AB112" i="1"/>
  <c r="Z112" i="1"/>
  <c r="X112" i="1"/>
  <c r="W112" i="1"/>
  <c r="U112" i="1"/>
  <c r="AE111" i="1"/>
  <c r="AD111" i="1"/>
  <c r="AB111" i="1"/>
  <c r="Z111" i="1"/>
  <c r="X111" i="1"/>
  <c r="W111" i="1"/>
  <c r="U111" i="1"/>
  <c r="AE110" i="1"/>
  <c r="AD110" i="1"/>
  <c r="AB110" i="1"/>
  <c r="Z110" i="1"/>
  <c r="X110" i="1"/>
  <c r="W110" i="1"/>
  <c r="U110" i="1"/>
  <c r="AE109" i="1"/>
  <c r="AD109" i="1"/>
  <c r="AB109" i="1"/>
  <c r="Z109" i="1"/>
  <c r="X109" i="1"/>
  <c r="W109" i="1"/>
  <c r="U109" i="1"/>
  <c r="AE108" i="1"/>
  <c r="AD108" i="1"/>
  <c r="AB108" i="1"/>
  <c r="Z108" i="1"/>
  <c r="X108" i="1"/>
  <c r="W108" i="1"/>
  <c r="U108" i="1"/>
  <c r="AE107" i="1"/>
  <c r="AD107" i="1"/>
  <c r="AB107" i="1"/>
  <c r="Z107" i="1"/>
  <c r="X107" i="1"/>
  <c r="W107" i="1"/>
  <c r="U107" i="1"/>
  <c r="AE106" i="1"/>
  <c r="AD106" i="1"/>
  <c r="AB106" i="1"/>
  <c r="Z106" i="1"/>
  <c r="X106" i="1"/>
  <c r="W106" i="1"/>
  <c r="U106" i="1"/>
  <c r="AE105" i="1"/>
  <c r="AD105" i="1"/>
  <c r="AB105" i="1"/>
  <c r="Z105" i="1"/>
  <c r="X105" i="1"/>
  <c r="W105" i="1"/>
  <c r="U105" i="1"/>
  <c r="AE104" i="1"/>
  <c r="AD104" i="1"/>
  <c r="AB104" i="1"/>
  <c r="Z104" i="1"/>
  <c r="X104" i="1"/>
  <c r="W104" i="1"/>
  <c r="U104" i="1"/>
  <c r="AO101" i="1"/>
  <c r="AN101" i="1"/>
  <c r="AM101" i="1"/>
  <c r="AL101" i="1"/>
  <c r="AK101" i="1"/>
  <c r="AJ101" i="1"/>
  <c r="AI101" i="1"/>
  <c r="AH101" i="1"/>
  <c r="AC101" i="1"/>
  <c r="Y101" i="1"/>
  <c r="V101" i="1"/>
  <c r="T101" i="1"/>
  <c r="S101" i="1"/>
  <c r="R101" i="1"/>
  <c r="Q101" i="1"/>
  <c r="M101" i="1"/>
  <c r="AE100" i="1"/>
  <c r="AD100" i="1"/>
  <c r="AB100" i="1"/>
  <c r="Z100" i="1"/>
  <c r="X100" i="1"/>
  <c r="W100" i="1"/>
  <c r="U100" i="1"/>
  <c r="AE99" i="1"/>
  <c r="AD99" i="1"/>
  <c r="AB99" i="1"/>
  <c r="Z99" i="1"/>
  <c r="X99" i="1"/>
  <c r="W99" i="1"/>
  <c r="U99" i="1"/>
  <c r="AE98" i="1"/>
  <c r="AD98" i="1"/>
  <c r="AB98" i="1"/>
  <c r="Z98" i="1"/>
  <c r="X98" i="1"/>
  <c r="W98" i="1"/>
  <c r="U98" i="1"/>
  <c r="AE64" i="1"/>
  <c r="AD64" i="1"/>
  <c r="AB64" i="1"/>
  <c r="Z64" i="1"/>
  <c r="X64" i="1"/>
  <c r="W64" i="1"/>
  <c r="U64" i="1"/>
  <c r="AE69" i="1"/>
  <c r="AD69" i="1"/>
  <c r="AB69" i="1"/>
  <c r="Z69" i="1"/>
  <c r="X69" i="1"/>
  <c r="W69" i="1"/>
  <c r="U69" i="1"/>
  <c r="AE76" i="1"/>
  <c r="AD76" i="1"/>
  <c r="AB76" i="1"/>
  <c r="Z76" i="1"/>
  <c r="X76" i="1"/>
  <c r="W76" i="1"/>
  <c r="U76" i="1"/>
  <c r="AE77" i="1"/>
  <c r="AD77" i="1"/>
  <c r="AB77" i="1"/>
  <c r="Z77" i="1"/>
  <c r="X77" i="1"/>
  <c r="W77" i="1"/>
  <c r="U77" i="1"/>
  <c r="AE59" i="1"/>
  <c r="AD59" i="1"/>
  <c r="AB59" i="1"/>
  <c r="Z59" i="1"/>
  <c r="X59" i="1"/>
  <c r="W59" i="1"/>
  <c r="U59" i="1"/>
  <c r="AE90" i="1"/>
  <c r="AD90" i="1"/>
  <c r="AB90" i="1"/>
  <c r="Z90" i="1"/>
  <c r="X90" i="1"/>
  <c r="W90" i="1"/>
  <c r="U90" i="1"/>
  <c r="AE55" i="1"/>
  <c r="AD55" i="1"/>
  <c r="AB55" i="1"/>
  <c r="Z55" i="1"/>
  <c r="X55" i="1"/>
  <c r="W55" i="1"/>
  <c r="U55" i="1"/>
  <c r="AE83" i="1"/>
  <c r="AD83" i="1"/>
  <c r="AB83" i="1"/>
  <c r="Z83" i="1"/>
  <c r="X83" i="1"/>
  <c r="W83" i="1"/>
  <c r="U83" i="1"/>
  <c r="AE68" i="1"/>
  <c r="AD68" i="1"/>
  <c r="AB68" i="1"/>
  <c r="Z68" i="1"/>
  <c r="X68" i="1"/>
  <c r="W68" i="1"/>
  <c r="U68" i="1"/>
  <c r="AE84" i="1"/>
  <c r="AD84" i="1"/>
  <c r="AB84" i="1"/>
  <c r="Z84" i="1"/>
  <c r="X84" i="1"/>
  <c r="W84" i="1"/>
  <c r="U84" i="1"/>
  <c r="AE80" i="1"/>
  <c r="AD80" i="1"/>
  <c r="AB80" i="1"/>
  <c r="Z80" i="1"/>
  <c r="X80" i="1"/>
  <c r="W80" i="1"/>
  <c r="U80" i="1"/>
  <c r="AE88" i="1"/>
  <c r="AD88" i="1"/>
  <c r="AB88" i="1"/>
  <c r="Z88" i="1"/>
  <c r="X88" i="1"/>
  <c r="W88" i="1"/>
  <c r="U88" i="1"/>
  <c r="AE52" i="1"/>
  <c r="AD52" i="1"/>
  <c r="AB52" i="1"/>
  <c r="Z52" i="1"/>
  <c r="X52" i="1"/>
  <c r="W52" i="1"/>
  <c r="U52" i="1"/>
  <c r="AE91" i="1"/>
  <c r="AD91" i="1"/>
  <c r="AB91" i="1"/>
  <c r="Z91" i="1"/>
  <c r="X91" i="1"/>
  <c r="W91" i="1"/>
  <c r="U91" i="1"/>
  <c r="AE87" i="1"/>
  <c r="AD87" i="1"/>
  <c r="AB87" i="1"/>
  <c r="Z87" i="1"/>
  <c r="X87" i="1"/>
  <c r="W87" i="1"/>
  <c r="U87" i="1"/>
  <c r="AE62" i="1"/>
  <c r="AD62" i="1"/>
  <c r="AB62" i="1"/>
  <c r="Z62" i="1"/>
  <c r="X62" i="1"/>
  <c r="W62" i="1"/>
  <c r="U62" i="1"/>
  <c r="AE78" i="1"/>
  <c r="AD78" i="1"/>
  <c r="AB78" i="1"/>
  <c r="Z78" i="1"/>
  <c r="X78" i="1"/>
  <c r="W78" i="1"/>
  <c r="U78" i="1"/>
  <c r="AE38" i="1"/>
  <c r="AD38" i="1"/>
  <c r="AB38" i="1"/>
  <c r="Z38" i="1"/>
  <c r="X38" i="1"/>
  <c r="W38" i="1"/>
  <c r="U38" i="1"/>
  <c r="AE63" i="1"/>
  <c r="AD63" i="1"/>
  <c r="AB63" i="1"/>
  <c r="Z63" i="1"/>
  <c r="X63" i="1"/>
  <c r="W63" i="1"/>
  <c r="U63" i="1"/>
  <c r="AE44" i="1"/>
  <c r="AD44" i="1"/>
  <c r="AB44" i="1"/>
  <c r="Z44" i="1"/>
  <c r="X44" i="1"/>
  <c r="W44" i="1"/>
  <c r="U44" i="1"/>
  <c r="AE82" i="1"/>
  <c r="AD82" i="1"/>
  <c r="AB82" i="1"/>
  <c r="Z82" i="1"/>
  <c r="X82" i="1"/>
  <c r="W82" i="1"/>
  <c r="U82" i="1"/>
  <c r="AE57" i="1"/>
  <c r="AD57" i="1"/>
  <c r="AB57" i="1"/>
  <c r="Z57" i="1"/>
  <c r="X57" i="1"/>
  <c r="W57" i="1"/>
  <c r="U57" i="1"/>
  <c r="AE93" i="1"/>
  <c r="AD93" i="1"/>
  <c r="AB93" i="1"/>
  <c r="Z93" i="1"/>
  <c r="X93" i="1"/>
  <c r="W93" i="1"/>
  <c r="U93" i="1"/>
  <c r="AE92" i="1"/>
  <c r="AD92" i="1"/>
  <c r="AB92" i="1"/>
  <c r="Z92" i="1"/>
  <c r="X92" i="1"/>
  <c r="W92" i="1"/>
  <c r="U92" i="1"/>
  <c r="AE65" i="1"/>
  <c r="AD65" i="1"/>
  <c r="AB65" i="1"/>
  <c r="Z65" i="1"/>
  <c r="X65" i="1"/>
  <c r="W65" i="1"/>
  <c r="U65" i="1"/>
  <c r="AE39" i="1"/>
  <c r="AD39" i="1"/>
  <c r="AB39" i="1"/>
  <c r="Z39" i="1"/>
  <c r="X39" i="1"/>
  <c r="W39" i="1"/>
  <c r="U39" i="1"/>
  <c r="AE71" i="1"/>
  <c r="AD71" i="1"/>
  <c r="AB71" i="1"/>
  <c r="Z71" i="1"/>
  <c r="X71" i="1"/>
  <c r="W71" i="1"/>
  <c r="U71" i="1"/>
  <c r="AE73" i="1"/>
  <c r="AD73" i="1"/>
  <c r="AB73" i="1"/>
  <c r="Z73" i="1"/>
  <c r="X73" i="1"/>
  <c r="W73" i="1"/>
  <c r="U73" i="1"/>
  <c r="AE33" i="1"/>
  <c r="AD33" i="1"/>
  <c r="AB33" i="1"/>
  <c r="Z33" i="1"/>
  <c r="X33" i="1"/>
  <c r="W33" i="1"/>
  <c r="U33" i="1"/>
  <c r="AE34" i="1"/>
  <c r="AD34" i="1"/>
  <c r="AB34" i="1"/>
  <c r="Z34" i="1"/>
  <c r="X34" i="1"/>
  <c r="W34" i="1"/>
  <c r="U34" i="1"/>
  <c r="AE67" i="1"/>
  <c r="AD67" i="1"/>
  <c r="AB67" i="1"/>
  <c r="Z67" i="1"/>
  <c r="X67" i="1"/>
  <c r="W67" i="1"/>
  <c r="U67" i="1"/>
  <c r="AE56" i="1"/>
  <c r="AD56" i="1"/>
  <c r="AB56" i="1"/>
  <c r="Z56" i="1"/>
  <c r="X56" i="1"/>
  <c r="W56" i="1"/>
  <c r="U56" i="1"/>
  <c r="AE86" i="1"/>
  <c r="AD86" i="1"/>
  <c r="AB86" i="1"/>
  <c r="Z86" i="1"/>
  <c r="X86" i="1"/>
  <c r="W86" i="1"/>
  <c r="U86" i="1"/>
  <c r="AE51" i="1"/>
  <c r="AD51" i="1"/>
  <c r="AB51" i="1"/>
  <c r="Z51" i="1"/>
  <c r="X51" i="1"/>
  <c r="W51" i="1"/>
  <c r="U51" i="1"/>
  <c r="AE58" i="1"/>
  <c r="AD58" i="1"/>
  <c r="AB58" i="1"/>
  <c r="Z58" i="1"/>
  <c r="X58" i="1"/>
  <c r="W58" i="1"/>
  <c r="U58" i="1"/>
  <c r="AE54" i="1"/>
  <c r="AD54" i="1"/>
  <c r="AB54" i="1"/>
  <c r="Z54" i="1"/>
  <c r="X54" i="1"/>
  <c r="W54" i="1"/>
  <c r="U54" i="1"/>
  <c r="AE72" i="1"/>
  <c r="AD72" i="1"/>
  <c r="AB72" i="1"/>
  <c r="Z72" i="1"/>
  <c r="X72" i="1"/>
  <c r="W72" i="1"/>
  <c r="U72" i="1"/>
  <c r="AE61" i="1"/>
  <c r="AD61" i="1"/>
  <c r="AB61" i="1"/>
  <c r="Z61" i="1"/>
  <c r="X61" i="1"/>
  <c r="W61" i="1"/>
  <c r="U61" i="1"/>
  <c r="AE42" i="1"/>
  <c r="AD42" i="1"/>
  <c r="AB42" i="1"/>
  <c r="Z42" i="1"/>
  <c r="X42" i="1"/>
  <c r="W42" i="1"/>
  <c r="U42" i="1"/>
  <c r="AE43" i="1"/>
  <c r="AD43" i="1"/>
  <c r="AB43" i="1"/>
  <c r="Z43" i="1"/>
  <c r="X43" i="1"/>
  <c r="W43" i="1"/>
  <c r="U43" i="1"/>
  <c r="AE53" i="1"/>
  <c r="AD53" i="1"/>
  <c r="AB53" i="1"/>
  <c r="Z53" i="1"/>
  <c r="X53" i="1"/>
  <c r="W53" i="1"/>
  <c r="U53" i="1"/>
  <c r="AE70" i="1"/>
  <c r="AD70" i="1"/>
  <c r="AB70" i="1"/>
  <c r="Z70" i="1"/>
  <c r="X70" i="1"/>
  <c r="W70" i="1"/>
  <c r="U70" i="1"/>
  <c r="AE37" i="1"/>
  <c r="AD37" i="1"/>
  <c r="AB37" i="1"/>
  <c r="Z37" i="1"/>
  <c r="X37" i="1"/>
  <c r="W37" i="1"/>
  <c r="U37" i="1"/>
  <c r="AE66" i="1"/>
  <c r="AD66" i="1"/>
  <c r="AB66" i="1"/>
  <c r="Z66" i="1"/>
  <c r="X66" i="1"/>
  <c r="W66" i="1"/>
  <c r="U66" i="1"/>
  <c r="AE46" i="1"/>
  <c r="AD46" i="1"/>
  <c r="AB46" i="1"/>
  <c r="Z46" i="1"/>
  <c r="X46" i="1"/>
  <c r="W46" i="1"/>
  <c r="U46" i="1"/>
  <c r="AE85" i="1"/>
  <c r="AD85" i="1"/>
  <c r="AB85" i="1"/>
  <c r="Z85" i="1"/>
  <c r="X85" i="1"/>
  <c r="W85" i="1"/>
  <c r="U85" i="1"/>
  <c r="AE75" i="1"/>
  <c r="AD75" i="1"/>
  <c r="AB75" i="1"/>
  <c r="Z75" i="1"/>
  <c r="X75" i="1"/>
  <c r="W75" i="1"/>
  <c r="U75" i="1"/>
  <c r="AE49" i="1"/>
  <c r="AD49" i="1"/>
  <c r="AB49" i="1"/>
  <c r="Z49" i="1"/>
  <c r="X49" i="1"/>
  <c r="W49" i="1"/>
  <c r="U49" i="1"/>
  <c r="AE50" i="1"/>
  <c r="AD50" i="1"/>
  <c r="AB50" i="1"/>
  <c r="Z50" i="1"/>
  <c r="X50" i="1"/>
  <c r="W50" i="1"/>
  <c r="U50" i="1"/>
  <c r="AE48" i="1"/>
  <c r="AD48" i="1"/>
  <c r="AB48" i="1"/>
  <c r="Z48" i="1"/>
  <c r="X48" i="1"/>
  <c r="W48" i="1"/>
  <c r="U48" i="1"/>
  <c r="AE36" i="1"/>
  <c r="AD36" i="1"/>
  <c r="AB36" i="1"/>
  <c r="Z36" i="1"/>
  <c r="X36" i="1"/>
  <c r="W36" i="1"/>
  <c r="U36" i="1"/>
  <c r="AE35" i="1"/>
  <c r="AD35" i="1"/>
  <c r="AB35" i="1"/>
  <c r="Z35" i="1"/>
  <c r="X35" i="1"/>
  <c r="W35" i="1"/>
  <c r="U35" i="1"/>
  <c r="AE45" i="1"/>
  <c r="AD45" i="1"/>
  <c r="AB45" i="1"/>
  <c r="Z45" i="1"/>
  <c r="X45" i="1"/>
  <c r="W45" i="1"/>
  <c r="U45" i="1"/>
  <c r="AE89" i="1"/>
  <c r="AD89" i="1"/>
  <c r="AB89" i="1"/>
  <c r="Z89" i="1"/>
  <c r="X89" i="1"/>
  <c r="W89" i="1"/>
  <c r="U89" i="1"/>
  <c r="AE41" i="1"/>
  <c r="AD41" i="1"/>
  <c r="AB41" i="1"/>
  <c r="Z41" i="1"/>
  <c r="X41" i="1"/>
  <c r="W41" i="1"/>
  <c r="U41" i="1"/>
  <c r="AE81" i="1"/>
  <c r="AD81" i="1"/>
  <c r="AB81" i="1"/>
  <c r="Z81" i="1"/>
  <c r="X81" i="1"/>
  <c r="W81" i="1"/>
  <c r="U81" i="1"/>
  <c r="AE74" i="1"/>
  <c r="AD74" i="1"/>
  <c r="AB74" i="1"/>
  <c r="Z74" i="1"/>
  <c r="X74" i="1"/>
  <c r="W74" i="1"/>
  <c r="U74" i="1"/>
  <c r="AE40" i="1"/>
  <c r="AD40" i="1"/>
  <c r="AB40" i="1"/>
  <c r="Z40" i="1"/>
  <c r="X40" i="1"/>
  <c r="W40" i="1"/>
  <c r="U40" i="1"/>
  <c r="AG62" i="2" l="1"/>
  <c r="AA99" i="2"/>
  <c r="AG11" i="2"/>
  <c r="AG89" i="2"/>
  <c r="AG14" i="2"/>
  <c r="AG79" i="2"/>
  <c r="AG66" i="2"/>
  <c r="AG42" i="2"/>
  <c r="AG51" i="2"/>
  <c r="AG75" i="2"/>
  <c r="AA115" i="2"/>
  <c r="AG27" i="2"/>
  <c r="AG41" i="2"/>
  <c r="AG16" i="2"/>
  <c r="AG39" i="2"/>
  <c r="AG26" i="2"/>
  <c r="AG74" i="2"/>
  <c r="AG19" i="2"/>
  <c r="AG43" i="2"/>
  <c r="AG91" i="2"/>
  <c r="AG78" i="2"/>
  <c r="AF92" i="2"/>
  <c r="AG47" i="2"/>
  <c r="AG25" i="2"/>
  <c r="AG50" i="2"/>
  <c r="AG10" i="2"/>
  <c r="AG48" i="2"/>
  <c r="AF28" i="2"/>
  <c r="AG32" i="2"/>
  <c r="AG64" i="2"/>
  <c r="AG44" i="2"/>
  <c r="AG102" i="2"/>
  <c r="AG115" i="2" s="1"/>
  <c r="AG12" i="2"/>
  <c r="AG22" i="2"/>
  <c r="AF125" i="2"/>
  <c r="AG138" i="2"/>
  <c r="AG119" i="2"/>
  <c r="AG9" i="2"/>
  <c r="AG23" i="2"/>
  <c r="AG21" i="2"/>
  <c r="AA92" i="2"/>
  <c r="AA28" i="2"/>
  <c r="AG99" i="2"/>
  <c r="AG125" i="2"/>
  <c r="AD127" i="1"/>
  <c r="W94" i="1"/>
  <c r="AD94" i="1"/>
  <c r="X30" i="1"/>
  <c r="AE94" i="1"/>
  <c r="Z30" i="1"/>
  <c r="Z94" i="1"/>
  <c r="X94" i="1"/>
  <c r="X101" i="1"/>
  <c r="U101" i="1"/>
  <c r="U30" i="1"/>
  <c r="AB30" i="1"/>
  <c r="W30" i="1"/>
  <c r="AE30" i="1"/>
  <c r="AF13" i="1" s="1"/>
  <c r="U94" i="1"/>
  <c r="AB94" i="1"/>
  <c r="Z95" i="1"/>
  <c r="AD30" i="1"/>
  <c r="W101" i="1"/>
  <c r="AD101" i="1"/>
  <c r="U117" i="1"/>
  <c r="W127" i="1"/>
  <c r="U140" i="1"/>
  <c r="U127" i="1"/>
  <c r="AB127" i="1"/>
  <c r="AB140" i="1"/>
  <c r="Z101" i="1"/>
  <c r="AA100" i="1" s="1"/>
  <c r="W117" i="1"/>
  <c r="AD117" i="1"/>
  <c r="X127" i="1"/>
  <c r="AD140" i="1"/>
  <c r="AB101" i="1"/>
  <c r="X117" i="1"/>
  <c r="X140" i="1"/>
  <c r="W140" i="1"/>
  <c r="AE101" i="1"/>
  <c r="AF100" i="1" s="1"/>
  <c r="Z117" i="1"/>
  <c r="AA107" i="1" s="1"/>
  <c r="AB117" i="1"/>
  <c r="AE117" i="1"/>
  <c r="AF107" i="1" s="1"/>
  <c r="Z127" i="1"/>
  <c r="AA125" i="1" s="1"/>
  <c r="AE127" i="1"/>
  <c r="AF124" i="1" s="1"/>
  <c r="Z140" i="1"/>
  <c r="AA134" i="1" s="1"/>
  <c r="AE140" i="1"/>
  <c r="AF135" i="1" s="1"/>
  <c r="AG92" i="2" l="1"/>
  <c r="AG28" i="2"/>
  <c r="AF43" i="1"/>
  <c r="AA60" i="1"/>
  <c r="AA13" i="1"/>
  <c r="AG13" i="1" s="1"/>
  <c r="AF14" i="1"/>
  <c r="AF27" i="1"/>
  <c r="AF25" i="1"/>
  <c r="AF26" i="1"/>
  <c r="AF18" i="1"/>
  <c r="AF15" i="1"/>
  <c r="AF12" i="1"/>
  <c r="AF24" i="1"/>
  <c r="AF11" i="1"/>
  <c r="AF19" i="1"/>
  <c r="AF28" i="1"/>
  <c r="AF16" i="1"/>
  <c r="AF20" i="1"/>
  <c r="AF22" i="1"/>
  <c r="AF21" i="1"/>
  <c r="AF23" i="1"/>
  <c r="AF17" i="1"/>
  <c r="AF29" i="1"/>
  <c r="AF47" i="1"/>
  <c r="AA47" i="1"/>
  <c r="AF60" i="1"/>
  <c r="AF56" i="1"/>
  <c r="AF55" i="1"/>
  <c r="AF46" i="1"/>
  <c r="AF80" i="1"/>
  <c r="AA91" i="1"/>
  <c r="AA85" i="1"/>
  <c r="AA49" i="1"/>
  <c r="AA22" i="1"/>
  <c r="AA65" i="1"/>
  <c r="AA53" i="1"/>
  <c r="AA19" i="1"/>
  <c r="AA44" i="1"/>
  <c r="AA66" i="1"/>
  <c r="AF92" i="1"/>
  <c r="AF42" i="1"/>
  <c r="AA27" i="1"/>
  <c r="AA38" i="1"/>
  <c r="AA48" i="1"/>
  <c r="AA28" i="1"/>
  <c r="AA33" i="1"/>
  <c r="AA29" i="1"/>
  <c r="AA21" i="1"/>
  <c r="AA25" i="1"/>
  <c r="AA90" i="1"/>
  <c r="AA57" i="1"/>
  <c r="AA61" i="1"/>
  <c r="AA89" i="1"/>
  <c r="AA92" i="1"/>
  <c r="AA23" i="1"/>
  <c r="AA16" i="1"/>
  <c r="AA64" i="1"/>
  <c r="AA78" i="1"/>
  <c r="AA86" i="1"/>
  <c r="AA50" i="1"/>
  <c r="AA24" i="1"/>
  <c r="AA77" i="1"/>
  <c r="AA56" i="1"/>
  <c r="AA55" i="1"/>
  <c r="AA80" i="1"/>
  <c r="AA63" i="1"/>
  <c r="AA71" i="1"/>
  <c r="AA58" i="1"/>
  <c r="AA37" i="1"/>
  <c r="AA36" i="1"/>
  <c r="AA40" i="1"/>
  <c r="AA76" i="1"/>
  <c r="AA87" i="1"/>
  <c r="AA93" i="1"/>
  <c r="AA67" i="1"/>
  <c r="AA42" i="1"/>
  <c r="AA75" i="1"/>
  <c r="AA41" i="1"/>
  <c r="AA34" i="1"/>
  <c r="AA83" i="1"/>
  <c r="AA18" i="1"/>
  <c r="AA68" i="1"/>
  <c r="AA81" i="1"/>
  <c r="AF76" i="1"/>
  <c r="AG76" i="1" s="1"/>
  <c r="AA79" i="1"/>
  <c r="AA69" i="1"/>
  <c r="AA51" i="1"/>
  <c r="AA62" i="1"/>
  <c r="AA14" i="1"/>
  <c r="AA52" i="1"/>
  <c r="AA46" i="1"/>
  <c r="AA17" i="1"/>
  <c r="AA73" i="1"/>
  <c r="AA35" i="1"/>
  <c r="AA26" i="1"/>
  <c r="AA84" i="1"/>
  <c r="AA39" i="1"/>
  <c r="AA70" i="1"/>
  <c r="AA74" i="1"/>
  <c r="AA54" i="1"/>
  <c r="AA15" i="1"/>
  <c r="AA20" i="1"/>
  <c r="AA59" i="1"/>
  <c r="AA82" i="1"/>
  <c r="AA72" i="1"/>
  <c r="AA45" i="1"/>
  <c r="AA11" i="1"/>
  <c r="AA88" i="1"/>
  <c r="AA43" i="1"/>
  <c r="AA12" i="1"/>
  <c r="AF88" i="1"/>
  <c r="AF59" i="1"/>
  <c r="AF45" i="1"/>
  <c r="AF66" i="1"/>
  <c r="AF78" i="1"/>
  <c r="AF69" i="1"/>
  <c r="AF40" i="1"/>
  <c r="AF34" i="1"/>
  <c r="AF71" i="1"/>
  <c r="AA136" i="1"/>
  <c r="AF85" i="1"/>
  <c r="AF35" i="1"/>
  <c r="AF52" i="1"/>
  <c r="AF44" i="1"/>
  <c r="AF91" i="1"/>
  <c r="AF82" i="1"/>
  <c r="AF77" i="1"/>
  <c r="AF36" i="1"/>
  <c r="AF81" i="1"/>
  <c r="AA110" i="1"/>
  <c r="AA112" i="1"/>
  <c r="AF74" i="1"/>
  <c r="AF39" i="1"/>
  <c r="AF48" i="1"/>
  <c r="AF67" i="1"/>
  <c r="AF65" i="1"/>
  <c r="AF54" i="1"/>
  <c r="AF64" i="1"/>
  <c r="AF87" i="1"/>
  <c r="AF38" i="1"/>
  <c r="AF57" i="1"/>
  <c r="AF68" i="1"/>
  <c r="AF90" i="1"/>
  <c r="AF83" i="1"/>
  <c r="AF84" i="1"/>
  <c r="AF61" i="1"/>
  <c r="AF70" i="1"/>
  <c r="AF49" i="1"/>
  <c r="AF41" i="1"/>
  <c r="AF73" i="1"/>
  <c r="AF53" i="1"/>
  <c r="AF75" i="1"/>
  <c r="AF89" i="1"/>
  <c r="AF72" i="1"/>
  <c r="AF86" i="1"/>
  <c r="AF79" i="1"/>
  <c r="AF62" i="1"/>
  <c r="AF63" i="1"/>
  <c r="AF93" i="1"/>
  <c r="AF37" i="1"/>
  <c r="AF50" i="1"/>
  <c r="AF58" i="1"/>
  <c r="AF51" i="1"/>
  <c r="AF33" i="1"/>
  <c r="AA130" i="1"/>
  <c r="AA132" i="1"/>
  <c r="AA98" i="1"/>
  <c r="AA99" i="1"/>
  <c r="AG107" i="1"/>
  <c r="AF106" i="1"/>
  <c r="AF133" i="1"/>
  <c r="AA138" i="1"/>
  <c r="AG100" i="1"/>
  <c r="AF137" i="1"/>
  <c r="AF109" i="1"/>
  <c r="AF139" i="1"/>
  <c r="AF131" i="1"/>
  <c r="AF121" i="1"/>
  <c r="AF111" i="1"/>
  <c r="AF125" i="1"/>
  <c r="AG125" i="1" s="1"/>
  <c r="AF132" i="1"/>
  <c r="AF113" i="1"/>
  <c r="AF105" i="1"/>
  <c r="AF115" i="1"/>
  <c r="AA120" i="1"/>
  <c r="AF136" i="1"/>
  <c r="AF126" i="1"/>
  <c r="AF116" i="1"/>
  <c r="AF108" i="1"/>
  <c r="AF138" i="1"/>
  <c r="AF130" i="1"/>
  <c r="AF120" i="1"/>
  <c r="AF110" i="1"/>
  <c r="AF99" i="1"/>
  <c r="AA137" i="1"/>
  <c r="AF114" i="1"/>
  <c r="AA135" i="1"/>
  <c r="AG135" i="1" s="1"/>
  <c r="AF122" i="1"/>
  <c r="AF112" i="1"/>
  <c r="AF104" i="1"/>
  <c r="AF134" i="1"/>
  <c r="AG134" i="1" s="1"/>
  <c r="AA109" i="1"/>
  <c r="AA122" i="1"/>
  <c r="AA126" i="1"/>
  <c r="AA124" i="1"/>
  <c r="AG124" i="1" s="1"/>
  <c r="AA114" i="1"/>
  <c r="AA106" i="1"/>
  <c r="AA116" i="1"/>
  <c r="AF123" i="1"/>
  <c r="AA104" i="1"/>
  <c r="AA139" i="1"/>
  <c r="AA131" i="1"/>
  <c r="AA121" i="1"/>
  <c r="AA111" i="1"/>
  <c r="AA133" i="1"/>
  <c r="AA123" i="1"/>
  <c r="AA113" i="1"/>
  <c r="AA105" i="1"/>
  <c r="AF98" i="1"/>
  <c r="AA108" i="1"/>
  <c r="AA115" i="1"/>
  <c r="AG43" i="1" l="1"/>
  <c r="AG80" i="1"/>
  <c r="AG60" i="1"/>
  <c r="AG88" i="1"/>
  <c r="AG26" i="1"/>
  <c r="AG59" i="1"/>
  <c r="AG55" i="1"/>
  <c r="AG56" i="1"/>
  <c r="AG34" i="1"/>
  <c r="AG66" i="1"/>
  <c r="AG47" i="1"/>
  <c r="AG78" i="1"/>
  <c r="AG92" i="1"/>
  <c r="AG46" i="1"/>
  <c r="AG45" i="1"/>
  <c r="AG20" i="1"/>
  <c r="AG52" i="1"/>
  <c r="AG69" i="1"/>
  <c r="AG71" i="1"/>
  <c r="AG24" i="1"/>
  <c r="AG136" i="1"/>
  <c r="AG40" i="1"/>
  <c r="AG17" i="1"/>
  <c r="AG42" i="1"/>
  <c r="AG112" i="1"/>
  <c r="AA30" i="1"/>
  <c r="AF30" i="1"/>
  <c r="AA94" i="1"/>
  <c r="AG79" i="1"/>
  <c r="AF94" i="1"/>
  <c r="AG54" i="1"/>
  <c r="AG85" i="1"/>
  <c r="AG81" i="1"/>
  <c r="AG132" i="1"/>
  <c r="AG115" i="1"/>
  <c r="AG121" i="1"/>
  <c r="AG137" i="1"/>
  <c r="AG44" i="1"/>
  <c r="AG77" i="1"/>
  <c r="AG74" i="1"/>
  <c r="AG15" i="1"/>
  <c r="AG48" i="1"/>
  <c r="AG11" i="1"/>
  <c r="AG51" i="1"/>
  <c r="AG75" i="1"/>
  <c r="AG38" i="1"/>
  <c r="AF101" i="1"/>
  <c r="AG82" i="1"/>
  <c r="AG49" i="1"/>
  <c r="AG86" i="1"/>
  <c r="AG29" i="1"/>
  <c r="AG91" i="1"/>
  <c r="AG35" i="1"/>
  <c r="AG36" i="1"/>
  <c r="AG19" i="1"/>
  <c r="AG23" i="1"/>
  <c r="AG83" i="1"/>
  <c r="AG37" i="1"/>
  <c r="AG67" i="1"/>
  <c r="AG39" i="1"/>
  <c r="AG110" i="1"/>
  <c r="AG93" i="1"/>
  <c r="AG12" i="1"/>
  <c r="AG18" i="1"/>
  <c r="AG109" i="1"/>
  <c r="AG28" i="1"/>
  <c r="AG16" i="1"/>
  <c r="AG14" i="1"/>
  <c r="AA101" i="1"/>
  <c r="AG27" i="1"/>
  <c r="AG57" i="1"/>
  <c r="AG133" i="1"/>
  <c r="AG111" i="1"/>
  <c r="AG62" i="1"/>
  <c r="AG65" i="1"/>
  <c r="AG99" i="1"/>
  <c r="AG68" i="1"/>
  <c r="AG84" i="1"/>
  <c r="AG50" i="1"/>
  <c r="AG89" i="1"/>
  <c r="AG41" i="1"/>
  <c r="AG22" i="1"/>
  <c r="AG25" i="1"/>
  <c r="AG53" i="1"/>
  <c r="AG87" i="1"/>
  <c r="AG58" i="1"/>
  <c r="AG70" i="1"/>
  <c r="AG61" i="1"/>
  <c r="AG63" i="1"/>
  <c r="AG21" i="1"/>
  <c r="AG73" i="1"/>
  <c r="AG72" i="1"/>
  <c r="AG33" i="1"/>
  <c r="AG90" i="1"/>
  <c r="AG64" i="1"/>
  <c r="AG126" i="1"/>
  <c r="AG116" i="1"/>
  <c r="AG114" i="1"/>
  <c r="AG139" i="1"/>
  <c r="AF140" i="1"/>
  <c r="AG131" i="1"/>
  <c r="AG106" i="1"/>
  <c r="AG138" i="1"/>
  <c r="AG105" i="1"/>
  <c r="AG122" i="1"/>
  <c r="AG98" i="1"/>
  <c r="AG120" i="1"/>
  <c r="AA127" i="1"/>
  <c r="AG113" i="1"/>
  <c r="AA140" i="1"/>
  <c r="AF117" i="1"/>
  <c r="AG104" i="1"/>
  <c r="AA117" i="1"/>
  <c r="AG130" i="1"/>
  <c r="AG108" i="1"/>
  <c r="AG123" i="1"/>
  <c r="AF127" i="1"/>
  <c r="AG30" i="1" l="1"/>
  <c r="AG94" i="1"/>
  <c r="AG101" i="1"/>
  <c r="AG140" i="1"/>
  <c r="AG127" i="1"/>
  <c r="AG1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Jfield</author>
  </authors>
  <commentList>
    <comment ref="D117" authorId="0" shapeId="0" xr:uid="{B673DC8A-E288-42D0-BD73-FC4D942A1986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130" authorId="1" shapeId="0" xr:uid="{929F1449-C8F6-4F39-83A8-99913C1D94A3}">
      <text>
        <r>
          <rPr>
            <b/>
            <sz val="9"/>
            <color indexed="81"/>
            <rFont val="Tahoma"/>
            <family val="2"/>
          </rPr>
          <t>Jfield: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Jfield</author>
  </authors>
  <commentList>
    <comment ref="D115" authorId="0" shapeId="0" xr:uid="{387754EA-2219-4B96-9713-8F2F1B3A2788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128" authorId="1" shapeId="0" xr:uid="{ED766998-47FD-4C1A-9831-42F857DEE6FB}">
      <text>
        <r>
          <rPr>
            <b/>
            <sz val="9"/>
            <color indexed="81"/>
            <rFont val="Tahoma"/>
            <family val="2"/>
          </rPr>
          <t>Jfield: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<sst xmlns="http://schemas.openxmlformats.org/spreadsheetml/2006/main" count="1973" uniqueCount="320">
  <si>
    <t>WBA,LLC</t>
  </si>
  <si>
    <t>PO Box 195, Prescott  WA  99348-0195</t>
  </si>
  <si>
    <t>mjh@columbianet.com     www.wballc.org</t>
  </si>
  <si>
    <t xml:space="preserve"> </t>
  </si>
  <si>
    <t>Adj.</t>
  </si>
  <si>
    <t>120-day</t>
  </si>
  <si>
    <t>Adj</t>
  </si>
  <si>
    <t>Test</t>
  </si>
  <si>
    <t>Poll</t>
  </si>
  <si>
    <t>Act.</t>
  </si>
  <si>
    <t>Embr</t>
  </si>
  <si>
    <t>Off</t>
  </si>
  <si>
    <t>205-</t>
  </si>
  <si>
    <t>WT/Day</t>
  </si>
  <si>
    <t>Wt/</t>
  </si>
  <si>
    <t>Perform</t>
  </si>
  <si>
    <t>Carcass</t>
  </si>
  <si>
    <t>Meet</t>
  </si>
  <si>
    <t>CE</t>
  </si>
  <si>
    <t>Pen</t>
  </si>
  <si>
    <t>ID</t>
  </si>
  <si>
    <t>Registry</t>
  </si>
  <si>
    <t>Scur</t>
  </si>
  <si>
    <t>Ranch</t>
  </si>
  <si>
    <t>Tattoo</t>
  </si>
  <si>
    <t>Birth</t>
  </si>
  <si>
    <t xml:space="preserve">Birth </t>
  </si>
  <si>
    <t>Twin</t>
  </si>
  <si>
    <t>Trans</t>
  </si>
  <si>
    <t>Wean</t>
  </si>
  <si>
    <t>Truck</t>
  </si>
  <si>
    <t>Day</t>
  </si>
  <si>
    <t>On Test</t>
  </si>
  <si>
    <t>of</t>
  </si>
  <si>
    <t>60-day</t>
  </si>
  <si>
    <t>Gain</t>
  </si>
  <si>
    <t>Scrotal</t>
  </si>
  <si>
    <t>Day Wt.</t>
  </si>
  <si>
    <t>Final</t>
  </si>
  <si>
    <t xml:space="preserve"> EPDs</t>
  </si>
  <si>
    <t xml:space="preserve">  EPDs</t>
  </si>
  <si>
    <t>Req</t>
  </si>
  <si>
    <t>Division</t>
  </si>
  <si>
    <t>Owner</t>
  </si>
  <si>
    <t>No.</t>
  </si>
  <si>
    <t>E.ID</t>
  </si>
  <si>
    <t>Number</t>
  </si>
  <si>
    <t>Color</t>
  </si>
  <si>
    <t>Horn</t>
  </si>
  <si>
    <t>Sire</t>
  </si>
  <si>
    <t>Dams Reg #</t>
  </si>
  <si>
    <t>Date</t>
  </si>
  <si>
    <t>Wt</t>
  </si>
  <si>
    <t>Y/N</t>
  </si>
  <si>
    <t>WW</t>
  </si>
  <si>
    <t>Age</t>
  </si>
  <si>
    <t>ADG</t>
  </si>
  <si>
    <t>Ratio</t>
  </si>
  <si>
    <t>Circum</t>
  </si>
  <si>
    <t>SC</t>
  </si>
  <si>
    <t>Index</t>
  </si>
  <si>
    <t>CED</t>
  </si>
  <si>
    <t>BW</t>
  </si>
  <si>
    <t>YW</t>
  </si>
  <si>
    <t>Milk</t>
  </si>
  <si>
    <t>Mrb</t>
  </si>
  <si>
    <t>REA</t>
  </si>
  <si>
    <t>Fat</t>
  </si>
  <si>
    <t>ANGUS BULLS  (1-80)</t>
  </si>
  <si>
    <t>Slash M Angus</t>
  </si>
  <si>
    <t>Blk</t>
  </si>
  <si>
    <t>p</t>
  </si>
  <si>
    <t>O83</t>
  </si>
  <si>
    <t>Jindra Acclaim</t>
  </si>
  <si>
    <t>N</t>
  </si>
  <si>
    <t>P</t>
  </si>
  <si>
    <t>O77</t>
  </si>
  <si>
    <t>Eathington Ice Cap 305C</t>
  </si>
  <si>
    <t>O84</t>
  </si>
  <si>
    <t>O78</t>
  </si>
  <si>
    <t>Connealy Blackhawk 6198</t>
  </si>
  <si>
    <t>Wright Cattle Co</t>
  </si>
  <si>
    <t>12H</t>
  </si>
  <si>
    <t>O8</t>
  </si>
  <si>
    <t>Basin Payweight 1682</t>
  </si>
  <si>
    <t>8H</t>
  </si>
  <si>
    <t xml:space="preserve">O3 </t>
  </si>
  <si>
    <t>Byergo Black Magic 3348</t>
  </si>
  <si>
    <t>11H</t>
  </si>
  <si>
    <t>O1</t>
  </si>
  <si>
    <t>10H</t>
  </si>
  <si>
    <t>W B Challenger 604B</t>
  </si>
  <si>
    <t>Wind River Cattle Co</t>
  </si>
  <si>
    <t>H5472</t>
  </si>
  <si>
    <t>EXAR Monumental 6056B</t>
  </si>
  <si>
    <t>H5772</t>
  </si>
  <si>
    <t>WRCC 1657-2 Slap Shot</t>
  </si>
  <si>
    <t>Winter Brook Cattle Co</t>
  </si>
  <si>
    <t>O223</t>
  </si>
  <si>
    <t>PVF Insight 0129</t>
  </si>
  <si>
    <t>O220</t>
  </si>
  <si>
    <t>Colburn Primo 5153</t>
  </si>
  <si>
    <t>ET</t>
  </si>
  <si>
    <t>Y</t>
  </si>
  <si>
    <t>H824</t>
  </si>
  <si>
    <t>Woodhill Blueprint</t>
  </si>
  <si>
    <t>H5260</t>
  </si>
  <si>
    <t>H6118</t>
  </si>
  <si>
    <t>O216</t>
  </si>
  <si>
    <t>SAV Blue Ribbon 9157</t>
  </si>
  <si>
    <t>O231</t>
  </si>
  <si>
    <t>EXAR Blue Chip 1877B</t>
  </si>
  <si>
    <t>West Brook Angus</t>
  </si>
  <si>
    <t>640B</t>
  </si>
  <si>
    <t>WR Journey-1X74</t>
  </si>
  <si>
    <t>645B</t>
  </si>
  <si>
    <t>Sydgen Enhance</t>
  </si>
  <si>
    <t>650B</t>
  </si>
  <si>
    <t>SAV Raindance 6848</t>
  </si>
  <si>
    <t>647B</t>
  </si>
  <si>
    <t>643B</t>
  </si>
  <si>
    <t>642B</t>
  </si>
  <si>
    <t>Mauna Kai Angus</t>
  </si>
  <si>
    <t>MOGCK Entice</t>
  </si>
  <si>
    <t>639B</t>
  </si>
  <si>
    <t>K-B Full Measure C40</t>
  </si>
  <si>
    <t>4-D Land &amp; Cattle</t>
  </si>
  <si>
    <t>OO2</t>
  </si>
  <si>
    <t>Tehama Tahoe 8767</t>
  </si>
  <si>
    <t>O13</t>
  </si>
  <si>
    <t>Rocking R Payweight 8112</t>
  </si>
  <si>
    <t>OO7</t>
  </si>
  <si>
    <t>SS Niagara Z29</t>
  </si>
  <si>
    <t>O10</t>
  </si>
  <si>
    <t>OO4</t>
  </si>
  <si>
    <t>OO6</t>
  </si>
  <si>
    <t>R Angus</t>
  </si>
  <si>
    <t>R2808</t>
  </si>
  <si>
    <t>R2051</t>
  </si>
  <si>
    <t>Cindy Holloway/R Angus</t>
  </si>
  <si>
    <t>R2021</t>
  </si>
  <si>
    <t>R2085</t>
  </si>
  <si>
    <t>S A V Ten Speed 3022</t>
  </si>
  <si>
    <t>O15</t>
  </si>
  <si>
    <t>E2022</t>
  </si>
  <si>
    <t>Deer Valley Growth Fund</t>
  </si>
  <si>
    <t>Center Valley Angus</t>
  </si>
  <si>
    <t>CV Riding High</t>
  </si>
  <si>
    <t>Cambra Livestock</t>
  </si>
  <si>
    <t>101H</t>
  </si>
  <si>
    <t>Double G Ranch</t>
  </si>
  <si>
    <t>10X</t>
  </si>
  <si>
    <t>G101</t>
  </si>
  <si>
    <t>Bar R Jet Black 5063</t>
  </si>
  <si>
    <t>MB</t>
  </si>
  <si>
    <t>G471</t>
  </si>
  <si>
    <t>SK Ranches</t>
  </si>
  <si>
    <t>H24</t>
  </si>
  <si>
    <t>H10</t>
  </si>
  <si>
    <t>H23</t>
  </si>
  <si>
    <t>Hayter Revolve E11</t>
  </si>
  <si>
    <t>Steer Head Cattle</t>
  </si>
  <si>
    <t>Werner Flat Top 4136</t>
  </si>
  <si>
    <t>Clearbrook Cattle Company</t>
  </si>
  <si>
    <t>O45</t>
  </si>
  <si>
    <t>O36</t>
  </si>
  <si>
    <t>TEX Playbook 5437</t>
  </si>
  <si>
    <t>C4 Cattle LLC</t>
  </si>
  <si>
    <t>S&amp;R Roundtable J328</t>
  </si>
  <si>
    <t>Stevenson Easy Money 70688</t>
  </si>
  <si>
    <t>Baldridge Colonel C251</t>
  </si>
  <si>
    <t>Two Box Ranch</t>
  </si>
  <si>
    <t>HC Black Midnight</t>
  </si>
  <si>
    <t>Eagle Valley Angus</t>
  </si>
  <si>
    <t>Jindra Rectify</t>
  </si>
  <si>
    <t>Jindra Contender</t>
  </si>
  <si>
    <t>VHAR Stonecutter 858</t>
  </si>
  <si>
    <t>McIntosh Angus</t>
  </si>
  <si>
    <t>Baldridge Bronc</t>
  </si>
  <si>
    <t>Hoover Elation M123</t>
  </si>
  <si>
    <t>Creek Cattle Co</t>
  </si>
  <si>
    <t>B005</t>
  </si>
  <si>
    <t>Mohnen Dakota 2528</t>
  </si>
  <si>
    <t>B004</t>
  </si>
  <si>
    <t>Werner War Party 2417</t>
  </si>
  <si>
    <t xml:space="preserve">Grant Angus </t>
  </si>
  <si>
    <t>G A R Sure Fire</t>
  </si>
  <si>
    <t>West Angus</t>
  </si>
  <si>
    <t>H01</t>
  </si>
  <si>
    <t>E Arrow Acres</t>
  </si>
  <si>
    <t>H010</t>
  </si>
  <si>
    <t>H007</t>
  </si>
  <si>
    <t>H019</t>
  </si>
  <si>
    <t xml:space="preserve"> E Arrow C530</t>
  </si>
  <si>
    <t>H011</t>
  </si>
  <si>
    <t>H008</t>
  </si>
  <si>
    <t>H013</t>
  </si>
  <si>
    <t xml:space="preserve">HC BlackCap Granite </t>
  </si>
  <si>
    <t>H012</t>
  </si>
  <si>
    <t>H003</t>
  </si>
  <si>
    <t xml:space="preserve"> Werner Flat Top 4136</t>
  </si>
  <si>
    <t>Burkholder &amp; Unruh</t>
  </si>
  <si>
    <t>35Z</t>
  </si>
  <si>
    <t>U2H</t>
  </si>
  <si>
    <t>33W</t>
  </si>
  <si>
    <t>U4H</t>
  </si>
  <si>
    <t>12U</t>
  </si>
  <si>
    <t>U7H</t>
  </si>
  <si>
    <t>G A R Inertia</t>
  </si>
  <si>
    <t>34Z</t>
  </si>
  <si>
    <t>U6H</t>
  </si>
  <si>
    <t>ANGUS COMPOSITES (86-88)</t>
  </si>
  <si>
    <t>KKM Simmental</t>
  </si>
  <si>
    <t>blk</t>
  </si>
  <si>
    <t>67</t>
  </si>
  <si>
    <t>H67</t>
  </si>
  <si>
    <t>W/C Bullseye 3046A</t>
  </si>
  <si>
    <t>58</t>
  </si>
  <si>
    <t>H58</t>
  </si>
  <si>
    <t>ETR Bottom Line E124</t>
  </si>
  <si>
    <t>Watson Cattle</t>
  </si>
  <si>
    <t>H135C</t>
  </si>
  <si>
    <t>H135</t>
  </si>
  <si>
    <t>Damar Duration D871</t>
  </si>
  <si>
    <t>RT</t>
  </si>
  <si>
    <t>ANGUS COMPOSITES  3 Total</t>
  </si>
  <si>
    <t>Average of Angus Composite Bulls</t>
  </si>
  <si>
    <t>RED ANGUS (90-102)</t>
  </si>
  <si>
    <t>Red</t>
  </si>
  <si>
    <t>EGL GCC Red Eagle E7194</t>
  </si>
  <si>
    <t>R &amp; S Red Angus/Bar H Ranch</t>
  </si>
  <si>
    <t>O17</t>
  </si>
  <si>
    <t>H/H Dynasty 8051</t>
  </si>
  <si>
    <t>Bar H Ranch</t>
  </si>
  <si>
    <t>O25</t>
  </si>
  <si>
    <t>Feddes RBH Mimi F505</t>
  </si>
  <si>
    <t>R &amp; S Red Angus (Bar H Ranch)</t>
  </si>
  <si>
    <t>O23</t>
  </si>
  <si>
    <t>O28</t>
  </si>
  <si>
    <t>Rocking Bar H Ranch</t>
  </si>
  <si>
    <t>HICK</t>
  </si>
  <si>
    <t>O518</t>
  </si>
  <si>
    <t>PIE One of a Kind 352</t>
  </si>
  <si>
    <t>O514</t>
  </si>
  <si>
    <t>PIE One of a Kind 510</t>
  </si>
  <si>
    <t>O507</t>
  </si>
  <si>
    <t>Feddes Brunswick D202</t>
  </si>
  <si>
    <t xml:space="preserve"> Rocking Bar H Ranch</t>
  </si>
  <si>
    <t>O509</t>
  </si>
  <si>
    <t>Feddes RBH Goldmine F506</t>
  </si>
  <si>
    <t>Pacific Cascade Farms</t>
  </si>
  <si>
    <t>102H</t>
  </si>
  <si>
    <t>C-T Dominance 7088</t>
  </si>
  <si>
    <t>106H</t>
  </si>
  <si>
    <t>C-T Red Rock 5033</t>
  </si>
  <si>
    <t>216H</t>
  </si>
  <si>
    <t>C-T Prime 8098</t>
  </si>
  <si>
    <t>RED ANGUS  13 Total</t>
  </si>
  <si>
    <t>Average of Red Angus Bulls</t>
  </si>
  <si>
    <t>SIMMENTAL BULLS (103-109)</t>
  </si>
  <si>
    <t>H64</t>
  </si>
  <si>
    <t>H57</t>
  </si>
  <si>
    <t>W/C Executive Order 8543B</t>
  </si>
  <si>
    <t>H66</t>
  </si>
  <si>
    <t>W/C Bankroll 811D</t>
  </si>
  <si>
    <t>H63</t>
  </si>
  <si>
    <t>KCC1 Exclusive 116E</t>
  </si>
  <si>
    <t>H430</t>
  </si>
  <si>
    <t>H430S</t>
  </si>
  <si>
    <t>WSB Mr RIP E88Z</t>
  </si>
  <si>
    <t>H503</t>
  </si>
  <si>
    <t>H503C</t>
  </si>
  <si>
    <t>WSB Extreme's Bolt 005E</t>
  </si>
  <si>
    <t>red</t>
  </si>
  <si>
    <t>H02X</t>
  </si>
  <si>
    <t>SIMMENTAL 7 Total</t>
  </si>
  <si>
    <t>Average of the Simmental Bulls</t>
  </si>
  <si>
    <t>HEREFORD BULLS (111-120)</t>
  </si>
  <si>
    <t>Bird Herefords</t>
  </si>
  <si>
    <t>H</t>
  </si>
  <si>
    <t>O50</t>
  </si>
  <si>
    <t>BB Top Shelf 2003</t>
  </si>
  <si>
    <t>O46</t>
  </si>
  <si>
    <t>CL 1 Domino 215Z</t>
  </si>
  <si>
    <t>O44</t>
  </si>
  <si>
    <t>UU Turning Point</t>
  </si>
  <si>
    <t>O49</t>
  </si>
  <si>
    <t>Bird 157K Issiah 114</t>
  </si>
  <si>
    <t>O51</t>
  </si>
  <si>
    <t>Churchill Rough Rider 719E</t>
  </si>
  <si>
    <t>Hacklin Hereford Ranch</t>
  </si>
  <si>
    <t>C-S Pure Gold 98170</t>
  </si>
  <si>
    <t>P44152196</t>
  </si>
  <si>
    <t>CHAC Mason 2214</t>
  </si>
  <si>
    <t>P43094679</t>
  </si>
  <si>
    <t>Wilcox &amp; Family Cattle Co</t>
  </si>
  <si>
    <t>P44188840</t>
  </si>
  <si>
    <t>O32</t>
  </si>
  <si>
    <t>NJW 73S M326 Trust 100W</t>
  </si>
  <si>
    <t>O61</t>
  </si>
  <si>
    <t>UPS Sensation 2296</t>
  </si>
  <si>
    <t>O34</t>
  </si>
  <si>
    <t>HEREFORD 10 Total</t>
  </si>
  <si>
    <t>Average of the Hereford Bulls</t>
  </si>
  <si>
    <t xml:space="preserve"> 8 Horned / 2  Polled</t>
  </si>
  <si>
    <t xml:space="preserve">All weight data is generated by Western Breeders Assoc. for WCA Bull Test and Sale </t>
  </si>
  <si>
    <t>*Embryo Transfers are indicated in Birth Weight column as ET and twins are indicated as MB.</t>
  </si>
  <si>
    <t>** A standard breed birth wt. was used where actual birth was not available. NA in a column indicates the information is not available.</t>
  </si>
  <si>
    <t>Final Index = (0.50 x Final Test ADG Ratio) + (0.50 x Adjusted 365 Day Wt. Ratio)</t>
  </si>
  <si>
    <t>Angus Bulls - 80 Total</t>
  </si>
  <si>
    <t>Angus Bulls - Calving Ease</t>
  </si>
  <si>
    <t>Angus Bulls  - Growth Division</t>
  </si>
  <si>
    <t>Overall Average ADG for Angus</t>
  </si>
  <si>
    <t>Average of Growth Division Angus Bulls</t>
  </si>
  <si>
    <t>Average of Calving Ease Division Angus Bulls</t>
  </si>
  <si>
    <t>Calving Ease - 19 Angus Bulls</t>
  </si>
  <si>
    <t>Growth Division - 61 Angus Bulls</t>
  </si>
  <si>
    <t>WATCH LIST</t>
  </si>
  <si>
    <t>SEMEN AND MEDICAL OUTS</t>
  </si>
  <si>
    <t xml:space="preserve">SCROTAL AND INDEX OUTS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</si>
</sst>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m/d;@"/>
    <numFmt numFmtId="166" formatCode="0.0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0070C0"/>
      <name val="Lucida Console"/>
      <family val="3"/>
    </font>
    <font>
      <b/>
      <sz val="10"/>
      <name val="Arial"/>
      <family val="2"/>
    </font>
    <font>
      <b/>
      <sz val="12"/>
      <color rgb="FF0070C0"/>
      <name val="Calibri Light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0" borderId="0"/>
  </cellStyleXfs>
  <cellXfs count="20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1" fontId="0" fillId="0" borderId="0" xfId="0" applyNumberFormat="1"/>
    <xf numFmtId="1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164" fontId="6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1" fontId="11" fillId="0" borderId="0" xfId="0" applyNumberFormat="1" applyFont="1"/>
    <xf numFmtId="0" fontId="8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/>
    <xf numFmtId="16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8" fillId="3" borderId="1" xfId="1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167" fontId="8" fillId="3" borderId="1" xfId="1" applyNumberFormat="1" applyFont="1" applyFill="1" applyBorder="1" applyAlignment="1">
      <alignment horizontal="center"/>
    </xf>
    <xf numFmtId="14" fontId="4" fillId="0" borderId="0" xfId="0" applyNumberFormat="1" applyFont="1"/>
    <xf numFmtId="2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167" fontId="4" fillId="3" borderId="1" xfId="1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0" fontId="4" fillId="4" borderId="0" xfId="0" applyFont="1" applyFill="1"/>
    <xf numFmtId="1" fontId="12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1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164" fontId="9" fillId="4" borderId="1" xfId="0" applyNumberFormat="1" applyFont="1" applyFill="1" applyBorder="1"/>
    <xf numFmtId="0" fontId="9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/>
    <xf numFmtId="0" fontId="11" fillId="4" borderId="1" xfId="0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 wrapText="1"/>
    </xf>
    <xf numFmtId="16" fontId="11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2" fontId="13" fillId="3" borderId="1" xfId="1" applyNumberFormat="1" applyFont="1" applyFill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" fontId="11" fillId="0" borderId="0" xfId="1" applyNumberFormat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2" fontId="11" fillId="0" borderId="3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1" fontId="11" fillId="0" borderId="3" xfId="1" applyNumberFormat="1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66" fontId="11" fillId="0" borderId="3" xfId="1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66" fontId="8" fillId="3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/>
    </xf>
    <xf numFmtId="0" fontId="11" fillId="0" borderId="0" xfId="1" applyFont="1" applyFill="1" applyBorder="1" applyAlignment="1">
      <alignment horizontal="center"/>
    </xf>
    <xf numFmtId="1" fontId="11" fillId="0" borderId="3" xfId="0" applyNumberFormat="1" applyFont="1" applyBorder="1" applyAlignment="1">
      <alignment horizontal="center" vertical="center"/>
    </xf>
    <xf numFmtId="0" fontId="4" fillId="0" borderId="5" xfId="0" applyFont="1" applyBorder="1"/>
    <xf numFmtId="0" fontId="8" fillId="0" borderId="5" xfId="0" applyFont="1" applyBorder="1"/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8" fillId="0" borderId="5" xfId="0" applyNumberFormat="1" applyFont="1" applyBorder="1"/>
    <xf numFmtId="1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/>
    <xf numFmtId="2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1" xfId="2" applyFont="1" applyFill="1" applyBorder="1" applyAlignment="1">
      <alignment horizontal="center"/>
    </xf>
    <xf numFmtId="164" fontId="11" fillId="0" borderId="6" xfId="0" applyNumberFormat="1" applyFont="1" applyBorder="1"/>
    <xf numFmtId="0" fontId="9" fillId="0" borderId="0" xfId="2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1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1" fillId="0" borderId="1" xfId="3" applyFont="1" applyBorder="1"/>
    <xf numFmtId="164" fontId="11" fillId="0" borderId="1" xfId="3" applyNumberFormat="1" applyFont="1" applyBorder="1"/>
    <xf numFmtId="0" fontId="11" fillId="0" borderId="1" xfId="3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14" fontId="11" fillId="0" borderId="0" xfId="0" applyNumberFormat="1" applyFont="1"/>
    <xf numFmtId="164" fontId="0" fillId="0" borderId="0" xfId="0" applyNumberFormat="1"/>
    <xf numFmtId="0" fontId="9" fillId="5" borderId="1" xfId="0" applyFont="1" applyFill="1" applyBorder="1" applyAlignment="1">
      <alignment horizontal="center"/>
    </xf>
    <xf numFmtId="0" fontId="11" fillId="0" borderId="0" xfId="0" applyFont="1" applyBorder="1"/>
    <xf numFmtId="0" fontId="11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9" fillId="0" borderId="8" xfId="0" applyFont="1" applyBorder="1"/>
    <xf numFmtId="164" fontId="11" fillId="0" borderId="8" xfId="0" applyNumberFormat="1" applyFont="1" applyBorder="1"/>
    <xf numFmtId="0" fontId="11" fillId="0" borderId="8" xfId="0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8" fillId="3" borderId="8" xfId="1" applyNumberFormat="1" applyFont="1" applyFill="1" applyBorder="1" applyAlignment="1">
      <alignment horizontal="center"/>
    </xf>
    <xf numFmtId="166" fontId="8" fillId="3" borderId="8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2" fontId="8" fillId="3" borderId="8" xfId="1" applyNumberFormat="1" applyFont="1" applyFill="1" applyBorder="1" applyAlignment="1">
      <alignment horizontal="center"/>
    </xf>
    <xf numFmtId="167" fontId="8" fillId="3" borderId="8" xfId="1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164" fontId="11" fillId="0" borderId="0" xfId="0" applyNumberFormat="1" applyFont="1" applyBorder="1"/>
    <xf numFmtId="2" fontId="11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11" fillId="0" borderId="3" xfId="0" applyFont="1" applyBorder="1"/>
    <xf numFmtId="2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0" fillId="0" borderId="0" xfId="0" applyFill="1"/>
    <xf numFmtId="0" fontId="8" fillId="0" borderId="9" xfId="0" applyFont="1" applyBorder="1"/>
    <xf numFmtId="0" fontId="8" fillId="0" borderId="3" xfId="0" applyFont="1" applyBorder="1"/>
    <xf numFmtId="2" fontId="11" fillId="6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166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/>
    <xf numFmtId="0" fontId="9" fillId="6" borderId="1" xfId="0" applyFont="1" applyFill="1" applyBorder="1"/>
    <xf numFmtId="0" fontId="11" fillId="0" borderId="1" xfId="0" applyFont="1" applyFill="1" applyBorder="1"/>
    <xf numFmtId="166" fontId="11" fillId="0" borderId="1" xfId="0" applyNumberFormat="1" applyFont="1" applyFill="1" applyBorder="1" applyAlignment="1">
      <alignment horizontal="center"/>
    </xf>
    <xf numFmtId="0" fontId="11" fillId="0" borderId="8" xfId="0" applyFont="1" applyBorder="1"/>
    <xf numFmtId="0" fontId="9" fillId="4" borderId="0" xfId="0" applyFont="1" applyFill="1" applyBorder="1"/>
    <xf numFmtId="166" fontId="11" fillId="0" borderId="8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4" fillId="7" borderId="0" xfId="0" applyFont="1" applyFill="1"/>
    <xf numFmtId="0" fontId="2" fillId="8" borderId="0" xfId="0" applyFont="1" applyFill="1"/>
    <xf numFmtId="0" fontId="4" fillId="6" borderId="0" xfId="0" applyFont="1" applyFill="1"/>
  </cellXfs>
  <cellStyles count="4">
    <cellStyle name="20% - Accent1" xfId="1" builtinId="30"/>
    <cellStyle name="Hyperlink" xfId="2" builtinId="8"/>
    <cellStyle name="Normal" xfId="0" builtinId="0"/>
    <cellStyle name="Normal 2" xfId="3" xr:uid="{6FDD2B9F-280B-4456-9EF6-099AD2C8F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134696</xdr:colOff>
      <xdr:row>0</xdr:row>
      <xdr:rowOff>38484</xdr:rowOff>
    </xdr:from>
    <xdr:to>
      <xdr:col>1</xdr:col>
      <xdr:colOff>0</xdr:colOff>
      <xdr:row>5</xdr:row>
      <xdr:rowOff>11256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B7AAF74-2396-4055-9AD2-DDBA8A69C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4696" y="38484"/>
          <a:ext cx="1606743" cy="953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51B8-2520-4245-AD46-0F582E6F854D}">
  <dimension ref="A1:FS160"/>
  <sheetViews>
    <sheetView tabSelected="1" zoomScaleNormal="100" workbookViewId="0"/>
  </sheetViews>
  <sheetFormatPr defaultColWidth="11.7109375" defaultRowHeight="15" x14ac:dyDescent="0.25"/>
  <cols>
    <col min="1" max="1" width="31.140625" customWidth="1"/>
    <col min="2" max="2" width="6.7109375" hidden="1" customWidth="1"/>
    <col min="3" max="3" width="6.7109375" customWidth="1"/>
    <col min="4" max="4" width="6.7109375" hidden="1" customWidth="1"/>
    <col min="5" max="5" width="12.7109375" style="2" customWidth="1"/>
    <col min="6" max="6" width="7.7109375" customWidth="1"/>
    <col min="7" max="7" width="6.7109375" hidden="1" customWidth="1"/>
    <col min="8" max="9" width="10.7109375" hidden="1" customWidth="1"/>
    <col min="10" max="10" width="25.7109375" customWidth="1"/>
    <col min="11" max="11" width="12.7109375" style="2" hidden="1" customWidth="1"/>
    <col min="12" max="12" width="10.5703125" customWidth="1"/>
    <col min="13" max="13" width="8.85546875" style="3" customWidth="1"/>
    <col min="14" max="15" width="6.7109375" style="2" customWidth="1"/>
    <col min="16" max="16" width="10.7109375" style="151" customWidth="1"/>
    <col min="17" max="17" width="8.7109375" style="3" customWidth="1"/>
    <col min="18" max="18" width="8.7109375" style="2" customWidth="1"/>
    <col min="19" max="19" width="8.7109375" style="5" customWidth="1"/>
    <col min="20" max="20" width="8.7109375" style="3" customWidth="1"/>
    <col min="21" max="22" width="8.7109375" customWidth="1"/>
    <col min="23" max="23" width="8.7109375" style="2" customWidth="1"/>
    <col min="24" max="24" width="8.7109375" style="6" customWidth="1"/>
    <col min="25" max="25" width="8.7109375" style="2" customWidth="1"/>
    <col min="26" max="28" width="6.7109375" style="2" customWidth="1"/>
    <col min="29" max="29" width="8.7109375" style="2" customWidth="1"/>
    <col min="30" max="30" width="6.7109375" style="2" customWidth="1"/>
    <col min="31" max="31" width="6.7109375" style="5" customWidth="1"/>
    <col min="32" max="33" width="8.7109375" style="2" customWidth="1"/>
    <col min="34" max="34" width="8.7109375" style="7" customWidth="1"/>
    <col min="35" max="35" width="8.7109375" style="2" customWidth="1"/>
    <col min="36" max="36" width="8.7109375" style="8" customWidth="1"/>
    <col min="37" max="37" width="8.7109375" style="5" customWidth="1"/>
    <col min="38" max="41" width="8.7109375" customWidth="1"/>
    <col min="42" max="42" width="12.7109375" style="6" customWidth="1"/>
    <col min="43" max="43" width="12.7109375" customWidth="1"/>
    <col min="44" max="48" width="8.7109375" customWidth="1"/>
    <col min="237" max="237" width="25.5703125" customWidth="1"/>
    <col min="238" max="238" width="12.42578125" customWidth="1"/>
    <col min="239" max="239" width="4.140625" customWidth="1"/>
    <col min="240" max="240" width="4.5703125" customWidth="1"/>
    <col min="241" max="241" width="19.85546875" customWidth="1"/>
    <col min="242" max="242" width="12.85546875" customWidth="1"/>
    <col min="243" max="243" width="5.7109375" customWidth="1"/>
    <col min="244" max="244" width="3.5703125" customWidth="1"/>
    <col min="245" max="245" width="10" customWidth="1"/>
    <col min="246" max="246" width="8" customWidth="1"/>
    <col min="247" max="247" width="29.28515625" customWidth="1"/>
    <col min="248" max="248" width="9.7109375" customWidth="1"/>
    <col min="249" max="249" width="4.7109375" customWidth="1"/>
    <col min="250" max="251" width="5" customWidth="1"/>
    <col min="252" max="252" width="9.85546875" customWidth="1"/>
    <col min="253" max="253" width="5.28515625" customWidth="1"/>
    <col min="254" max="254" width="8.7109375" customWidth="1"/>
    <col min="255" max="255" width="5" customWidth="1"/>
    <col min="256" max="256" width="10.42578125" customWidth="1"/>
    <col min="257" max="257" width="10.85546875" customWidth="1"/>
    <col min="258" max="258" width="6.28515625" customWidth="1"/>
    <col min="259" max="259" width="7.7109375" customWidth="1"/>
    <col min="260" max="260" width="7.42578125" customWidth="1"/>
    <col min="261" max="261" width="6.28515625" customWidth="1"/>
    <col min="262" max="262" width="6.42578125" customWidth="1"/>
    <col min="263" max="263" width="9.42578125" customWidth="1"/>
    <col min="264" max="264" width="6.85546875" customWidth="1"/>
    <col min="265" max="265" width="7.7109375" customWidth="1"/>
    <col min="266" max="266" width="6.5703125" customWidth="1"/>
    <col min="267" max="267" width="6.28515625" customWidth="1"/>
    <col min="268" max="268" width="8.28515625" customWidth="1"/>
    <col min="269" max="270" width="6.5703125" customWidth="1"/>
    <col min="271" max="271" width="8" customWidth="1"/>
    <col min="272" max="272" width="7.140625" customWidth="1"/>
    <col min="273" max="273" width="7" customWidth="1"/>
    <col min="274" max="274" width="7.28515625" customWidth="1"/>
    <col min="275" max="275" width="5.85546875" customWidth="1"/>
    <col min="276" max="276" width="5.7109375" customWidth="1"/>
    <col min="277" max="277" width="7.28515625" customWidth="1"/>
    <col min="278" max="278" width="6.42578125" customWidth="1"/>
    <col min="279" max="279" width="5.28515625" customWidth="1"/>
    <col min="280" max="281" width="5.85546875" customWidth="1"/>
    <col min="282" max="282" width="7.7109375" customWidth="1"/>
    <col min="283" max="283" width="6" customWidth="1"/>
    <col min="284" max="284" width="6.5703125" customWidth="1"/>
    <col min="285" max="285" width="5.85546875" customWidth="1"/>
    <col min="286" max="286" width="7.140625" customWidth="1"/>
    <col min="287" max="287" width="7.42578125" customWidth="1"/>
    <col min="288" max="289" width="5.85546875" customWidth="1"/>
    <col min="493" max="493" width="25.5703125" customWidth="1"/>
    <col min="494" max="494" width="12.42578125" customWidth="1"/>
    <col min="495" max="495" width="4.140625" customWidth="1"/>
    <col min="496" max="496" width="4.5703125" customWidth="1"/>
    <col min="497" max="497" width="19.85546875" customWidth="1"/>
    <col min="498" max="498" width="12.85546875" customWidth="1"/>
    <col min="499" max="499" width="5.7109375" customWidth="1"/>
    <col min="500" max="500" width="3.5703125" customWidth="1"/>
    <col min="501" max="501" width="10" customWidth="1"/>
    <col min="502" max="502" width="8" customWidth="1"/>
    <col min="503" max="503" width="29.28515625" customWidth="1"/>
    <col min="504" max="504" width="9.7109375" customWidth="1"/>
    <col min="505" max="505" width="4.7109375" customWidth="1"/>
    <col min="506" max="507" width="5" customWidth="1"/>
    <col min="508" max="508" width="9.85546875" customWidth="1"/>
    <col min="509" max="509" width="5.28515625" customWidth="1"/>
    <col min="510" max="510" width="8.7109375" customWidth="1"/>
    <col min="511" max="511" width="5" customWidth="1"/>
    <col min="512" max="512" width="10.42578125" customWidth="1"/>
    <col min="513" max="513" width="10.85546875" customWidth="1"/>
    <col min="514" max="514" width="6.28515625" customWidth="1"/>
    <col min="515" max="515" width="7.7109375" customWidth="1"/>
    <col min="516" max="516" width="7.42578125" customWidth="1"/>
    <col min="517" max="517" width="6.28515625" customWidth="1"/>
    <col min="518" max="518" width="6.42578125" customWidth="1"/>
    <col min="519" max="519" width="9.42578125" customWidth="1"/>
    <col min="520" max="520" width="6.85546875" customWidth="1"/>
    <col min="521" max="521" width="7.7109375" customWidth="1"/>
    <col min="522" max="522" width="6.5703125" customWidth="1"/>
    <col min="523" max="523" width="6.28515625" customWidth="1"/>
    <col min="524" max="524" width="8.28515625" customWidth="1"/>
    <col min="525" max="526" width="6.5703125" customWidth="1"/>
    <col min="527" max="527" width="8" customWidth="1"/>
    <col min="528" max="528" width="7.140625" customWidth="1"/>
    <col min="529" max="529" width="7" customWidth="1"/>
    <col min="530" max="530" width="7.28515625" customWidth="1"/>
    <col min="531" max="531" width="5.85546875" customWidth="1"/>
    <col min="532" max="532" width="5.7109375" customWidth="1"/>
    <col min="533" max="533" width="7.28515625" customWidth="1"/>
    <col min="534" max="534" width="6.42578125" customWidth="1"/>
    <col min="535" max="535" width="5.28515625" customWidth="1"/>
    <col min="536" max="537" width="5.85546875" customWidth="1"/>
    <col min="538" max="538" width="7.7109375" customWidth="1"/>
    <col min="539" max="539" width="6" customWidth="1"/>
    <col min="540" max="540" width="6.5703125" customWidth="1"/>
    <col min="541" max="541" width="5.85546875" customWidth="1"/>
    <col min="542" max="542" width="7.140625" customWidth="1"/>
    <col min="543" max="543" width="7.42578125" customWidth="1"/>
    <col min="544" max="545" width="5.85546875" customWidth="1"/>
    <col min="749" max="749" width="25.5703125" customWidth="1"/>
    <col min="750" max="750" width="12.42578125" customWidth="1"/>
    <col min="751" max="751" width="4.140625" customWidth="1"/>
    <col min="752" max="752" width="4.5703125" customWidth="1"/>
    <col min="753" max="753" width="19.85546875" customWidth="1"/>
    <col min="754" max="754" width="12.85546875" customWidth="1"/>
    <col min="755" max="755" width="5.7109375" customWidth="1"/>
    <col min="756" max="756" width="3.5703125" customWidth="1"/>
    <col min="757" max="757" width="10" customWidth="1"/>
    <col min="758" max="758" width="8" customWidth="1"/>
    <col min="759" max="759" width="29.28515625" customWidth="1"/>
    <col min="760" max="760" width="9.7109375" customWidth="1"/>
    <col min="761" max="761" width="4.7109375" customWidth="1"/>
    <col min="762" max="763" width="5" customWidth="1"/>
    <col min="764" max="764" width="9.85546875" customWidth="1"/>
    <col min="765" max="765" width="5.28515625" customWidth="1"/>
    <col min="766" max="766" width="8.7109375" customWidth="1"/>
    <col min="767" max="767" width="5" customWidth="1"/>
    <col min="768" max="768" width="10.42578125" customWidth="1"/>
    <col min="769" max="769" width="10.85546875" customWidth="1"/>
    <col min="770" max="770" width="6.28515625" customWidth="1"/>
    <col min="771" max="771" width="7.7109375" customWidth="1"/>
    <col min="772" max="772" width="7.42578125" customWidth="1"/>
    <col min="773" max="773" width="6.28515625" customWidth="1"/>
    <col min="774" max="774" width="6.42578125" customWidth="1"/>
    <col min="775" max="775" width="9.42578125" customWidth="1"/>
    <col min="776" max="776" width="6.85546875" customWidth="1"/>
    <col min="777" max="777" width="7.7109375" customWidth="1"/>
    <col min="778" max="778" width="6.5703125" customWidth="1"/>
    <col min="779" max="779" width="6.28515625" customWidth="1"/>
    <col min="780" max="780" width="8.28515625" customWidth="1"/>
    <col min="781" max="782" width="6.5703125" customWidth="1"/>
    <col min="783" max="783" width="8" customWidth="1"/>
    <col min="784" max="784" width="7.140625" customWidth="1"/>
    <col min="785" max="785" width="7" customWidth="1"/>
    <col min="786" max="786" width="7.28515625" customWidth="1"/>
    <col min="787" max="787" width="5.85546875" customWidth="1"/>
    <col min="788" max="788" width="5.7109375" customWidth="1"/>
    <col min="789" max="789" width="7.28515625" customWidth="1"/>
    <col min="790" max="790" width="6.42578125" customWidth="1"/>
    <col min="791" max="791" width="5.28515625" customWidth="1"/>
    <col min="792" max="793" width="5.85546875" customWidth="1"/>
    <col min="794" max="794" width="7.7109375" customWidth="1"/>
    <col min="795" max="795" width="6" customWidth="1"/>
    <col min="796" max="796" width="6.5703125" customWidth="1"/>
    <col min="797" max="797" width="5.85546875" customWidth="1"/>
    <col min="798" max="798" width="7.140625" customWidth="1"/>
    <col min="799" max="799" width="7.42578125" customWidth="1"/>
    <col min="800" max="801" width="5.85546875" customWidth="1"/>
    <col min="1005" max="1005" width="25.5703125" customWidth="1"/>
    <col min="1006" max="1006" width="12.42578125" customWidth="1"/>
    <col min="1007" max="1007" width="4.140625" customWidth="1"/>
    <col min="1008" max="1008" width="4.5703125" customWidth="1"/>
    <col min="1009" max="1009" width="19.85546875" customWidth="1"/>
    <col min="1010" max="1010" width="12.85546875" customWidth="1"/>
    <col min="1011" max="1011" width="5.7109375" customWidth="1"/>
    <col min="1012" max="1012" width="3.5703125" customWidth="1"/>
    <col min="1013" max="1013" width="10" customWidth="1"/>
    <col min="1014" max="1014" width="8" customWidth="1"/>
    <col min="1015" max="1015" width="29.28515625" customWidth="1"/>
    <col min="1016" max="1016" width="9.7109375" customWidth="1"/>
    <col min="1017" max="1017" width="4.7109375" customWidth="1"/>
    <col min="1018" max="1019" width="5" customWidth="1"/>
    <col min="1020" max="1020" width="9.85546875" customWidth="1"/>
    <col min="1021" max="1021" width="5.28515625" customWidth="1"/>
    <col min="1022" max="1022" width="8.7109375" customWidth="1"/>
    <col min="1023" max="1023" width="5" customWidth="1"/>
    <col min="1024" max="1024" width="10.42578125" customWidth="1"/>
    <col min="1025" max="1025" width="10.85546875" customWidth="1"/>
    <col min="1026" max="1026" width="6.28515625" customWidth="1"/>
    <col min="1027" max="1027" width="7.7109375" customWidth="1"/>
    <col min="1028" max="1028" width="7.42578125" customWidth="1"/>
    <col min="1029" max="1029" width="6.28515625" customWidth="1"/>
    <col min="1030" max="1030" width="6.42578125" customWidth="1"/>
    <col min="1031" max="1031" width="9.42578125" customWidth="1"/>
    <col min="1032" max="1032" width="6.85546875" customWidth="1"/>
    <col min="1033" max="1033" width="7.7109375" customWidth="1"/>
    <col min="1034" max="1034" width="6.5703125" customWidth="1"/>
    <col min="1035" max="1035" width="6.28515625" customWidth="1"/>
    <col min="1036" max="1036" width="8.28515625" customWidth="1"/>
    <col min="1037" max="1038" width="6.5703125" customWidth="1"/>
    <col min="1039" max="1039" width="8" customWidth="1"/>
    <col min="1040" max="1040" width="7.140625" customWidth="1"/>
    <col min="1041" max="1041" width="7" customWidth="1"/>
    <col min="1042" max="1042" width="7.28515625" customWidth="1"/>
    <col min="1043" max="1043" width="5.85546875" customWidth="1"/>
    <col min="1044" max="1044" width="5.7109375" customWidth="1"/>
    <col min="1045" max="1045" width="7.28515625" customWidth="1"/>
    <col min="1046" max="1046" width="6.42578125" customWidth="1"/>
    <col min="1047" max="1047" width="5.28515625" customWidth="1"/>
    <col min="1048" max="1049" width="5.85546875" customWidth="1"/>
    <col min="1050" max="1050" width="7.7109375" customWidth="1"/>
    <col min="1051" max="1051" width="6" customWidth="1"/>
    <col min="1052" max="1052" width="6.5703125" customWidth="1"/>
    <col min="1053" max="1053" width="5.85546875" customWidth="1"/>
    <col min="1054" max="1054" width="7.140625" customWidth="1"/>
    <col min="1055" max="1055" width="7.42578125" customWidth="1"/>
    <col min="1056" max="1057" width="5.85546875" customWidth="1"/>
    <col min="1261" max="1261" width="25.5703125" customWidth="1"/>
    <col min="1262" max="1262" width="12.42578125" customWidth="1"/>
    <col min="1263" max="1263" width="4.140625" customWidth="1"/>
    <col min="1264" max="1264" width="4.5703125" customWidth="1"/>
    <col min="1265" max="1265" width="19.85546875" customWidth="1"/>
    <col min="1266" max="1266" width="12.85546875" customWidth="1"/>
    <col min="1267" max="1267" width="5.7109375" customWidth="1"/>
    <col min="1268" max="1268" width="3.5703125" customWidth="1"/>
    <col min="1269" max="1269" width="10" customWidth="1"/>
    <col min="1270" max="1270" width="8" customWidth="1"/>
    <col min="1271" max="1271" width="29.28515625" customWidth="1"/>
    <col min="1272" max="1272" width="9.7109375" customWidth="1"/>
    <col min="1273" max="1273" width="4.7109375" customWidth="1"/>
    <col min="1274" max="1275" width="5" customWidth="1"/>
    <col min="1276" max="1276" width="9.85546875" customWidth="1"/>
    <col min="1277" max="1277" width="5.28515625" customWidth="1"/>
    <col min="1278" max="1278" width="8.7109375" customWidth="1"/>
    <col min="1279" max="1279" width="5" customWidth="1"/>
    <col min="1280" max="1280" width="10.42578125" customWidth="1"/>
    <col min="1281" max="1281" width="10.85546875" customWidth="1"/>
    <col min="1282" max="1282" width="6.28515625" customWidth="1"/>
    <col min="1283" max="1283" width="7.7109375" customWidth="1"/>
    <col min="1284" max="1284" width="7.42578125" customWidth="1"/>
    <col min="1285" max="1285" width="6.28515625" customWidth="1"/>
    <col min="1286" max="1286" width="6.42578125" customWidth="1"/>
    <col min="1287" max="1287" width="9.42578125" customWidth="1"/>
    <col min="1288" max="1288" width="6.85546875" customWidth="1"/>
    <col min="1289" max="1289" width="7.7109375" customWidth="1"/>
    <col min="1290" max="1290" width="6.5703125" customWidth="1"/>
    <col min="1291" max="1291" width="6.28515625" customWidth="1"/>
    <col min="1292" max="1292" width="8.28515625" customWidth="1"/>
    <col min="1293" max="1294" width="6.5703125" customWidth="1"/>
    <col min="1295" max="1295" width="8" customWidth="1"/>
    <col min="1296" max="1296" width="7.140625" customWidth="1"/>
    <col min="1297" max="1297" width="7" customWidth="1"/>
    <col min="1298" max="1298" width="7.28515625" customWidth="1"/>
    <col min="1299" max="1299" width="5.85546875" customWidth="1"/>
    <col min="1300" max="1300" width="5.7109375" customWidth="1"/>
    <col min="1301" max="1301" width="7.28515625" customWidth="1"/>
    <col min="1302" max="1302" width="6.42578125" customWidth="1"/>
    <col min="1303" max="1303" width="5.28515625" customWidth="1"/>
    <col min="1304" max="1305" width="5.85546875" customWidth="1"/>
    <col min="1306" max="1306" width="7.7109375" customWidth="1"/>
    <col min="1307" max="1307" width="6" customWidth="1"/>
    <col min="1308" max="1308" width="6.5703125" customWidth="1"/>
    <col min="1309" max="1309" width="5.85546875" customWidth="1"/>
    <col min="1310" max="1310" width="7.140625" customWidth="1"/>
    <col min="1311" max="1311" width="7.42578125" customWidth="1"/>
    <col min="1312" max="1313" width="5.85546875" customWidth="1"/>
    <col min="1517" max="1517" width="25.5703125" customWidth="1"/>
    <col min="1518" max="1518" width="12.42578125" customWidth="1"/>
    <col min="1519" max="1519" width="4.140625" customWidth="1"/>
    <col min="1520" max="1520" width="4.5703125" customWidth="1"/>
    <col min="1521" max="1521" width="19.85546875" customWidth="1"/>
    <col min="1522" max="1522" width="12.85546875" customWidth="1"/>
    <col min="1523" max="1523" width="5.7109375" customWidth="1"/>
    <col min="1524" max="1524" width="3.5703125" customWidth="1"/>
    <col min="1525" max="1525" width="10" customWidth="1"/>
    <col min="1526" max="1526" width="8" customWidth="1"/>
    <col min="1527" max="1527" width="29.28515625" customWidth="1"/>
    <col min="1528" max="1528" width="9.7109375" customWidth="1"/>
    <col min="1529" max="1529" width="4.7109375" customWidth="1"/>
    <col min="1530" max="1531" width="5" customWidth="1"/>
    <col min="1532" max="1532" width="9.85546875" customWidth="1"/>
    <col min="1533" max="1533" width="5.28515625" customWidth="1"/>
    <col min="1534" max="1534" width="8.7109375" customWidth="1"/>
    <col min="1535" max="1535" width="5" customWidth="1"/>
    <col min="1536" max="1536" width="10.42578125" customWidth="1"/>
    <col min="1537" max="1537" width="10.85546875" customWidth="1"/>
    <col min="1538" max="1538" width="6.28515625" customWidth="1"/>
    <col min="1539" max="1539" width="7.7109375" customWidth="1"/>
    <col min="1540" max="1540" width="7.42578125" customWidth="1"/>
    <col min="1541" max="1541" width="6.28515625" customWidth="1"/>
    <col min="1542" max="1542" width="6.42578125" customWidth="1"/>
    <col min="1543" max="1543" width="9.42578125" customWidth="1"/>
    <col min="1544" max="1544" width="6.85546875" customWidth="1"/>
    <col min="1545" max="1545" width="7.7109375" customWidth="1"/>
    <col min="1546" max="1546" width="6.5703125" customWidth="1"/>
    <col min="1547" max="1547" width="6.28515625" customWidth="1"/>
    <col min="1548" max="1548" width="8.28515625" customWidth="1"/>
    <col min="1549" max="1550" width="6.5703125" customWidth="1"/>
    <col min="1551" max="1551" width="8" customWidth="1"/>
    <col min="1552" max="1552" width="7.140625" customWidth="1"/>
    <col min="1553" max="1553" width="7" customWidth="1"/>
    <col min="1554" max="1554" width="7.28515625" customWidth="1"/>
    <col min="1555" max="1555" width="5.85546875" customWidth="1"/>
    <col min="1556" max="1556" width="5.7109375" customWidth="1"/>
    <col min="1557" max="1557" width="7.28515625" customWidth="1"/>
    <col min="1558" max="1558" width="6.42578125" customWidth="1"/>
    <col min="1559" max="1559" width="5.28515625" customWidth="1"/>
    <col min="1560" max="1561" width="5.85546875" customWidth="1"/>
    <col min="1562" max="1562" width="7.7109375" customWidth="1"/>
    <col min="1563" max="1563" width="6" customWidth="1"/>
    <col min="1564" max="1564" width="6.5703125" customWidth="1"/>
    <col min="1565" max="1565" width="5.85546875" customWidth="1"/>
    <col min="1566" max="1566" width="7.140625" customWidth="1"/>
    <col min="1567" max="1567" width="7.42578125" customWidth="1"/>
    <col min="1568" max="1569" width="5.85546875" customWidth="1"/>
    <col min="1773" max="1773" width="25.5703125" customWidth="1"/>
    <col min="1774" max="1774" width="12.42578125" customWidth="1"/>
    <col min="1775" max="1775" width="4.140625" customWidth="1"/>
    <col min="1776" max="1776" width="4.5703125" customWidth="1"/>
    <col min="1777" max="1777" width="19.85546875" customWidth="1"/>
    <col min="1778" max="1778" width="12.85546875" customWidth="1"/>
    <col min="1779" max="1779" width="5.7109375" customWidth="1"/>
    <col min="1780" max="1780" width="3.5703125" customWidth="1"/>
    <col min="1781" max="1781" width="10" customWidth="1"/>
    <col min="1782" max="1782" width="8" customWidth="1"/>
    <col min="1783" max="1783" width="29.28515625" customWidth="1"/>
    <col min="1784" max="1784" width="9.7109375" customWidth="1"/>
    <col min="1785" max="1785" width="4.7109375" customWidth="1"/>
    <col min="1786" max="1787" width="5" customWidth="1"/>
    <col min="1788" max="1788" width="9.85546875" customWidth="1"/>
    <col min="1789" max="1789" width="5.28515625" customWidth="1"/>
    <col min="1790" max="1790" width="8.7109375" customWidth="1"/>
    <col min="1791" max="1791" width="5" customWidth="1"/>
    <col min="1792" max="1792" width="10.42578125" customWidth="1"/>
    <col min="1793" max="1793" width="10.85546875" customWidth="1"/>
    <col min="1794" max="1794" width="6.28515625" customWidth="1"/>
    <col min="1795" max="1795" width="7.7109375" customWidth="1"/>
    <col min="1796" max="1796" width="7.42578125" customWidth="1"/>
    <col min="1797" max="1797" width="6.28515625" customWidth="1"/>
    <col min="1798" max="1798" width="6.42578125" customWidth="1"/>
    <col min="1799" max="1799" width="9.42578125" customWidth="1"/>
    <col min="1800" max="1800" width="6.85546875" customWidth="1"/>
    <col min="1801" max="1801" width="7.7109375" customWidth="1"/>
    <col min="1802" max="1802" width="6.5703125" customWidth="1"/>
    <col min="1803" max="1803" width="6.28515625" customWidth="1"/>
    <col min="1804" max="1804" width="8.28515625" customWidth="1"/>
    <col min="1805" max="1806" width="6.5703125" customWidth="1"/>
    <col min="1807" max="1807" width="8" customWidth="1"/>
    <col min="1808" max="1808" width="7.140625" customWidth="1"/>
    <col min="1809" max="1809" width="7" customWidth="1"/>
    <col min="1810" max="1810" width="7.28515625" customWidth="1"/>
    <col min="1811" max="1811" width="5.85546875" customWidth="1"/>
    <col min="1812" max="1812" width="5.7109375" customWidth="1"/>
    <col min="1813" max="1813" width="7.28515625" customWidth="1"/>
    <col min="1814" max="1814" width="6.42578125" customWidth="1"/>
    <col min="1815" max="1815" width="5.28515625" customWidth="1"/>
    <col min="1816" max="1817" width="5.85546875" customWidth="1"/>
    <col min="1818" max="1818" width="7.7109375" customWidth="1"/>
    <col min="1819" max="1819" width="6" customWidth="1"/>
    <col min="1820" max="1820" width="6.5703125" customWidth="1"/>
    <col min="1821" max="1821" width="5.85546875" customWidth="1"/>
    <col min="1822" max="1822" width="7.140625" customWidth="1"/>
    <col min="1823" max="1823" width="7.42578125" customWidth="1"/>
    <col min="1824" max="1825" width="5.85546875" customWidth="1"/>
    <col min="2029" max="2029" width="25.5703125" customWidth="1"/>
    <col min="2030" max="2030" width="12.42578125" customWidth="1"/>
    <col min="2031" max="2031" width="4.140625" customWidth="1"/>
    <col min="2032" max="2032" width="4.5703125" customWidth="1"/>
    <col min="2033" max="2033" width="19.85546875" customWidth="1"/>
    <col min="2034" max="2034" width="12.85546875" customWidth="1"/>
    <col min="2035" max="2035" width="5.7109375" customWidth="1"/>
    <col min="2036" max="2036" width="3.5703125" customWidth="1"/>
    <col min="2037" max="2037" width="10" customWidth="1"/>
    <col min="2038" max="2038" width="8" customWidth="1"/>
    <col min="2039" max="2039" width="29.28515625" customWidth="1"/>
    <col min="2040" max="2040" width="9.7109375" customWidth="1"/>
    <col min="2041" max="2041" width="4.7109375" customWidth="1"/>
    <col min="2042" max="2043" width="5" customWidth="1"/>
    <col min="2044" max="2044" width="9.85546875" customWidth="1"/>
    <col min="2045" max="2045" width="5.28515625" customWidth="1"/>
    <col min="2046" max="2046" width="8.7109375" customWidth="1"/>
    <col min="2047" max="2047" width="5" customWidth="1"/>
    <col min="2048" max="2048" width="10.42578125" customWidth="1"/>
    <col min="2049" max="2049" width="10.85546875" customWidth="1"/>
    <col min="2050" max="2050" width="6.28515625" customWidth="1"/>
    <col min="2051" max="2051" width="7.7109375" customWidth="1"/>
    <col min="2052" max="2052" width="7.42578125" customWidth="1"/>
    <col min="2053" max="2053" width="6.28515625" customWidth="1"/>
    <col min="2054" max="2054" width="6.42578125" customWidth="1"/>
    <col min="2055" max="2055" width="9.42578125" customWidth="1"/>
    <col min="2056" max="2056" width="6.85546875" customWidth="1"/>
    <col min="2057" max="2057" width="7.7109375" customWidth="1"/>
    <col min="2058" max="2058" width="6.5703125" customWidth="1"/>
    <col min="2059" max="2059" width="6.28515625" customWidth="1"/>
    <col min="2060" max="2060" width="8.28515625" customWidth="1"/>
    <col min="2061" max="2062" width="6.5703125" customWidth="1"/>
    <col min="2063" max="2063" width="8" customWidth="1"/>
    <col min="2064" max="2064" width="7.140625" customWidth="1"/>
    <col min="2065" max="2065" width="7" customWidth="1"/>
    <col min="2066" max="2066" width="7.28515625" customWidth="1"/>
    <col min="2067" max="2067" width="5.85546875" customWidth="1"/>
    <col min="2068" max="2068" width="5.7109375" customWidth="1"/>
    <col min="2069" max="2069" width="7.28515625" customWidth="1"/>
    <col min="2070" max="2070" width="6.42578125" customWidth="1"/>
    <col min="2071" max="2071" width="5.28515625" customWidth="1"/>
    <col min="2072" max="2073" width="5.85546875" customWidth="1"/>
    <col min="2074" max="2074" width="7.7109375" customWidth="1"/>
    <col min="2075" max="2075" width="6" customWidth="1"/>
    <col min="2076" max="2076" width="6.5703125" customWidth="1"/>
    <col min="2077" max="2077" width="5.85546875" customWidth="1"/>
    <col min="2078" max="2078" width="7.140625" customWidth="1"/>
    <col min="2079" max="2079" width="7.42578125" customWidth="1"/>
    <col min="2080" max="2081" width="5.85546875" customWidth="1"/>
    <col min="2285" max="2285" width="25.5703125" customWidth="1"/>
    <col min="2286" max="2286" width="12.42578125" customWidth="1"/>
    <col min="2287" max="2287" width="4.140625" customWidth="1"/>
    <col min="2288" max="2288" width="4.5703125" customWidth="1"/>
    <col min="2289" max="2289" width="19.85546875" customWidth="1"/>
    <col min="2290" max="2290" width="12.85546875" customWidth="1"/>
    <col min="2291" max="2291" width="5.7109375" customWidth="1"/>
    <col min="2292" max="2292" width="3.5703125" customWidth="1"/>
    <col min="2293" max="2293" width="10" customWidth="1"/>
    <col min="2294" max="2294" width="8" customWidth="1"/>
    <col min="2295" max="2295" width="29.28515625" customWidth="1"/>
    <col min="2296" max="2296" width="9.7109375" customWidth="1"/>
    <col min="2297" max="2297" width="4.7109375" customWidth="1"/>
    <col min="2298" max="2299" width="5" customWidth="1"/>
    <col min="2300" max="2300" width="9.85546875" customWidth="1"/>
    <col min="2301" max="2301" width="5.28515625" customWidth="1"/>
    <col min="2302" max="2302" width="8.7109375" customWidth="1"/>
    <col min="2303" max="2303" width="5" customWidth="1"/>
    <col min="2304" max="2304" width="10.42578125" customWidth="1"/>
    <col min="2305" max="2305" width="10.85546875" customWidth="1"/>
    <col min="2306" max="2306" width="6.28515625" customWidth="1"/>
    <col min="2307" max="2307" width="7.7109375" customWidth="1"/>
    <col min="2308" max="2308" width="7.42578125" customWidth="1"/>
    <col min="2309" max="2309" width="6.28515625" customWidth="1"/>
    <col min="2310" max="2310" width="6.42578125" customWidth="1"/>
    <col min="2311" max="2311" width="9.42578125" customWidth="1"/>
    <col min="2312" max="2312" width="6.85546875" customWidth="1"/>
    <col min="2313" max="2313" width="7.7109375" customWidth="1"/>
    <col min="2314" max="2314" width="6.5703125" customWidth="1"/>
    <col min="2315" max="2315" width="6.28515625" customWidth="1"/>
    <col min="2316" max="2316" width="8.28515625" customWidth="1"/>
    <col min="2317" max="2318" width="6.5703125" customWidth="1"/>
    <col min="2319" max="2319" width="8" customWidth="1"/>
    <col min="2320" max="2320" width="7.140625" customWidth="1"/>
    <col min="2321" max="2321" width="7" customWidth="1"/>
    <col min="2322" max="2322" width="7.28515625" customWidth="1"/>
    <col min="2323" max="2323" width="5.85546875" customWidth="1"/>
    <col min="2324" max="2324" width="5.7109375" customWidth="1"/>
    <col min="2325" max="2325" width="7.28515625" customWidth="1"/>
    <col min="2326" max="2326" width="6.42578125" customWidth="1"/>
    <col min="2327" max="2327" width="5.28515625" customWidth="1"/>
    <col min="2328" max="2329" width="5.85546875" customWidth="1"/>
    <col min="2330" max="2330" width="7.7109375" customWidth="1"/>
    <col min="2331" max="2331" width="6" customWidth="1"/>
    <col min="2332" max="2332" width="6.5703125" customWidth="1"/>
    <col min="2333" max="2333" width="5.85546875" customWidth="1"/>
    <col min="2334" max="2334" width="7.140625" customWidth="1"/>
    <col min="2335" max="2335" width="7.42578125" customWidth="1"/>
    <col min="2336" max="2337" width="5.85546875" customWidth="1"/>
    <col min="2541" max="2541" width="25.5703125" customWidth="1"/>
    <col min="2542" max="2542" width="12.42578125" customWidth="1"/>
    <col min="2543" max="2543" width="4.140625" customWidth="1"/>
    <col min="2544" max="2544" width="4.5703125" customWidth="1"/>
    <col min="2545" max="2545" width="19.85546875" customWidth="1"/>
    <col min="2546" max="2546" width="12.85546875" customWidth="1"/>
    <col min="2547" max="2547" width="5.7109375" customWidth="1"/>
    <col min="2548" max="2548" width="3.5703125" customWidth="1"/>
    <col min="2549" max="2549" width="10" customWidth="1"/>
    <col min="2550" max="2550" width="8" customWidth="1"/>
    <col min="2551" max="2551" width="29.28515625" customWidth="1"/>
    <col min="2552" max="2552" width="9.7109375" customWidth="1"/>
    <col min="2553" max="2553" width="4.7109375" customWidth="1"/>
    <col min="2554" max="2555" width="5" customWidth="1"/>
    <col min="2556" max="2556" width="9.85546875" customWidth="1"/>
    <col min="2557" max="2557" width="5.28515625" customWidth="1"/>
    <col min="2558" max="2558" width="8.7109375" customWidth="1"/>
    <col min="2559" max="2559" width="5" customWidth="1"/>
    <col min="2560" max="2560" width="10.42578125" customWidth="1"/>
    <col min="2561" max="2561" width="10.85546875" customWidth="1"/>
    <col min="2562" max="2562" width="6.28515625" customWidth="1"/>
    <col min="2563" max="2563" width="7.7109375" customWidth="1"/>
    <col min="2564" max="2564" width="7.42578125" customWidth="1"/>
    <col min="2565" max="2565" width="6.28515625" customWidth="1"/>
    <col min="2566" max="2566" width="6.42578125" customWidth="1"/>
    <col min="2567" max="2567" width="9.42578125" customWidth="1"/>
    <col min="2568" max="2568" width="6.85546875" customWidth="1"/>
    <col min="2569" max="2569" width="7.7109375" customWidth="1"/>
    <col min="2570" max="2570" width="6.5703125" customWidth="1"/>
    <col min="2571" max="2571" width="6.28515625" customWidth="1"/>
    <col min="2572" max="2572" width="8.28515625" customWidth="1"/>
    <col min="2573" max="2574" width="6.5703125" customWidth="1"/>
    <col min="2575" max="2575" width="8" customWidth="1"/>
    <col min="2576" max="2576" width="7.140625" customWidth="1"/>
    <col min="2577" max="2577" width="7" customWidth="1"/>
    <col min="2578" max="2578" width="7.28515625" customWidth="1"/>
    <col min="2579" max="2579" width="5.85546875" customWidth="1"/>
    <col min="2580" max="2580" width="5.7109375" customWidth="1"/>
    <col min="2581" max="2581" width="7.28515625" customWidth="1"/>
    <col min="2582" max="2582" width="6.42578125" customWidth="1"/>
    <col min="2583" max="2583" width="5.28515625" customWidth="1"/>
    <col min="2584" max="2585" width="5.85546875" customWidth="1"/>
    <col min="2586" max="2586" width="7.7109375" customWidth="1"/>
    <col min="2587" max="2587" width="6" customWidth="1"/>
    <col min="2588" max="2588" width="6.5703125" customWidth="1"/>
    <col min="2589" max="2589" width="5.85546875" customWidth="1"/>
    <col min="2590" max="2590" width="7.140625" customWidth="1"/>
    <col min="2591" max="2591" width="7.42578125" customWidth="1"/>
    <col min="2592" max="2593" width="5.85546875" customWidth="1"/>
    <col min="2797" max="2797" width="25.5703125" customWidth="1"/>
    <col min="2798" max="2798" width="12.42578125" customWidth="1"/>
    <col min="2799" max="2799" width="4.140625" customWidth="1"/>
    <col min="2800" max="2800" width="4.5703125" customWidth="1"/>
    <col min="2801" max="2801" width="19.85546875" customWidth="1"/>
    <col min="2802" max="2802" width="12.85546875" customWidth="1"/>
    <col min="2803" max="2803" width="5.7109375" customWidth="1"/>
    <col min="2804" max="2804" width="3.5703125" customWidth="1"/>
    <col min="2805" max="2805" width="10" customWidth="1"/>
    <col min="2806" max="2806" width="8" customWidth="1"/>
    <col min="2807" max="2807" width="29.28515625" customWidth="1"/>
    <col min="2808" max="2808" width="9.7109375" customWidth="1"/>
    <col min="2809" max="2809" width="4.7109375" customWidth="1"/>
    <col min="2810" max="2811" width="5" customWidth="1"/>
    <col min="2812" max="2812" width="9.85546875" customWidth="1"/>
    <col min="2813" max="2813" width="5.28515625" customWidth="1"/>
    <col min="2814" max="2814" width="8.7109375" customWidth="1"/>
    <col min="2815" max="2815" width="5" customWidth="1"/>
    <col min="2816" max="2816" width="10.42578125" customWidth="1"/>
    <col min="2817" max="2817" width="10.85546875" customWidth="1"/>
    <col min="2818" max="2818" width="6.28515625" customWidth="1"/>
    <col min="2819" max="2819" width="7.7109375" customWidth="1"/>
    <col min="2820" max="2820" width="7.42578125" customWidth="1"/>
    <col min="2821" max="2821" width="6.28515625" customWidth="1"/>
    <col min="2822" max="2822" width="6.42578125" customWidth="1"/>
    <col min="2823" max="2823" width="9.42578125" customWidth="1"/>
    <col min="2824" max="2824" width="6.85546875" customWidth="1"/>
    <col min="2825" max="2825" width="7.7109375" customWidth="1"/>
    <col min="2826" max="2826" width="6.5703125" customWidth="1"/>
    <col min="2827" max="2827" width="6.28515625" customWidth="1"/>
    <col min="2828" max="2828" width="8.28515625" customWidth="1"/>
    <col min="2829" max="2830" width="6.5703125" customWidth="1"/>
    <col min="2831" max="2831" width="8" customWidth="1"/>
    <col min="2832" max="2832" width="7.140625" customWidth="1"/>
    <col min="2833" max="2833" width="7" customWidth="1"/>
    <col min="2834" max="2834" width="7.28515625" customWidth="1"/>
    <col min="2835" max="2835" width="5.85546875" customWidth="1"/>
    <col min="2836" max="2836" width="5.7109375" customWidth="1"/>
    <col min="2837" max="2837" width="7.28515625" customWidth="1"/>
    <col min="2838" max="2838" width="6.42578125" customWidth="1"/>
    <col min="2839" max="2839" width="5.28515625" customWidth="1"/>
    <col min="2840" max="2841" width="5.85546875" customWidth="1"/>
    <col min="2842" max="2842" width="7.7109375" customWidth="1"/>
    <col min="2843" max="2843" width="6" customWidth="1"/>
    <col min="2844" max="2844" width="6.5703125" customWidth="1"/>
    <col min="2845" max="2845" width="5.85546875" customWidth="1"/>
    <col min="2846" max="2846" width="7.140625" customWidth="1"/>
    <col min="2847" max="2847" width="7.42578125" customWidth="1"/>
    <col min="2848" max="2849" width="5.85546875" customWidth="1"/>
    <col min="3053" max="3053" width="25.5703125" customWidth="1"/>
    <col min="3054" max="3054" width="12.42578125" customWidth="1"/>
    <col min="3055" max="3055" width="4.140625" customWidth="1"/>
    <col min="3056" max="3056" width="4.5703125" customWidth="1"/>
    <col min="3057" max="3057" width="19.85546875" customWidth="1"/>
    <col min="3058" max="3058" width="12.85546875" customWidth="1"/>
    <col min="3059" max="3059" width="5.7109375" customWidth="1"/>
    <col min="3060" max="3060" width="3.5703125" customWidth="1"/>
    <col min="3061" max="3061" width="10" customWidth="1"/>
    <col min="3062" max="3062" width="8" customWidth="1"/>
    <col min="3063" max="3063" width="29.28515625" customWidth="1"/>
    <col min="3064" max="3064" width="9.7109375" customWidth="1"/>
    <col min="3065" max="3065" width="4.7109375" customWidth="1"/>
    <col min="3066" max="3067" width="5" customWidth="1"/>
    <col min="3068" max="3068" width="9.85546875" customWidth="1"/>
    <col min="3069" max="3069" width="5.28515625" customWidth="1"/>
    <col min="3070" max="3070" width="8.7109375" customWidth="1"/>
    <col min="3071" max="3071" width="5" customWidth="1"/>
    <col min="3072" max="3072" width="10.42578125" customWidth="1"/>
    <col min="3073" max="3073" width="10.85546875" customWidth="1"/>
    <col min="3074" max="3074" width="6.28515625" customWidth="1"/>
    <col min="3075" max="3075" width="7.7109375" customWidth="1"/>
    <col min="3076" max="3076" width="7.42578125" customWidth="1"/>
    <col min="3077" max="3077" width="6.28515625" customWidth="1"/>
    <col min="3078" max="3078" width="6.42578125" customWidth="1"/>
    <col min="3079" max="3079" width="9.42578125" customWidth="1"/>
    <col min="3080" max="3080" width="6.85546875" customWidth="1"/>
    <col min="3081" max="3081" width="7.7109375" customWidth="1"/>
    <col min="3082" max="3082" width="6.5703125" customWidth="1"/>
    <col min="3083" max="3083" width="6.28515625" customWidth="1"/>
    <col min="3084" max="3084" width="8.28515625" customWidth="1"/>
    <col min="3085" max="3086" width="6.5703125" customWidth="1"/>
    <col min="3087" max="3087" width="8" customWidth="1"/>
    <col min="3088" max="3088" width="7.140625" customWidth="1"/>
    <col min="3089" max="3089" width="7" customWidth="1"/>
    <col min="3090" max="3090" width="7.28515625" customWidth="1"/>
    <col min="3091" max="3091" width="5.85546875" customWidth="1"/>
    <col min="3092" max="3092" width="5.7109375" customWidth="1"/>
    <col min="3093" max="3093" width="7.28515625" customWidth="1"/>
    <col min="3094" max="3094" width="6.42578125" customWidth="1"/>
    <col min="3095" max="3095" width="5.28515625" customWidth="1"/>
    <col min="3096" max="3097" width="5.85546875" customWidth="1"/>
    <col min="3098" max="3098" width="7.7109375" customWidth="1"/>
    <col min="3099" max="3099" width="6" customWidth="1"/>
    <col min="3100" max="3100" width="6.5703125" customWidth="1"/>
    <col min="3101" max="3101" width="5.85546875" customWidth="1"/>
    <col min="3102" max="3102" width="7.140625" customWidth="1"/>
    <col min="3103" max="3103" width="7.42578125" customWidth="1"/>
    <col min="3104" max="3105" width="5.85546875" customWidth="1"/>
    <col min="3309" max="3309" width="25.5703125" customWidth="1"/>
    <col min="3310" max="3310" width="12.42578125" customWidth="1"/>
    <col min="3311" max="3311" width="4.140625" customWidth="1"/>
    <col min="3312" max="3312" width="4.5703125" customWidth="1"/>
    <col min="3313" max="3313" width="19.85546875" customWidth="1"/>
    <col min="3314" max="3314" width="12.85546875" customWidth="1"/>
    <col min="3315" max="3315" width="5.7109375" customWidth="1"/>
    <col min="3316" max="3316" width="3.5703125" customWidth="1"/>
    <col min="3317" max="3317" width="10" customWidth="1"/>
    <col min="3318" max="3318" width="8" customWidth="1"/>
    <col min="3319" max="3319" width="29.28515625" customWidth="1"/>
    <col min="3320" max="3320" width="9.7109375" customWidth="1"/>
    <col min="3321" max="3321" width="4.7109375" customWidth="1"/>
    <col min="3322" max="3323" width="5" customWidth="1"/>
    <col min="3324" max="3324" width="9.85546875" customWidth="1"/>
    <col min="3325" max="3325" width="5.28515625" customWidth="1"/>
    <col min="3326" max="3326" width="8.7109375" customWidth="1"/>
    <col min="3327" max="3327" width="5" customWidth="1"/>
    <col min="3328" max="3328" width="10.42578125" customWidth="1"/>
    <col min="3329" max="3329" width="10.85546875" customWidth="1"/>
    <col min="3330" max="3330" width="6.28515625" customWidth="1"/>
    <col min="3331" max="3331" width="7.7109375" customWidth="1"/>
    <col min="3332" max="3332" width="7.42578125" customWidth="1"/>
    <col min="3333" max="3333" width="6.28515625" customWidth="1"/>
    <col min="3334" max="3334" width="6.42578125" customWidth="1"/>
    <col min="3335" max="3335" width="9.42578125" customWidth="1"/>
    <col min="3336" max="3336" width="6.85546875" customWidth="1"/>
    <col min="3337" max="3337" width="7.7109375" customWidth="1"/>
    <col min="3338" max="3338" width="6.5703125" customWidth="1"/>
    <col min="3339" max="3339" width="6.28515625" customWidth="1"/>
    <col min="3340" max="3340" width="8.28515625" customWidth="1"/>
    <col min="3341" max="3342" width="6.5703125" customWidth="1"/>
    <col min="3343" max="3343" width="8" customWidth="1"/>
    <col min="3344" max="3344" width="7.140625" customWidth="1"/>
    <col min="3345" max="3345" width="7" customWidth="1"/>
    <col min="3346" max="3346" width="7.28515625" customWidth="1"/>
    <col min="3347" max="3347" width="5.85546875" customWidth="1"/>
    <col min="3348" max="3348" width="5.7109375" customWidth="1"/>
    <col min="3349" max="3349" width="7.28515625" customWidth="1"/>
    <col min="3350" max="3350" width="6.42578125" customWidth="1"/>
    <col min="3351" max="3351" width="5.28515625" customWidth="1"/>
    <col min="3352" max="3353" width="5.85546875" customWidth="1"/>
    <col min="3354" max="3354" width="7.7109375" customWidth="1"/>
    <col min="3355" max="3355" width="6" customWidth="1"/>
    <col min="3356" max="3356" width="6.5703125" customWidth="1"/>
    <col min="3357" max="3357" width="5.85546875" customWidth="1"/>
    <col min="3358" max="3358" width="7.140625" customWidth="1"/>
    <col min="3359" max="3359" width="7.42578125" customWidth="1"/>
    <col min="3360" max="3361" width="5.85546875" customWidth="1"/>
    <col min="3565" max="3565" width="25.5703125" customWidth="1"/>
    <col min="3566" max="3566" width="12.42578125" customWidth="1"/>
    <col min="3567" max="3567" width="4.140625" customWidth="1"/>
    <col min="3568" max="3568" width="4.5703125" customWidth="1"/>
    <col min="3569" max="3569" width="19.85546875" customWidth="1"/>
    <col min="3570" max="3570" width="12.85546875" customWidth="1"/>
    <col min="3571" max="3571" width="5.7109375" customWidth="1"/>
    <col min="3572" max="3572" width="3.5703125" customWidth="1"/>
    <col min="3573" max="3573" width="10" customWidth="1"/>
    <col min="3574" max="3574" width="8" customWidth="1"/>
    <col min="3575" max="3575" width="29.28515625" customWidth="1"/>
    <col min="3576" max="3576" width="9.7109375" customWidth="1"/>
    <col min="3577" max="3577" width="4.7109375" customWidth="1"/>
    <col min="3578" max="3579" width="5" customWidth="1"/>
    <col min="3580" max="3580" width="9.85546875" customWidth="1"/>
    <col min="3581" max="3581" width="5.28515625" customWidth="1"/>
    <col min="3582" max="3582" width="8.7109375" customWidth="1"/>
    <col min="3583" max="3583" width="5" customWidth="1"/>
    <col min="3584" max="3584" width="10.42578125" customWidth="1"/>
    <col min="3585" max="3585" width="10.85546875" customWidth="1"/>
    <col min="3586" max="3586" width="6.28515625" customWidth="1"/>
    <col min="3587" max="3587" width="7.7109375" customWidth="1"/>
    <col min="3588" max="3588" width="7.42578125" customWidth="1"/>
    <col min="3589" max="3589" width="6.28515625" customWidth="1"/>
    <col min="3590" max="3590" width="6.42578125" customWidth="1"/>
    <col min="3591" max="3591" width="9.42578125" customWidth="1"/>
    <col min="3592" max="3592" width="6.85546875" customWidth="1"/>
    <col min="3593" max="3593" width="7.7109375" customWidth="1"/>
    <col min="3594" max="3594" width="6.5703125" customWidth="1"/>
    <col min="3595" max="3595" width="6.28515625" customWidth="1"/>
    <col min="3596" max="3596" width="8.28515625" customWidth="1"/>
    <col min="3597" max="3598" width="6.5703125" customWidth="1"/>
    <col min="3599" max="3599" width="8" customWidth="1"/>
    <col min="3600" max="3600" width="7.140625" customWidth="1"/>
    <col min="3601" max="3601" width="7" customWidth="1"/>
    <col min="3602" max="3602" width="7.28515625" customWidth="1"/>
    <col min="3603" max="3603" width="5.85546875" customWidth="1"/>
    <col min="3604" max="3604" width="5.7109375" customWidth="1"/>
    <col min="3605" max="3605" width="7.28515625" customWidth="1"/>
    <col min="3606" max="3606" width="6.42578125" customWidth="1"/>
    <col min="3607" max="3607" width="5.28515625" customWidth="1"/>
    <col min="3608" max="3609" width="5.85546875" customWidth="1"/>
    <col min="3610" max="3610" width="7.7109375" customWidth="1"/>
    <col min="3611" max="3611" width="6" customWidth="1"/>
    <col min="3612" max="3612" width="6.5703125" customWidth="1"/>
    <col min="3613" max="3613" width="5.85546875" customWidth="1"/>
    <col min="3614" max="3614" width="7.140625" customWidth="1"/>
    <col min="3615" max="3615" width="7.42578125" customWidth="1"/>
    <col min="3616" max="3617" width="5.85546875" customWidth="1"/>
    <col min="3821" max="3821" width="25.5703125" customWidth="1"/>
    <col min="3822" max="3822" width="12.42578125" customWidth="1"/>
    <col min="3823" max="3823" width="4.140625" customWidth="1"/>
    <col min="3824" max="3824" width="4.5703125" customWidth="1"/>
    <col min="3825" max="3825" width="19.85546875" customWidth="1"/>
    <col min="3826" max="3826" width="12.85546875" customWidth="1"/>
    <col min="3827" max="3827" width="5.7109375" customWidth="1"/>
    <col min="3828" max="3828" width="3.5703125" customWidth="1"/>
    <col min="3829" max="3829" width="10" customWidth="1"/>
    <col min="3830" max="3830" width="8" customWidth="1"/>
    <col min="3831" max="3831" width="29.28515625" customWidth="1"/>
    <col min="3832" max="3832" width="9.7109375" customWidth="1"/>
    <col min="3833" max="3833" width="4.7109375" customWidth="1"/>
    <col min="3834" max="3835" width="5" customWidth="1"/>
    <col min="3836" max="3836" width="9.85546875" customWidth="1"/>
    <col min="3837" max="3837" width="5.28515625" customWidth="1"/>
    <col min="3838" max="3838" width="8.7109375" customWidth="1"/>
    <col min="3839" max="3839" width="5" customWidth="1"/>
    <col min="3840" max="3840" width="10.42578125" customWidth="1"/>
    <col min="3841" max="3841" width="10.85546875" customWidth="1"/>
    <col min="3842" max="3842" width="6.28515625" customWidth="1"/>
    <col min="3843" max="3843" width="7.7109375" customWidth="1"/>
    <col min="3844" max="3844" width="7.42578125" customWidth="1"/>
    <col min="3845" max="3845" width="6.28515625" customWidth="1"/>
    <col min="3846" max="3846" width="6.42578125" customWidth="1"/>
    <col min="3847" max="3847" width="9.42578125" customWidth="1"/>
    <col min="3848" max="3848" width="6.85546875" customWidth="1"/>
    <col min="3849" max="3849" width="7.7109375" customWidth="1"/>
    <col min="3850" max="3850" width="6.5703125" customWidth="1"/>
    <col min="3851" max="3851" width="6.28515625" customWidth="1"/>
    <col min="3852" max="3852" width="8.28515625" customWidth="1"/>
    <col min="3853" max="3854" width="6.5703125" customWidth="1"/>
    <col min="3855" max="3855" width="8" customWidth="1"/>
    <col min="3856" max="3856" width="7.140625" customWidth="1"/>
    <col min="3857" max="3857" width="7" customWidth="1"/>
    <col min="3858" max="3858" width="7.28515625" customWidth="1"/>
    <col min="3859" max="3859" width="5.85546875" customWidth="1"/>
    <col min="3860" max="3860" width="5.7109375" customWidth="1"/>
    <col min="3861" max="3861" width="7.28515625" customWidth="1"/>
    <col min="3862" max="3862" width="6.42578125" customWidth="1"/>
    <col min="3863" max="3863" width="5.28515625" customWidth="1"/>
    <col min="3864" max="3865" width="5.85546875" customWidth="1"/>
    <col min="3866" max="3866" width="7.7109375" customWidth="1"/>
    <col min="3867" max="3867" width="6" customWidth="1"/>
    <col min="3868" max="3868" width="6.5703125" customWidth="1"/>
    <col min="3869" max="3869" width="5.85546875" customWidth="1"/>
    <col min="3870" max="3870" width="7.140625" customWidth="1"/>
    <col min="3871" max="3871" width="7.42578125" customWidth="1"/>
    <col min="3872" max="3873" width="5.85546875" customWidth="1"/>
    <col min="4077" max="4077" width="25.5703125" customWidth="1"/>
    <col min="4078" max="4078" width="12.42578125" customWidth="1"/>
    <col min="4079" max="4079" width="4.140625" customWidth="1"/>
    <col min="4080" max="4080" width="4.5703125" customWidth="1"/>
    <col min="4081" max="4081" width="19.85546875" customWidth="1"/>
    <col min="4082" max="4082" width="12.85546875" customWidth="1"/>
    <col min="4083" max="4083" width="5.7109375" customWidth="1"/>
    <col min="4084" max="4084" width="3.5703125" customWidth="1"/>
    <col min="4085" max="4085" width="10" customWidth="1"/>
    <col min="4086" max="4086" width="8" customWidth="1"/>
    <col min="4087" max="4087" width="29.28515625" customWidth="1"/>
    <col min="4088" max="4088" width="9.7109375" customWidth="1"/>
    <col min="4089" max="4089" width="4.7109375" customWidth="1"/>
    <col min="4090" max="4091" width="5" customWidth="1"/>
    <col min="4092" max="4092" width="9.85546875" customWidth="1"/>
    <col min="4093" max="4093" width="5.28515625" customWidth="1"/>
    <col min="4094" max="4094" width="8.7109375" customWidth="1"/>
    <col min="4095" max="4095" width="5" customWidth="1"/>
    <col min="4096" max="4096" width="10.42578125" customWidth="1"/>
    <col min="4097" max="4097" width="10.85546875" customWidth="1"/>
    <col min="4098" max="4098" width="6.28515625" customWidth="1"/>
    <col min="4099" max="4099" width="7.7109375" customWidth="1"/>
    <col min="4100" max="4100" width="7.42578125" customWidth="1"/>
    <col min="4101" max="4101" width="6.28515625" customWidth="1"/>
    <col min="4102" max="4102" width="6.42578125" customWidth="1"/>
    <col min="4103" max="4103" width="9.42578125" customWidth="1"/>
    <col min="4104" max="4104" width="6.85546875" customWidth="1"/>
    <col min="4105" max="4105" width="7.7109375" customWidth="1"/>
    <col min="4106" max="4106" width="6.5703125" customWidth="1"/>
    <col min="4107" max="4107" width="6.28515625" customWidth="1"/>
    <col min="4108" max="4108" width="8.28515625" customWidth="1"/>
    <col min="4109" max="4110" width="6.5703125" customWidth="1"/>
    <col min="4111" max="4111" width="8" customWidth="1"/>
    <col min="4112" max="4112" width="7.140625" customWidth="1"/>
    <col min="4113" max="4113" width="7" customWidth="1"/>
    <col min="4114" max="4114" width="7.28515625" customWidth="1"/>
    <col min="4115" max="4115" width="5.85546875" customWidth="1"/>
    <col min="4116" max="4116" width="5.7109375" customWidth="1"/>
    <col min="4117" max="4117" width="7.28515625" customWidth="1"/>
    <col min="4118" max="4118" width="6.42578125" customWidth="1"/>
    <col min="4119" max="4119" width="5.28515625" customWidth="1"/>
    <col min="4120" max="4121" width="5.85546875" customWidth="1"/>
    <col min="4122" max="4122" width="7.7109375" customWidth="1"/>
    <col min="4123" max="4123" width="6" customWidth="1"/>
    <col min="4124" max="4124" width="6.5703125" customWidth="1"/>
    <col min="4125" max="4125" width="5.85546875" customWidth="1"/>
    <col min="4126" max="4126" width="7.140625" customWidth="1"/>
    <col min="4127" max="4127" width="7.42578125" customWidth="1"/>
    <col min="4128" max="4129" width="5.85546875" customWidth="1"/>
    <col min="4333" max="4333" width="25.5703125" customWidth="1"/>
    <col min="4334" max="4334" width="12.42578125" customWidth="1"/>
    <col min="4335" max="4335" width="4.140625" customWidth="1"/>
    <col min="4336" max="4336" width="4.5703125" customWidth="1"/>
    <col min="4337" max="4337" width="19.85546875" customWidth="1"/>
    <col min="4338" max="4338" width="12.85546875" customWidth="1"/>
    <col min="4339" max="4339" width="5.7109375" customWidth="1"/>
    <col min="4340" max="4340" width="3.5703125" customWidth="1"/>
    <col min="4341" max="4341" width="10" customWidth="1"/>
    <col min="4342" max="4342" width="8" customWidth="1"/>
    <col min="4343" max="4343" width="29.28515625" customWidth="1"/>
    <col min="4344" max="4344" width="9.7109375" customWidth="1"/>
    <col min="4345" max="4345" width="4.7109375" customWidth="1"/>
    <col min="4346" max="4347" width="5" customWidth="1"/>
    <col min="4348" max="4348" width="9.85546875" customWidth="1"/>
    <col min="4349" max="4349" width="5.28515625" customWidth="1"/>
    <col min="4350" max="4350" width="8.7109375" customWidth="1"/>
    <col min="4351" max="4351" width="5" customWidth="1"/>
    <col min="4352" max="4352" width="10.42578125" customWidth="1"/>
    <col min="4353" max="4353" width="10.85546875" customWidth="1"/>
    <col min="4354" max="4354" width="6.28515625" customWidth="1"/>
    <col min="4355" max="4355" width="7.7109375" customWidth="1"/>
    <col min="4356" max="4356" width="7.42578125" customWidth="1"/>
    <col min="4357" max="4357" width="6.28515625" customWidth="1"/>
    <col min="4358" max="4358" width="6.42578125" customWidth="1"/>
    <col min="4359" max="4359" width="9.42578125" customWidth="1"/>
    <col min="4360" max="4360" width="6.85546875" customWidth="1"/>
    <col min="4361" max="4361" width="7.7109375" customWidth="1"/>
    <col min="4362" max="4362" width="6.5703125" customWidth="1"/>
    <col min="4363" max="4363" width="6.28515625" customWidth="1"/>
    <col min="4364" max="4364" width="8.28515625" customWidth="1"/>
    <col min="4365" max="4366" width="6.5703125" customWidth="1"/>
    <col min="4367" max="4367" width="8" customWidth="1"/>
    <col min="4368" max="4368" width="7.140625" customWidth="1"/>
    <col min="4369" max="4369" width="7" customWidth="1"/>
    <col min="4370" max="4370" width="7.28515625" customWidth="1"/>
    <col min="4371" max="4371" width="5.85546875" customWidth="1"/>
    <col min="4372" max="4372" width="5.7109375" customWidth="1"/>
    <col min="4373" max="4373" width="7.28515625" customWidth="1"/>
    <col min="4374" max="4374" width="6.42578125" customWidth="1"/>
    <col min="4375" max="4375" width="5.28515625" customWidth="1"/>
    <col min="4376" max="4377" width="5.85546875" customWidth="1"/>
    <col min="4378" max="4378" width="7.7109375" customWidth="1"/>
    <col min="4379" max="4379" width="6" customWidth="1"/>
    <col min="4380" max="4380" width="6.5703125" customWidth="1"/>
    <col min="4381" max="4381" width="5.85546875" customWidth="1"/>
    <col min="4382" max="4382" width="7.140625" customWidth="1"/>
    <col min="4383" max="4383" width="7.42578125" customWidth="1"/>
    <col min="4384" max="4385" width="5.85546875" customWidth="1"/>
    <col min="4589" max="4589" width="25.5703125" customWidth="1"/>
    <col min="4590" max="4590" width="12.42578125" customWidth="1"/>
    <col min="4591" max="4591" width="4.140625" customWidth="1"/>
    <col min="4592" max="4592" width="4.5703125" customWidth="1"/>
    <col min="4593" max="4593" width="19.85546875" customWidth="1"/>
    <col min="4594" max="4594" width="12.85546875" customWidth="1"/>
    <col min="4595" max="4595" width="5.7109375" customWidth="1"/>
    <col min="4596" max="4596" width="3.5703125" customWidth="1"/>
    <col min="4597" max="4597" width="10" customWidth="1"/>
    <col min="4598" max="4598" width="8" customWidth="1"/>
    <col min="4599" max="4599" width="29.28515625" customWidth="1"/>
    <col min="4600" max="4600" width="9.7109375" customWidth="1"/>
    <col min="4601" max="4601" width="4.7109375" customWidth="1"/>
    <col min="4602" max="4603" width="5" customWidth="1"/>
    <col min="4604" max="4604" width="9.85546875" customWidth="1"/>
    <col min="4605" max="4605" width="5.28515625" customWidth="1"/>
    <col min="4606" max="4606" width="8.7109375" customWidth="1"/>
    <col min="4607" max="4607" width="5" customWidth="1"/>
    <col min="4608" max="4608" width="10.42578125" customWidth="1"/>
    <col min="4609" max="4609" width="10.85546875" customWidth="1"/>
    <col min="4610" max="4610" width="6.28515625" customWidth="1"/>
    <col min="4611" max="4611" width="7.7109375" customWidth="1"/>
    <col min="4612" max="4612" width="7.42578125" customWidth="1"/>
    <col min="4613" max="4613" width="6.28515625" customWidth="1"/>
    <col min="4614" max="4614" width="6.42578125" customWidth="1"/>
    <col min="4615" max="4615" width="9.42578125" customWidth="1"/>
    <col min="4616" max="4616" width="6.85546875" customWidth="1"/>
    <col min="4617" max="4617" width="7.7109375" customWidth="1"/>
    <col min="4618" max="4618" width="6.5703125" customWidth="1"/>
    <col min="4619" max="4619" width="6.28515625" customWidth="1"/>
    <col min="4620" max="4620" width="8.28515625" customWidth="1"/>
    <col min="4621" max="4622" width="6.5703125" customWidth="1"/>
    <col min="4623" max="4623" width="8" customWidth="1"/>
    <col min="4624" max="4624" width="7.140625" customWidth="1"/>
    <col min="4625" max="4625" width="7" customWidth="1"/>
    <col min="4626" max="4626" width="7.28515625" customWidth="1"/>
    <col min="4627" max="4627" width="5.85546875" customWidth="1"/>
    <col min="4628" max="4628" width="5.7109375" customWidth="1"/>
    <col min="4629" max="4629" width="7.28515625" customWidth="1"/>
    <col min="4630" max="4630" width="6.42578125" customWidth="1"/>
    <col min="4631" max="4631" width="5.28515625" customWidth="1"/>
    <col min="4632" max="4633" width="5.85546875" customWidth="1"/>
    <col min="4634" max="4634" width="7.7109375" customWidth="1"/>
    <col min="4635" max="4635" width="6" customWidth="1"/>
    <col min="4636" max="4636" width="6.5703125" customWidth="1"/>
    <col min="4637" max="4637" width="5.85546875" customWidth="1"/>
    <col min="4638" max="4638" width="7.140625" customWidth="1"/>
    <col min="4639" max="4639" width="7.42578125" customWidth="1"/>
    <col min="4640" max="4641" width="5.85546875" customWidth="1"/>
    <col min="4845" max="4845" width="25.5703125" customWidth="1"/>
    <col min="4846" max="4846" width="12.42578125" customWidth="1"/>
    <col min="4847" max="4847" width="4.140625" customWidth="1"/>
    <col min="4848" max="4848" width="4.5703125" customWidth="1"/>
    <col min="4849" max="4849" width="19.85546875" customWidth="1"/>
    <col min="4850" max="4850" width="12.85546875" customWidth="1"/>
    <col min="4851" max="4851" width="5.7109375" customWidth="1"/>
    <col min="4852" max="4852" width="3.5703125" customWidth="1"/>
    <col min="4853" max="4853" width="10" customWidth="1"/>
    <col min="4854" max="4854" width="8" customWidth="1"/>
    <col min="4855" max="4855" width="29.28515625" customWidth="1"/>
    <col min="4856" max="4856" width="9.7109375" customWidth="1"/>
    <col min="4857" max="4857" width="4.7109375" customWidth="1"/>
    <col min="4858" max="4859" width="5" customWidth="1"/>
    <col min="4860" max="4860" width="9.85546875" customWidth="1"/>
    <col min="4861" max="4861" width="5.28515625" customWidth="1"/>
    <col min="4862" max="4862" width="8.7109375" customWidth="1"/>
    <col min="4863" max="4863" width="5" customWidth="1"/>
    <col min="4864" max="4864" width="10.42578125" customWidth="1"/>
    <col min="4865" max="4865" width="10.85546875" customWidth="1"/>
    <col min="4866" max="4866" width="6.28515625" customWidth="1"/>
    <col min="4867" max="4867" width="7.7109375" customWidth="1"/>
    <col min="4868" max="4868" width="7.42578125" customWidth="1"/>
    <col min="4869" max="4869" width="6.28515625" customWidth="1"/>
    <col min="4870" max="4870" width="6.42578125" customWidth="1"/>
    <col min="4871" max="4871" width="9.42578125" customWidth="1"/>
    <col min="4872" max="4872" width="6.85546875" customWidth="1"/>
    <col min="4873" max="4873" width="7.7109375" customWidth="1"/>
    <col min="4874" max="4874" width="6.5703125" customWidth="1"/>
    <col min="4875" max="4875" width="6.28515625" customWidth="1"/>
    <col min="4876" max="4876" width="8.28515625" customWidth="1"/>
    <col min="4877" max="4878" width="6.5703125" customWidth="1"/>
    <col min="4879" max="4879" width="8" customWidth="1"/>
    <col min="4880" max="4880" width="7.140625" customWidth="1"/>
    <col min="4881" max="4881" width="7" customWidth="1"/>
    <col min="4882" max="4882" width="7.28515625" customWidth="1"/>
    <col min="4883" max="4883" width="5.85546875" customWidth="1"/>
    <col min="4884" max="4884" width="5.7109375" customWidth="1"/>
    <col min="4885" max="4885" width="7.28515625" customWidth="1"/>
    <col min="4886" max="4886" width="6.42578125" customWidth="1"/>
    <col min="4887" max="4887" width="5.28515625" customWidth="1"/>
    <col min="4888" max="4889" width="5.85546875" customWidth="1"/>
    <col min="4890" max="4890" width="7.7109375" customWidth="1"/>
    <col min="4891" max="4891" width="6" customWidth="1"/>
    <col min="4892" max="4892" width="6.5703125" customWidth="1"/>
    <col min="4893" max="4893" width="5.85546875" customWidth="1"/>
    <col min="4894" max="4894" width="7.140625" customWidth="1"/>
    <col min="4895" max="4895" width="7.42578125" customWidth="1"/>
    <col min="4896" max="4897" width="5.85546875" customWidth="1"/>
    <col min="5101" max="5101" width="25.5703125" customWidth="1"/>
    <col min="5102" max="5102" width="12.42578125" customWidth="1"/>
    <col min="5103" max="5103" width="4.140625" customWidth="1"/>
    <col min="5104" max="5104" width="4.5703125" customWidth="1"/>
    <col min="5105" max="5105" width="19.85546875" customWidth="1"/>
    <col min="5106" max="5106" width="12.85546875" customWidth="1"/>
    <col min="5107" max="5107" width="5.7109375" customWidth="1"/>
    <col min="5108" max="5108" width="3.5703125" customWidth="1"/>
    <col min="5109" max="5109" width="10" customWidth="1"/>
    <col min="5110" max="5110" width="8" customWidth="1"/>
    <col min="5111" max="5111" width="29.28515625" customWidth="1"/>
    <col min="5112" max="5112" width="9.7109375" customWidth="1"/>
    <col min="5113" max="5113" width="4.7109375" customWidth="1"/>
    <col min="5114" max="5115" width="5" customWidth="1"/>
    <col min="5116" max="5116" width="9.85546875" customWidth="1"/>
    <col min="5117" max="5117" width="5.28515625" customWidth="1"/>
    <col min="5118" max="5118" width="8.7109375" customWidth="1"/>
    <col min="5119" max="5119" width="5" customWidth="1"/>
    <col min="5120" max="5120" width="10.42578125" customWidth="1"/>
    <col min="5121" max="5121" width="10.85546875" customWidth="1"/>
    <col min="5122" max="5122" width="6.28515625" customWidth="1"/>
    <col min="5123" max="5123" width="7.7109375" customWidth="1"/>
    <col min="5124" max="5124" width="7.42578125" customWidth="1"/>
    <col min="5125" max="5125" width="6.28515625" customWidth="1"/>
    <col min="5126" max="5126" width="6.42578125" customWidth="1"/>
    <col min="5127" max="5127" width="9.42578125" customWidth="1"/>
    <col min="5128" max="5128" width="6.85546875" customWidth="1"/>
    <col min="5129" max="5129" width="7.7109375" customWidth="1"/>
    <col min="5130" max="5130" width="6.5703125" customWidth="1"/>
    <col min="5131" max="5131" width="6.28515625" customWidth="1"/>
    <col min="5132" max="5132" width="8.28515625" customWidth="1"/>
    <col min="5133" max="5134" width="6.5703125" customWidth="1"/>
    <col min="5135" max="5135" width="8" customWidth="1"/>
    <col min="5136" max="5136" width="7.140625" customWidth="1"/>
    <col min="5137" max="5137" width="7" customWidth="1"/>
    <col min="5138" max="5138" width="7.28515625" customWidth="1"/>
    <col min="5139" max="5139" width="5.85546875" customWidth="1"/>
    <col min="5140" max="5140" width="5.7109375" customWidth="1"/>
    <col min="5141" max="5141" width="7.28515625" customWidth="1"/>
    <col min="5142" max="5142" width="6.42578125" customWidth="1"/>
    <col min="5143" max="5143" width="5.28515625" customWidth="1"/>
    <col min="5144" max="5145" width="5.85546875" customWidth="1"/>
    <col min="5146" max="5146" width="7.7109375" customWidth="1"/>
    <col min="5147" max="5147" width="6" customWidth="1"/>
    <col min="5148" max="5148" width="6.5703125" customWidth="1"/>
    <col min="5149" max="5149" width="5.85546875" customWidth="1"/>
    <col min="5150" max="5150" width="7.140625" customWidth="1"/>
    <col min="5151" max="5151" width="7.42578125" customWidth="1"/>
    <col min="5152" max="5153" width="5.85546875" customWidth="1"/>
    <col min="5357" max="5357" width="25.5703125" customWidth="1"/>
    <col min="5358" max="5358" width="12.42578125" customWidth="1"/>
    <col min="5359" max="5359" width="4.140625" customWidth="1"/>
    <col min="5360" max="5360" width="4.5703125" customWidth="1"/>
    <col min="5361" max="5361" width="19.85546875" customWidth="1"/>
    <col min="5362" max="5362" width="12.85546875" customWidth="1"/>
    <col min="5363" max="5363" width="5.7109375" customWidth="1"/>
    <col min="5364" max="5364" width="3.5703125" customWidth="1"/>
    <col min="5365" max="5365" width="10" customWidth="1"/>
    <col min="5366" max="5366" width="8" customWidth="1"/>
    <col min="5367" max="5367" width="29.28515625" customWidth="1"/>
    <col min="5368" max="5368" width="9.7109375" customWidth="1"/>
    <col min="5369" max="5369" width="4.7109375" customWidth="1"/>
    <col min="5370" max="5371" width="5" customWidth="1"/>
    <col min="5372" max="5372" width="9.85546875" customWidth="1"/>
    <col min="5373" max="5373" width="5.28515625" customWidth="1"/>
    <col min="5374" max="5374" width="8.7109375" customWidth="1"/>
    <col min="5375" max="5375" width="5" customWidth="1"/>
    <col min="5376" max="5376" width="10.42578125" customWidth="1"/>
    <col min="5377" max="5377" width="10.85546875" customWidth="1"/>
    <col min="5378" max="5378" width="6.28515625" customWidth="1"/>
    <col min="5379" max="5379" width="7.7109375" customWidth="1"/>
    <col min="5380" max="5380" width="7.42578125" customWidth="1"/>
    <col min="5381" max="5381" width="6.28515625" customWidth="1"/>
    <col min="5382" max="5382" width="6.42578125" customWidth="1"/>
    <col min="5383" max="5383" width="9.42578125" customWidth="1"/>
    <col min="5384" max="5384" width="6.85546875" customWidth="1"/>
    <col min="5385" max="5385" width="7.7109375" customWidth="1"/>
    <col min="5386" max="5386" width="6.5703125" customWidth="1"/>
    <col min="5387" max="5387" width="6.28515625" customWidth="1"/>
    <col min="5388" max="5388" width="8.28515625" customWidth="1"/>
    <col min="5389" max="5390" width="6.5703125" customWidth="1"/>
    <col min="5391" max="5391" width="8" customWidth="1"/>
    <col min="5392" max="5392" width="7.140625" customWidth="1"/>
    <col min="5393" max="5393" width="7" customWidth="1"/>
    <col min="5394" max="5394" width="7.28515625" customWidth="1"/>
    <col min="5395" max="5395" width="5.85546875" customWidth="1"/>
    <col min="5396" max="5396" width="5.7109375" customWidth="1"/>
    <col min="5397" max="5397" width="7.28515625" customWidth="1"/>
    <col min="5398" max="5398" width="6.42578125" customWidth="1"/>
    <col min="5399" max="5399" width="5.28515625" customWidth="1"/>
    <col min="5400" max="5401" width="5.85546875" customWidth="1"/>
    <col min="5402" max="5402" width="7.7109375" customWidth="1"/>
    <col min="5403" max="5403" width="6" customWidth="1"/>
    <col min="5404" max="5404" width="6.5703125" customWidth="1"/>
    <col min="5405" max="5405" width="5.85546875" customWidth="1"/>
    <col min="5406" max="5406" width="7.140625" customWidth="1"/>
    <col min="5407" max="5407" width="7.42578125" customWidth="1"/>
    <col min="5408" max="5409" width="5.85546875" customWidth="1"/>
    <col min="5613" max="5613" width="25.5703125" customWidth="1"/>
    <col min="5614" max="5614" width="12.42578125" customWidth="1"/>
    <col min="5615" max="5615" width="4.140625" customWidth="1"/>
    <col min="5616" max="5616" width="4.5703125" customWidth="1"/>
    <col min="5617" max="5617" width="19.85546875" customWidth="1"/>
    <col min="5618" max="5618" width="12.85546875" customWidth="1"/>
    <col min="5619" max="5619" width="5.7109375" customWidth="1"/>
    <col min="5620" max="5620" width="3.5703125" customWidth="1"/>
    <col min="5621" max="5621" width="10" customWidth="1"/>
    <col min="5622" max="5622" width="8" customWidth="1"/>
    <col min="5623" max="5623" width="29.28515625" customWidth="1"/>
    <col min="5624" max="5624" width="9.7109375" customWidth="1"/>
    <col min="5625" max="5625" width="4.7109375" customWidth="1"/>
    <col min="5626" max="5627" width="5" customWidth="1"/>
    <col min="5628" max="5628" width="9.85546875" customWidth="1"/>
    <col min="5629" max="5629" width="5.28515625" customWidth="1"/>
    <col min="5630" max="5630" width="8.7109375" customWidth="1"/>
    <col min="5631" max="5631" width="5" customWidth="1"/>
    <col min="5632" max="5632" width="10.42578125" customWidth="1"/>
    <col min="5633" max="5633" width="10.85546875" customWidth="1"/>
    <col min="5634" max="5634" width="6.28515625" customWidth="1"/>
    <col min="5635" max="5635" width="7.7109375" customWidth="1"/>
    <col min="5636" max="5636" width="7.42578125" customWidth="1"/>
    <col min="5637" max="5637" width="6.28515625" customWidth="1"/>
    <col min="5638" max="5638" width="6.42578125" customWidth="1"/>
    <col min="5639" max="5639" width="9.42578125" customWidth="1"/>
    <col min="5640" max="5640" width="6.85546875" customWidth="1"/>
    <col min="5641" max="5641" width="7.7109375" customWidth="1"/>
    <col min="5642" max="5642" width="6.5703125" customWidth="1"/>
    <col min="5643" max="5643" width="6.28515625" customWidth="1"/>
    <col min="5644" max="5644" width="8.28515625" customWidth="1"/>
    <col min="5645" max="5646" width="6.5703125" customWidth="1"/>
    <col min="5647" max="5647" width="8" customWidth="1"/>
    <col min="5648" max="5648" width="7.140625" customWidth="1"/>
    <col min="5649" max="5649" width="7" customWidth="1"/>
    <col min="5650" max="5650" width="7.28515625" customWidth="1"/>
    <col min="5651" max="5651" width="5.85546875" customWidth="1"/>
    <col min="5652" max="5652" width="5.7109375" customWidth="1"/>
    <col min="5653" max="5653" width="7.28515625" customWidth="1"/>
    <col min="5654" max="5654" width="6.42578125" customWidth="1"/>
    <col min="5655" max="5655" width="5.28515625" customWidth="1"/>
    <col min="5656" max="5657" width="5.85546875" customWidth="1"/>
    <col min="5658" max="5658" width="7.7109375" customWidth="1"/>
    <col min="5659" max="5659" width="6" customWidth="1"/>
    <col min="5660" max="5660" width="6.5703125" customWidth="1"/>
    <col min="5661" max="5661" width="5.85546875" customWidth="1"/>
    <col min="5662" max="5662" width="7.140625" customWidth="1"/>
    <col min="5663" max="5663" width="7.42578125" customWidth="1"/>
    <col min="5664" max="5665" width="5.85546875" customWidth="1"/>
    <col min="5869" max="5869" width="25.5703125" customWidth="1"/>
    <col min="5870" max="5870" width="12.42578125" customWidth="1"/>
    <col min="5871" max="5871" width="4.140625" customWidth="1"/>
    <col min="5872" max="5872" width="4.5703125" customWidth="1"/>
    <col min="5873" max="5873" width="19.85546875" customWidth="1"/>
    <col min="5874" max="5874" width="12.85546875" customWidth="1"/>
    <col min="5875" max="5875" width="5.7109375" customWidth="1"/>
    <col min="5876" max="5876" width="3.5703125" customWidth="1"/>
    <col min="5877" max="5877" width="10" customWidth="1"/>
    <col min="5878" max="5878" width="8" customWidth="1"/>
    <col min="5879" max="5879" width="29.28515625" customWidth="1"/>
    <col min="5880" max="5880" width="9.7109375" customWidth="1"/>
    <col min="5881" max="5881" width="4.7109375" customWidth="1"/>
    <col min="5882" max="5883" width="5" customWidth="1"/>
    <col min="5884" max="5884" width="9.85546875" customWidth="1"/>
    <col min="5885" max="5885" width="5.28515625" customWidth="1"/>
    <col min="5886" max="5886" width="8.7109375" customWidth="1"/>
    <col min="5887" max="5887" width="5" customWidth="1"/>
    <col min="5888" max="5888" width="10.42578125" customWidth="1"/>
    <col min="5889" max="5889" width="10.85546875" customWidth="1"/>
    <col min="5890" max="5890" width="6.28515625" customWidth="1"/>
    <col min="5891" max="5891" width="7.7109375" customWidth="1"/>
    <col min="5892" max="5892" width="7.42578125" customWidth="1"/>
    <col min="5893" max="5893" width="6.28515625" customWidth="1"/>
    <col min="5894" max="5894" width="6.42578125" customWidth="1"/>
    <col min="5895" max="5895" width="9.42578125" customWidth="1"/>
    <col min="5896" max="5896" width="6.85546875" customWidth="1"/>
    <col min="5897" max="5897" width="7.7109375" customWidth="1"/>
    <col min="5898" max="5898" width="6.5703125" customWidth="1"/>
    <col min="5899" max="5899" width="6.28515625" customWidth="1"/>
    <col min="5900" max="5900" width="8.28515625" customWidth="1"/>
    <col min="5901" max="5902" width="6.5703125" customWidth="1"/>
    <col min="5903" max="5903" width="8" customWidth="1"/>
    <col min="5904" max="5904" width="7.140625" customWidth="1"/>
    <col min="5905" max="5905" width="7" customWidth="1"/>
    <col min="5906" max="5906" width="7.28515625" customWidth="1"/>
    <col min="5907" max="5907" width="5.85546875" customWidth="1"/>
    <col min="5908" max="5908" width="5.7109375" customWidth="1"/>
    <col min="5909" max="5909" width="7.28515625" customWidth="1"/>
    <col min="5910" max="5910" width="6.42578125" customWidth="1"/>
    <col min="5911" max="5911" width="5.28515625" customWidth="1"/>
    <col min="5912" max="5913" width="5.85546875" customWidth="1"/>
    <col min="5914" max="5914" width="7.7109375" customWidth="1"/>
    <col min="5915" max="5915" width="6" customWidth="1"/>
    <col min="5916" max="5916" width="6.5703125" customWidth="1"/>
    <col min="5917" max="5917" width="5.85546875" customWidth="1"/>
    <col min="5918" max="5918" width="7.140625" customWidth="1"/>
    <col min="5919" max="5919" width="7.42578125" customWidth="1"/>
    <col min="5920" max="5921" width="5.85546875" customWidth="1"/>
    <col min="6125" max="6125" width="25.5703125" customWidth="1"/>
    <col min="6126" max="6126" width="12.42578125" customWidth="1"/>
    <col min="6127" max="6127" width="4.140625" customWidth="1"/>
    <col min="6128" max="6128" width="4.5703125" customWidth="1"/>
    <col min="6129" max="6129" width="19.85546875" customWidth="1"/>
    <col min="6130" max="6130" width="12.85546875" customWidth="1"/>
    <col min="6131" max="6131" width="5.7109375" customWidth="1"/>
    <col min="6132" max="6132" width="3.5703125" customWidth="1"/>
    <col min="6133" max="6133" width="10" customWidth="1"/>
    <col min="6134" max="6134" width="8" customWidth="1"/>
    <col min="6135" max="6135" width="29.28515625" customWidth="1"/>
    <col min="6136" max="6136" width="9.7109375" customWidth="1"/>
    <col min="6137" max="6137" width="4.7109375" customWidth="1"/>
    <col min="6138" max="6139" width="5" customWidth="1"/>
    <col min="6140" max="6140" width="9.85546875" customWidth="1"/>
    <col min="6141" max="6141" width="5.28515625" customWidth="1"/>
    <col min="6142" max="6142" width="8.7109375" customWidth="1"/>
    <col min="6143" max="6143" width="5" customWidth="1"/>
    <col min="6144" max="6144" width="10.42578125" customWidth="1"/>
    <col min="6145" max="6145" width="10.85546875" customWidth="1"/>
    <col min="6146" max="6146" width="6.28515625" customWidth="1"/>
    <col min="6147" max="6147" width="7.7109375" customWidth="1"/>
    <col min="6148" max="6148" width="7.42578125" customWidth="1"/>
    <col min="6149" max="6149" width="6.28515625" customWidth="1"/>
    <col min="6150" max="6150" width="6.42578125" customWidth="1"/>
    <col min="6151" max="6151" width="9.42578125" customWidth="1"/>
    <col min="6152" max="6152" width="6.85546875" customWidth="1"/>
    <col min="6153" max="6153" width="7.7109375" customWidth="1"/>
    <col min="6154" max="6154" width="6.5703125" customWidth="1"/>
    <col min="6155" max="6155" width="6.28515625" customWidth="1"/>
    <col min="6156" max="6156" width="8.28515625" customWidth="1"/>
    <col min="6157" max="6158" width="6.5703125" customWidth="1"/>
    <col min="6159" max="6159" width="8" customWidth="1"/>
    <col min="6160" max="6160" width="7.140625" customWidth="1"/>
    <col min="6161" max="6161" width="7" customWidth="1"/>
    <col min="6162" max="6162" width="7.28515625" customWidth="1"/>
    <col min="6163" max="6163" width="5.85546875" customWidth="1"/>
    <col min="6164" max="6164" width="5.7109375" customWidth="1"/>
    <col min="6165" max="6165" width="7.28515625" customWidth="1"/>
    <col min="6166" max="6166" width="6.42578125" customWidth="1"/>
    <col min="6167" max="6167" width="5.28515625" customWidth="1"/>
    <col min="6168" max="6169" width="5.85546875" customWidth="1"/>
    <col min="6170" max="6170" width="7.7109375" customWidth="1"/>
    <col min="6171" max="6171" width="6" customWidth="1"/>
    <col min="6172" max="6172" width="6.5703125" customWidth="1"/>
    <col min="6173" max="6173" width="5.85546875" customWidth="1"/>
    <col min="6174" max="6174" width="7.140625" customWidth="1"/>
    <col min="6175" max="6175" width="7.42578125" customWidth="1"/>
    <col min="6176" max="6177" width="5.85546875" customWidth="1"/>
    <col min="6381" max="6381" width="25.5703125" customWidth="1"/>
    <col min="6382" max="6382" width="12.42578125" customWidth="1"/>
    <col min="6383" max="6383" width="4.140625" customWidth="1"/>
    <col min="6384" max="6384" width="4.5703125" customWidth="1"/>
    <col min="6385" max="6385" width="19.85546875" customWidth="1"/>
    <col min="6386" max="6386" width="12.85546875" customWidth="1"/>
    <col min="6387" max="6387" width="5.7109375" customWidth="1"/>
    <col min="6388" max="6388" width="3.5703125" customWidth="1"/>
    <col min="6389" max="6389" width="10" customWidth="1"/>
    <col min="6390" max="6390" width="8" customWidth="1"/>
    <col min="6391" max="6391" width="29.28515625" customWidth="1"/>
    <col min="6392" max="6392" width="9.7109375" customWidth="1"/>
    <col min="6393" max="6393" width="4.7109375" customWidth="1"/>
    <col min="6394" max="6395" width="5" customWidth="1"/>
    <col min="6396" max="6396" width="9.85546875" customWidth="1"/>
    <col min="6397" max="6397" width="5.28515625" customWidth="1"/>
    <col min="6398" max="6398" width="8.7109375" customWidth="1"/>
    <col min="6399" max="6399" width="5" customWidth="1"/>
    <col min="6400" max="6400" width="10.42578125" customWidth="1"/>
    <col min="6401" max="6401" width="10.85546875" customWidth="1"/>
    <col min="6402" max="6402" width="6.28515625" customWidth="1"/>
    <col min="6403" max="6403" width="7.7109375" customWidth="1"/>
    <col min="6404" max="6404" width="7.42578125" customWidth="1"/>
    <col min="6405" max="6405" width="6.28515625" customWidth="1"/>
    <col min="6406" max="6406" width="6.42578125" customWidth="1"/>
    <col min="6407" max="6407" width="9.42578125" customWidth="1"/>
    <col min="6408" max="6408" width="6.85546875" customWidth="1"/>
    <col min="6409" max="6409" width="7.7109375" customWidth="1"/>
    <col min="6410" max="6410" width="6.5703125" customWidth="1"/>
    <col min="6411" max="6411" width="6.28515625" customWidth="1"/>
    <col min="6412" max="6412" width="8.28515625" customWidth="1"/>
    <col min="6413" max="6414" width="6.5703125" customWidth="1"/>
    <col min="6415" max="6415" width="8" customWidth="1"/>
    <col min="6416" max="6416" width="7.140625" customWidth="1"/>
    <col min="6417" max="6417" width="7" customWidth="1"/>
    <col min="6418" max="6418" width="7.28515625" customWidth="1"/>
    <col min="6419" max="6419" width="5.85546875" customWidth="1"/>
    <col min="6420" max="6420" width="5.7109375" customWidth="1"/>
    <col min="6421" max="6421" width="7.28515625" customWidth="1"/>
    <col min="6422" max="6422" width="6.42578125" customWidth="1"/>
    <col min="6423" max="6423" width="5.28515625" customWidth="1"/>
    <col min="6424" max="6425" width="5.85546875" customWidth="1"/>
    <col min="6426" max="6426" width="7.7109375" customWidth="1"/>
    <col min="6427" max="6427" width="6" customWidth="1"/>
    <col min="6428" max="6428" width="6.5703125" customWidth="1"/>
    <col min="6429" max="6429" width="5.85546875" customWidth="1"/>
    <col min="6430" max="6430" width="7.140625" customWidth="1"/>
    <col min="6431" max="6431" width="7.42578125" customWidth="1"/>
    <col min="6432" max="6433" width="5.85546875" customWidth="1"/>
    <col min="6637" max="6637" width="25.5703125" customWidth="1"/>
    <col min="6638" max="6638" width="12.42578125" customWidth="1"/>
    <col min="6639" max="6639" width="4.140625" customWidth="1"/>
    <col min="6640" max="6640" width="4.5703125" customWidth="1"/>
    <col min="6641" max="6641" width="19.85546875" customWidth="1"/>
    <col min="6642" max="6642" width="12.85546875" customWidth="1"/>
    <col min="6643" max="6643" width="5.7109375" customWidth="1"/>
    <col min="6644" max="6644" width="3.5703125" customWidth="1"/>
    <col min="6645" max="6645" width="10" customWidth="1"/>
    <col min="6646" max="6646" width="8" customWidth="1"/>
    <col min="6647" max="6647" width="29.28515625" customWidth="1"/>
    <col min="6648" max="6648" width="9.7109375" customWidth="1"/>
    <col min="6649" max="6649" width="4.7109375" customWidth="1"/>
    <col min="6650" max="6651" width="5" customWidth="1"/>
    <col min="6652" max="6652" width="9.85546875" customWidth="1"/>
    <col min="6653" max="6653" width="5.28515625" customWidth="1"/>
    <col min="6654" max="6654" width="8.7109375" customWidth="1"/>
    <col min="6655" max="6655" width="5" customWidth="1"/>
    <col min="6656" max="6656" width="10.42578125" customWidth="1"/>
    <col min="6657" max="6657" width="10.85546875" customWidth="1"/>
    <col min="6658" max="6658" width="6.28515625" customWidth="1"/>
    <col min="6659" max="6659" width="7.7109375" customWidth="1"/>
    <col min="6660" max="6660" width="7.42578125" customWidth="1"/>
    <col min="6661" max="6661" width="6.28515625" customWidth="1"/>
    <col min="6662" max="6662" width="6.42578125" customWidth="1"/>
    <col min="6663" max="6663" width="9.42578125" customWidth="1"/>
    <col min="6664" max="6664" width="6.85546875" customWidth="1"/>
    <col min="6665" max="6665" width="7.7109375" customWidth="1"/>
    <col min="6666" max="6666" width="6.5703125" customWidth="1"/>
    <col min="6667" max="6667" width="6.28515625" customWidth="1"/>
    <col min="6668" max="6668" width="8.28515625" customWidth="1"/>
    <col min="6669" max="6670" width="6.5703125" customWidth="1"/>
    <col min="6671" max="6671" width="8" customWidth="1"/>
    <col min="6672" max="6672" width="7.140625" customWidth="1"/>
    <col min="6673" max="6673" width="7" customWidth="1"/>
    <col min="6674" max="6674" width="7.28515625" customWidth="1"/>
    <col min="6675" max="6675" width="5.85546875" customWidth="1"/>
    <col min="6676" max="6676" width="5.7109375" customWidth="1"/>
    <col min="6677" max="6677" width="7.28515625" customWidth="1"/>
    <col min="6678" max="6678" width="6.42578125" customWidth="1"/>
    <col min="6679" max="6679" width="5.28515625" customWidth="1"/>
    <col min="6680" max="6681" width="5.85546875" customWidth="1"/>
    <col min="6682" max="6682" width="7.7109375" customWidth="1"/>
    <col min="6683" max="6683" width="6" customWidth="1"/>
    <col min="6684" max="6684" width="6.5703125" customWidth="1"/>
    <col min="6685" max="6685" width="5.85546875" customWidth="1"/>
    <col min="6686" max="6686" width="7.140625" customWidth="1"/>
    <col min="6687" max="6687" width="7.42578125" customWidth="1"/>
    <col min="6688" max="6689" width="5.85546875" customWidth="1"/>
    <col min="6893" max="6893" width="25.5703125" customWidth="1"/>
    <col min="6894" max="6894" width="12.42578125" customWidth="1"/>
    <col min="6895" max="6895" width="4.140625" customWidth="1"/>
    <col min="6896" max="6896" width="4.5703125" customWidth="1"/>
    <col min="6897" max="6897" width="19.85546875" customWidth="1"/>
    <col min="6898" max="6898" width="12.85546875" customWidth="1"/>
    <col min="6899" max="6899" width="5.7109375" customWidth="1"/>
    <col min="6900" max="6900" width="3.5703125" customWidth="1"/>
    <col min="6901" max="6901" width="10" customWidth="1"/>
    <col min="6902" max="6902" width="8" customWidth="1"/>
    <col min="6903" max="6903" width="29.28515625" customWidth="1"/>
    <col min="6904" max="6904" width="9.7109375" customWidth="1"/>
    <col min="6905" max="6905" width="4.7109375" customWidth="1"/>
    <col min="6906" max="6907" width="5" customWidth="1"/>
    <col min="6908" max="6908" width="9.85546875" customWidth="1"/>
    <col min="6909" max="6909" width="5.28515625" customWidth="1"/>
    <col min="6910" max="6910" width="8.7109375" customWidth="1"/>
    <col min="6911" max="6911" width="5" customWidth="1"/>
    <col min="6912" max="6912" width="10.42578125" customWidth="1"/>
    <col min="6913" max="6913" width="10.85546875" customWidth="1"/>
    <col min="6914" max="6914" width="6.28515625" customWidth="1"/>
    <col min="6915" max="6915" width="7.7109375" customWidth="1"/>
    <col min="6916" max="6916" width="7.42578125" customWidth="1"/>
    <col min="6917" max="6917" width="6.28515625" customWidth="1"/>
    <col min="6918" max="6918" width="6.42578125" customWidth="1"/>
    <col min="6919" max="6919" width="9.42578125" customWidth="1"/>
    <col min="6920" max="6920" width="6.85546875" customWidth="1"/>
    <col min="6921" max="6921" width="7.7109375" customWidth="1"/>
    <col min="6922" max="6922" width="6.5703125" customWidth="1"/>
    <col min="6923" max="6923" width="6.28515625" customWidth="1"/>
    <col min="6924" max="6924" width="8.28515625" customWidth="1"/>
    <col min="6925" max="6926" width="6.5703125" customWidth="1"/>
    <col min="6927" max="6927" width="8" customWidth="1"/>
    <col min="6928" max="6928" width="7.140625" customWidth="1"/>
    <col min="6929" max="6929" width="7" customWidth="1"/>
    <col min="6930" max="6930" width="7.28515625" customWidth="1"/>
    <col min="6931" max="6931" width="5.85546875" customWidth="1"/>
    <col min="6932" max="6932" width="5.7109375" customWidth="1"/>
    <col min="6933" max="6933" width="7.28515625" customWidth="1"/>
    <col min="6934" max="6934" width="6.42578125" customWidth="1"/>
    <col min="6935" max="6935" width="5.28515625" customWidth="1"/>
    <col min="6936" max="6937" width="5.85546875" customWidth="1"/>
    <col min="6938" max="6938" width="7.7109375" customWidth="1"/>
    <col min="6939" max="6939" width="6" customWidth="1"/>
    <col min="6940" max="6940" width="6.5703125" customWidth="1"/>
    <col min="6941" max="6941" width="5.85546875" customWidth="1"/>
    <col min="6942" max="6942" width="7.140625" customWidth="1"/>
    <col min="6943" max="6943" width="7.42578125" customWidth="1"/>
    <col min="6944" max="6945" width="5.85546875" customWidth="1"/>
    <col min="7149" max="7149" width="25.5703125" customWidth="1"/>
    <col min="7150" max="7150" width="12.42578125" customWidth="1"/>
    <col min="7151" max="7151" width="4.140625" customWidth="1"/>
    <col min="7152" max="7152" width="4.5703125" customWidth="1"/>
    <col min="7153" max="7153" width="19.85546875" customWidth="1"/>
    <col min="7154" max="7154" width="12.85546875" customWidth="1"/>
    <col min="7155" max="7155" width="5.7109375" customWidth="1"/>
    <col min="7156" max="7156" width="3.5703125" customWidth="1"/>
    <col min="7157" max="7157" width="10" customWidth="1"/>
    <col min="7158" max="7158" width="8" customWidth="1"/>
    <col min="7159" max="7159" width="29.28515625" customWidth="1"/>
    <col min="7160" max="7160" width="9.7109375" customWidth="1"/>
    <col min="7161" max="7161" width="4.7109375" customWidth="1"/>
    <col min="7162" max="7163" width="5" customWidth="1"/>
    <col min="7164" max="7164" width="9.85546875" customWidth="1"/>
    <col min="7165" max="7165" width="5.28515625" customWidth="1"/>
    <col min="7166" max="7166" width="8.7109375" customWidth="1"/>
    <col min="7167" max="7167" width="5" customWidth="1"/>
    <col min="7168" max="7168" width="10.42578125" customWidth="1"/>
    <col min="7169" max="7169" width="10.85546875" customWidth="1"/>
    <col min="7170" max="7170" width="6.28515625" customWidth="1"/>
    <col min="7171" max="7171" width="7.7109375" customWidth="1"/>
    <col min="7172" max="7172" width="7.42578125" customWidth="1"/>
    <col min="7173" max="7173" width="6.28515625" customWidth="1"/>
    <col min="7174" max="7174" width="6.42578125" customWidth="1"/>
    <col min="7175" max="7175" width="9.42578125" customWidth="1"/>
    <col min="7176" max="7176" width="6.85546875" customWidth="1"/>
    <col min="7177" max="7177" width="7.7109375" customWidth="1"/>
    <col min="7178" max="7178" width="6.5703125" customWidth="1"/>
    <col min="7179" max="7179" width="6.28515625" customWidth="1"/>
    <col min="7180" max="7180" width="8.28515625" customWidth="1"/>
    <col min="7181" max="7182" width="6.5703125" customWidth="1"/>
    <col min="7183" max="7183" width="8" customWidth="1"/>
    <col min="7184" max="7184" width="7.140625" customWidth="1"/>
    <col min="7185" max="7185" width="7" customWidth="1"/>
    <col min="7186" max="7186" width="7.28515625" customWidth="1"/>
    <col min="7187" max="7187" width="5.85546875" customWidth="1"/>
    <col min="7188" max="7188" width="5.7109375" customWidth="1"/>
    <col min="7189" max="7189" width="7.28515625" customWidth="1"/>
    <col min="7190" max="7190" width="6.42578125" customWidth="1"/>
    <col min="7191" max="7191" width="5.28515625" customWidth="1"/>
    <col min="7192" max="7193" width="5.85546875" customWidth="1"/>
    <col min="7194" max="7194" width="7.7109375" customWidth="1"/>
    <col min="7195" max="7195" width="6" customWidth="1"/>
    <col min="7196" max="7196" width="6.5703125" customWidth="1"/>
    <col min="7197" max="7197" width="5.85546875" customWidth="1"/>
    <col min="7198" max="7198" width="7.140625" customWidth="1"/>
    <col min="7199" max="7199" width="7.42578125" customWidth="1"/>
    <col min="7200" max="7201" width="5.85546875" customWidth="1"/>
    <col min="7405" max="7405" width="25.5703125" customWidth="1"/>
    <col min="7406" max="7406" width="12.42578125" customWidth="1"/>
    <col min="7407" max="7407" width="4.140625" customWidth="1"/>
    <col min="7408" max="7408" width="4.5703125" customWidth="1"/>
    <col min="7409" max="7409" width="19.85546875" customWidth="1"/>
    <col min="7410" max="7410" width="12.85546875" customWidth="1"/>
    <col min="7411" max="7411" width="5.7109375" customWidth="1"/>
    <col min="7412" max="7412" width="3.5703125" customWidth="1"/>
    <col min="7413" max="7413" width="10" customWidth="1"/>
    <col min="7414" max="7414" width="8" customWidth="1"/>
    <col min="7415" max="7415" width="29.28515625" customWidth="1"/>
    <col min="7416" max="7416" width="9.7109375" customWidth="1"/>
    <col min="7417" max="7417" width="4.7109375" customWidth="1"/>
    <col min="7418" max="7419" width="5" customWidth="1"/>
    <col min="7420" max="7420" width="9.85546875" customWidth="1"/>
    <col min="7421" max="7421" width="5.28515625" customWidth="1"/>
    <col min="7422" max="7422" width="8.7109375" customWidth="1"/>
    <col min="7423" max="7423" width="5" customWidth="1"/>
    <col min="7424" max="7424" width="10.42578125" customWidth="1"/>
    <col min="7425" max="7425" width="10.85546875" customWidth="1"/>
    <col min="7426" max="7426" width="6.28515625" customWidth="1"/>
    <col min="7427" max="7427" width="7.7109375" customWidth="1"/>
    <col min="7428" max="7428" width="7.42578125" customWidth="1"/>
    <col min="7429" max="7429" width="6.28515625" customWidth="1"/>
    <col min="7430" max="7430" width="6.42578125" customWidth="1"/>
    <col min="7431" max="7431" width="9.42578125" customWidth="1"/>
    <col min="7432" max="7432" width="6.85546875" customWidth="1"/>
    <col min="7433" max="7433" width="7.7109375" customWidth="1"/>
    <col min="7434" max="7434" width="6.5703125" customWidth="1"/>
    <col min="7435" max="7435" width="6.28515625" customWidth="1"/>
    <col min="7436" max="7436" width="8.28515625" customWidth="1"/>
    <col min="7437" max="7438" width="6.5703125" customWidth="1"/>
    <col min="7439" max="7439" width="8" customWidth="1"/>
    <col min="7440" max="7440" width="7.140625" customWidth="1"/>
    <col min="7441" max="7441" width="7" customWidth="1"/>
    <col min="7442" max="7442" width="7.28515625" customWidth="1"/>
    <col min="7443" max="7443" width="5.85546875" customWidth="1"/>
    <col min="7444" max="7444" width="5.7109375" customWidth="1"/>
    <col min="7445" max="7445" width="7.28515625" customWidth="1"/>
    <col min="7446" max="7446" width="6.42578125" customWidth="1"/>
    <col min="7447" max="7447" width="5.28515625" customWidth="1"/>
    <col min="7448" max="7449" width="5.85546875" customWidth="1"/>
    <col min="7450" max="7450" width="7.7109375" customWidth="1"/>
    <col min="7451" max="7451" width="6" customWidth="1"/>
    <col min="7452" max="7452" width="6.5703125" customWidth="1"/>
    <col min="7453" max="7453" width="5.85546875" customWidth="1"/>
    <col min="7454" max="7454" width="7.140625" customWidth="1"/>
    <col min="7455" max="7455" width="7.42578125" customWidth="1"/>
    <col min="7456" max="7457" width="5.85546875" customWidth="1"/>
    <col min="7661" max="7661" width="25.5703125" customWidth="1"/>
    <col min="7662" max="7662" width="12.42578125" customWidth="1"/>
    <col min="7663" max="7663" width="4.140625" customWidth="1"/>
    <col min="7664" max="7664" width="4.5703125" customWidth="1"/>
    <col min="7665" max="7665" width="19.85546875" customWidth="1"/>
    <col min="7666" max="7666" width="12.85546875" customWidth="1"/>
    <col min="7667" max="7667" width="5.7109375" customWidth="1"/>
    <col min="7668" max="7668" width="3.5703125" customWidth="1"/>
    <col min="7669" max="7669" width="10" customWidth="1"/>
    <col min="7670" max="7670" width="8" customWidth="1"/>
    <col min="7671" max="7671" width="29.28515625" customWidth="1"/>
    <col min="7672" max="7672" width="9.7109375" customWidth="1"/>
    <col min="7673" max="7673" width="4.7109375" customWidth="1"/>
    <col min="7674" max="7675" width="5" customWidth="1"/>
    <col min="7676" max="7676" width="9.85546875" customWidth="1"/>
    <col min="7677" max="7677" width="5.28515625" customWidth="1"/>
    <col min="7678" max="7678" width="8.7109375" customWidth="1"/>
    <col min="7679" max="7679" width="5" customWidth="1"/>
    <col min="7680" max="7680" width="10.42578125" customWidth="1"/>
    <col min="7681" max="7681" width="10.85546875" customWidth="1"/>
    <col min="7682" max="7682" width="6.28515625" customWidth="1"/>
    <col min="7683" max="7683" width="7.7109375" customWidth="1"/>
    <col min="7684" max="7684" width="7.42578125" customWidth="1"/>
    <col min="7685" max="7685" width="6.28515625" customWidth="1"/>
    <col min="7686" max="7686" width="6.42578125" customWidth="1"/>
    <col min="7687" max="7687" width="9.42578125" customWidth="1"/>
    <col min="7688" max="7688" width="6.85546875" customWidth="1"/>
    <col min="7689" max="7689" width="7.7109375" customWidth="1"/>
    <col min="7690" max="7690" width="6.5703125" customWidth="1"/>
    <col min="7691" max="7691" width="6.28515625" customWidth="1"/>
    <col min="7692" max="7692" width="8.28515625" customWidth="1"/>
    <col min="7693" max="7694" width="6.5703125" customWidth="1"/>
    <col min="7695" max="7695" width="8" customWidth="1"/>
    <col min="7696" max="7696" width="7.140625" customWidth="1"/>
    <col min="7697" max="7697" width="7" customWidth="1"/>
    <col min="7698" max="7698" width="7.28515625" customWidth="1"/>
    <col min="7699" max="7699" width="5.85546875" customWidth="1"/>
    <col min="7700" max="7700" width="5.7109375" customWidth="1"/>
    <col min="7701" max="7701" width="7.28515625" customWidth="1"/>
    <col min="7702" max="7702" width="6.42578125" customWidth="1"/>
    <col min="7703" max="7703" width="5.28515625" customWidth="1"/>
    <col min="7704" max="7705" width="5.85546875" customWidth="1"/>
    <col min="7706" max="7706" width="7.7109375" customWidth="1"/>
    <col min="7707" max="7707" width="6" customWidth="1"/>
    <col min="7708" max="7708" width="6.5703125" customWidth="1"/>
    <col min="7709" max="7709" width="5.85546875" customWidth="1"/>
    <col min="7710" max="7710" width="7.140625" customWidth="1"/>
    <col min="7711" max="7711" width="7.42578125" customWidth="1"/>
    <col min="7712" max="7713" width="5.85546875" customWidth="1"/>
    <col min="7917" max="7917" width="25.5703125" customWidth="1"/>
    <col min="7918" max="7918" width="12.42578125" customWidth="1"/>
    <col min="7919" max="7919" width="4.140625" customWidth="1"/>
    <col min="7920" max="7920" width="4.5703125" customWidth="1"/>
    <col min="7921" max="7921" width="19.85546875" customWidth="1"/>
    <col min="7922" max="7922" width="12.85546875" customWidth="1"/>
    <col min="7923" max="7923" width="5.7109375" customWidth="1"/>
    <col min="7924" max="7924" width="3.5703125" customWidth="1"/>
    <col min="7925" max="7925" width="10" customWidth="1"/>
    <col min="7926" max="7926" width="8" customWidth="1"/>
    <col min="7927" max="7927" width="29.28515625" customWidth="1"/>
    <col min="7928" max="7928" width="9.7109375" customWidth="1"/>
    <col min="7929" max="7929" width="4.7109375" customWidth="1"/>
    <col min="7930" max="7931" width="5" customWidth="1"/>
    <col min="7932" max="7932" width="9.85546875" customWidth="1"/>
    <col min="7933" max="7933" width="5.28515625" customWidth="1"/>
    <col min="7934" max="7934" width="8.7109375" customWidth="1"/>
    <col min="7935" max="7935" width="5" customWidth="1"/>
    <col min="7936" max="7936" width="10.42578125" customWidth="1"/>
    <col min="7937" max="7937" width="10.85546875" customWidth="1"/>
    <col min="7938" max="7938" width="6.28515625" customWidth="1"/>
    <col min="7939" max="7939" width="7.7109375" customWidth="1"/>
    <col min="7940" max="7940" width="7.42578125" customWidth="1"/>
    <col min="7941" max="7941" width="6.28515625" customWidth="1"/>
    <col min="7942" max="7942" width="6.42578125" customWidth="1"/>
    <col min="7943" max="7943" width="9.42578125" customWidth="1"/>
    <col min="7944" max="7944" width="6.85546875" customWidth="1"/>
    <col min="7945" max="7945" width="7.7109375" customWidth="1"/>
    <col min="7946" max="7946" width="6.5703125" customWidth="1"/>
    <col min="7947" max="7947" width="6.28515625" customWidth="1"/>
    <col min="7948" max="7948" width="8.28515625" customWidth="1"/>
    <col min="7949" max="7950" width="6.5703125" customWidth="1"/>
    <col min="7951" max="7951" width="8" customWidth="1"/>
    <col min="7952" max="7952" width="7.140625" customWidth="1"/>
    <col min="7953" max="7953" width="7" customWidth="1"/>
    <col min="7954" max="7954" width="7.28515625" customWidth="1"/>
    <col min="7955" max="7955" width="5.85546875" customWidth="1"/>
    <col min="7956" max="7956" width="5.7109375" customWidth="1"/>
    <col min="7957" max="7957" width="7.28515625" customWidth="1"/>
    <col min="7958" max="7958" width="6.42578125" customWidth="1"/>
    <col min="7959" max="7959" width="5.28515625" customWidth="1"/>
    <col min="7960" max="7961" width="5.85546875" customWidth="1"/>
    <col min="7962" max="7962" width="7.7109375" customWidth="1"/>
    <col min="7963" max="7963" width="6" customWidth="1"/>
    <col min="7964" max="7964" width="6.5703125" customWidth="1"/>
    <col min="7965" max="7965" width="5.85546875" customWidth="1"/>
    <col min="7966" max="7966" width="7.140625" customWidth="1"/>
    <col min="7967" max="7967" width="7.42578125" customWidth="1"/>
    <col min="7968" max="7969" width="5.85546875" customWidth="1"/>
    <col min="8173" max="8173" width="25.5703125" customWidth="1"/>
    <col min="8174" max="8174" width="12.42578125" customWidth="1"/>
    <col min="8175" max="8175" width="4.140625" customWidth="1"/>
    <col min="8176" max="8176" width="4.5703125" customWidth="1"/>
    <col min="8177" max="8177" width="19.85546875" customWidth="1"/>
    <col min="8178" max="8178" width="12.85546875" customWidth="1"/>
    <col min="8179" max="8179" width="5.7109375" customWidth="1"/>
    <col min="8180" max="8180" width="3.5703125" customWidth="1"/>
    <col min="8181" max="8181" width="10" customWidth="1"/>
    <col min="8182" max="8182" width="8" customWidth="1"/>
    <col min="8183" max="8183" width="29.28515625" customWidth="1"/>
    <col min="8184" max="8184" width="9.7109375" customWidth="1"/>
    <col min="8185" max="8185" width="4.7109375" customWidth="1"/>
    <col min="8186" max="8187" width="5" customWidth="1"/>
    <col min="8188" max="8188" width="9.85546875" customWidth="1"/>
    <col min="8189" max="8189" width="5.28515625" customWidth="1"/>
    <col min="8190" max="8190" width="8.7109375" customWidth="1"/>
    <col min="8191" max="8191" width="5" customWidth="1"/>
    <col min="8192" max="8192" width="10.42578125" customWidth="1"/>
    <col min="8193" max="8193" width="10.85546875" customWidth="1"/>
    <col min="8194" max="8194" width="6.28515625" customWidth="1"/>
    <col min="8195" max="8195" width="7.7109375" customWidth="1"/>
    <col min="8196" max="8196" width="7.42578125" customWidth="1"/>
    <col min="8197" max="8197" width="6.28515625" customWidth="1"/>
    <col min="8198" max="8198" width="6.42578125" customWidth="1"/>
    <col min="8199" max="8199" width="9.42578125" customWidth="1"/>
    <col min="8200" max="8200" width="6.85546875" customWidth="1"/>
    <col min="8201" max="8201" width="7.7109375" customWidth="1"/>
    <col min="8202" max="8202" width="6.5703125" customWidth="1"/>
    <col min="8203" max="8203" width="6.28515625" customWidth="1"/>
    <col min="8204" max="8204" width="8.28515625" customWidth="1"/>
    <col min="8205" max="8206" width="6.5703125" customWidth="1"/>
    <col min="8207" max="8207" width="8" customWidth="1"/>
    <col min="8208" max="8208" width="7.140625" customWidth="1"/>
    <col min="8209" max="8209" width="7" customWidth="1"/>
    <col min="8210" max="8210" width="7.28515625" customWidth="1"/>
    <col min="8211" max="8211" width="5.85546875" customWidth="1"/>
    <col min="8212" max="8212" width="5.7109375" customWidth="1"/>
    <col min="8213" max="8213" width="7.28515625" customWidth="1"/>
    <col min="8214" max="8214" width="6.42578125" customWidth="1"/>
    <col min="8215" max="8215" width="5.28515625" customWidth="1"/>
    <col min="8216" max="8217" width="5.85546875" customWidth="1"/>
    <col min="8218" max="8218" width="7.7109375" customWidth="1"/>
    <col min="8219" max="8219" width="6" customWidth="1"/>
    <col min="8220" max="8220" width="6.5703125" customWidth="1"/>
    <col min="8221" max="8221" width="5.85546875" customWidth="1"/>
    <col min="8222" max="8222" width="7.140625" customWidth="1"/>
    <col min="8223" max="8223" width="7.42578125" customWidth="1"/>
    <col min="8224" max="8225" width="5.85546875" customWidth="1"/>
    <col min="8429" max="8429" width="25.5703125" customWidth="1"/>
    <col min="8430" max="8430" width="12.42578125" customWidth="1"/>
    <col min="8431" max="8431" width="4.140625" customWidth="1"/>
    <col min="8432" max="8432" width="4.5703125" customWidth="1"/>
    <col min="8433" max="8433" width="19.85546875" customWidth="1"/>
    <col min="8434" max="8434" width="12.85546875" customWidth="1"/>
    <col min="8435" max="8435" width="5.7109375" customWidth="1"/>
    <col min="8436" max="8436" width="3.5703125" customWidth="1"/>
    <col min="8437" max="8437" width="10" customWidth="1"/>
    <col min="8438" max="8438" width="8" customWidth="1"/>
    <col min="8439" max="8439" width="29.28515625" customWidth="1"/>
    <col min="8440" max="8440" width="9.7109375" customWidth="1"/>
    <col min="8441" max="8441" width="4.7109375" customWidth="1"/>
    <col min="8442" max="8443" width="5" customWidth="1"/>
    <col min="8444" max="8444" width="9.85546875" customWidth="1"/>
    <col min="8445" max="8445" width="5.28515625" customWidth="1"/>
    <col min="8446" max="8446" width="8.7109375" customWidth="1"/>
    <col min="8447" max="8447" width="5" customWidth="1"/>
    <col min="8448" max="8448" width="10.42578125" customWidth="1"/>
    <col min="8449" max="8449" width="10.85546875" customWidth="1"/>
    <col min="8450" max="8450" width="6.28515625" customWidth="1"/>
    <col min="8451" max="8451" width="7.7109375" customWidth="1"/>
    <col min="8452" max="8452" width="7.42578125" customWidth="1"/>
    <col min="8453" max="8453" width="6.28515625" customWidth="1"/>
    <col min="8454" max="8454" width="6.42578125" customWidth="1"/>
    <col min="8455" max="8455" width="9.42578125" customWidth="1"/>
    <col min="8456" max="8456" width="6.85546875" customWidth="1"/>
    <col min="8457" max="8457" width="7.7109375" customWidth="1"/>
    <col min="8458" max="8458" width="6.5703125" customWidth="1"/>
    <col min="8459" max="8459" width="6.28515625" customWidth="1"/>
    <col min="8460" max="8460" width="8.28515625" customWidth="1"/>
    <col min="8461" max="8462" width="6.5703125" customWidth="1"/>
    <col min="8463" max="8463" width="8" customWidth="1"/>
    <col min="8464" max="8464" width="7.140625" customWidth="1"/>
    <col min="8465" max="8465" width="7" customWidth="1"/>
    <col min="8466" max="8466" width="7.28515625" customWidth="1"/>
    <col min="8467" max="8467" width="5.85546875" customWidth="1"/>
    <col min="8468" max="8468" width="5.7109375" customWidth="1"/>
    <col min="8469" max="8469" width="7.28515625" customWidth="1"/>
    <col min="8470" max="8470" width="6.42578125" customWidth="1"/>
    <col min="8471" max="8471" width="5.28515625" customWidth="1"/>
    <col min="8472" max="8473" width="5.85546875" customWidth="1"/>
    <col min="8474" max="8474" width="7.7109375" customWidth="1"/>
    <col min="8475" max="8475" width="6" customWidth="1"/>
    <col min="8476" max="8476" width="6.5703125" customWidth="1"/>
    <col min="8477" max="8477" width="5.85546875" customWidth="1"/>
    <col min="8478" max="8478" width="7.140625" customWidth="1"/>
    <col min="8479" max="8479" width="7.42578125" customWidth="1"/>
    <col min="8480" max="8481" width="5.85546875" customWidth="1"/>
    <col min="8685" max="8685" width="25.5703125" customWidth="1"/>
    <col min="8686" max="8686" width="12.42578125" customWidth="1"/>
    <col min="8687" max="8687" width="4.140625" customWidth="1"/>
    <col min="8688" max="8688" width="4.5703125" customWidth="1"/>
    <col min="8689" max="8689" width="19.85546875" customWidth="1"/>
    <col min="8690" max="8690" width="12.85546875" customWidth="1"/>
    <col min="8691" max="8691" width="5.7109375" customWidth="1"/>
    <col min="8692" max="8692" width="3.5703125" customWidth="1"/>
    <col min="8693" max="8693" width="10" customWidth="1"/>
    <col min="8694" max="8694" width="8" customWidth="1"/>
    <col min="8695" max="8695" width="29.28515625" customWidth="1"/>
    <col min="8696" max="8696" width="9.7109375" customWidth="1"/>
    <col min="8697" max="8697" width="4.7109375" customWidth="1"/>
    <col min="8698" max="8699" width="5" customWidth="1"/>
    <col min="8700" max="8700" width="9.85546875" customWidth="1"/>
    <col min="8701" max="8701" width="5.28515625" customWidth="1"/>
    <col min="8702" max="8702" width="8.7109375" customWidth="1"/>
    <col min="8703" max="8703" width="5" customWidth="1"/>
    <col min="8704" max="8704" width="10.42578125" customWidth="1"/>
    <col min="8705" max="8705" width="10.85546875" customWidth="1"/>
    <col min="8706" max="8706" width="6.28515625" customWidth="1"/>
    <col min="8707" max="8707" width="7.7109375" customWidth="1"/>
    <col min="8708" max="8708" width="7.42578125" customWidth="1"/>
    <col min="8709" max="8709" width="6.28515625" customWidth="1"/>
    <col min="8710" max="8710" width="6.42578125" customWidth="1"/>
    <col min="8711" max="8711" width="9.42578125" customWidth="1"/>
    <col min="8712" max="8712" width="6.85546875" customWidth="1"/>
    <col min="8713" max="8713" width="7.7109375" customWidth="1"/>
    <col min="8714" max="8714" width="6.5703125" customWidth="1"/>
    <col min="8715" max="8715" width="6.28515625" customWidth="1"/>
    <col min="8716" max="8716" width="8.28515625" customWidth="1"/>
    <col min="8717" max="8718" width="6.5703125" customWidth="1"/>
    <col min="8719" max="8719" width="8" customWidth="1"/>
    <col min="8720" max="8720" width="7.140625" customWidth="1"/>
    <col min="8721" max="8721" width="7" customWidth="1"/>
    <col min="8722" max="8722" width="7.28515625" customWidth="1"/>
    <col min="8723" max="8723" width="5.85546875" customWidth="1"/>
    <col min="8724" max="8724" width="5.7109375" customWidth="1"/>
    <col min="8725" max="8725" width="7.28515625" customWidth="1"/>
    <col min="8726" max="8726" width="6.42578125" customWidth="1"/>
    <col min="8727" max="8727" width="5.28515625" customWidth="1"/>
    <col min="8728" max="8729" width="5.85546875" customWidth="1"/>
    <col min="8730" max="8730" width="7.7109375" customWidth="1"/>
    <col min="8731" max="8731" width="6" customWidth="1"/>
    <col min="8732" max="8732" width="6.5703125" customWidth="1"/>
    <col min="8733" max="8733" width="5.85546875" customWidth="1"/>
    <col min="8734" max="8734" width="7.140625" customWidth="1"/>
    <col min="8735" max="8735" width="7.42578125" customWidth="1"/>
    <col min="8736" max="8737" width="5.85546875" customWidth="1"/>
    <col min="8941" max="8941" width="25.5703125" customWidth="1"/>
    <col min="8942" max="8942" width="12.42578125" customWidth="1"/>
    <col min="8943" max="8943" width="4.140625" customWidth="1"/>
    <col min="8944" max="8944" width="4.5703125" customWidth="1"/>
    <col min="8945" max="8945" width="19.85546875" customWidth="1"/>
    <col min="8946" max="8946" width="12.85546875" customWidth="1"/>
    <col min="8947" max="8947" width="5.7109375" customWidth="1"/>
    <col min="8948" max="8948" width="3.5703125" customWidth="1"/>
    <col min="8949" max="8949" width="10" customWidth="1"/>
    <col min="8950" max="8950" width="8" customWidth="1"/>
    <col min="8951" max="8951" width="29.28515625" customWidth="1"/>
    <col min="8952" max="8952" width="9.7109375" customWidth="1"/>
    <col min="8953" max="8953" width="4.7109375" customWidth="1"/>
    <col min="8954" max="8955" width="5" customWidth="1"/>
    <col min="8956" max="8956" width="9.85546875" customWidth="1"/>
    <col min="8957" max="8957" width="5.28515625" customWidth="1"/>
    <col min="8958" max="8958" width="8.7109375" customWidth="1"/>
    <col min="8959" max="8959" width="5" customWidth="1"/>
    <col min="8960" max="8960" width="10.42578125" customWidth="1"/>
    <col min="8961" max="8961" width="10.85546875" customWidth="1"/>
    <col min="8962" max="8962" width="6.28515625" customWidth="1"/>
    <col min="8963" max="8963" width="7.7109375" customWidth="1"/>
    <col min="8964" max="8964" width="7.42578125" customWidth="1"/>
    <col min="8965" max="8965" width="6.28515625" customWidth="1"/>
    <col min="8966" max="8966" width="6.42578125" customWidth="1"/>
    <col min="8967" max="8967" width="9.42578125" customWidth="1"/>
    <col min="8968" max="8968" width="6.85546875" customWidth="1"/>
    <col min="8969" max="8969" width="7.7109375" customWidth="1"/>
    <col min="8970" max="8970" width="6.5703125" customWidth="1"/>
    <col min="8971" max="8971" width="6.28515625" customWidth="1"/>
    <col min="8972" max="8972" width="8.28515625" customWidth="1"/>
    <col min="8973" max="8974" width="6.5703125" customWidth="1"/>
    <col min="8975" max="8975" width="8" customWidth="1"/>
    <col min="8976" max="8976" width="7.140625" customWidth="1"/>
    <col min="8977" max="8977" width="7" customWidth="1"/>
    <col min="8978" max="8978" width="7.28515625" customWidth="1"/>
    <col min="8979" max="8979" width="5.85546875" customWidth="1"/>
    <col min="8980" max="8980" width="5.7109375" customWidth="1"/>
    <col min="8981" max="8981" width="7.28515625" customWidth="1"/>
    <col min="8982" max="8982" width="6.42578125" customWidth="1"/>
    <col min="8983" max="8983" width="5.28515625" customWidth="1"/>
    <col min="8984" max="8985" width="5.85546875" customWidth="1"/>
    <col min="8986" max="8986" width="7.7109375" customWidth="1"/>
    <col min="8987" max="8987" width="6" customWidth="1"/>
    <col min="8988" max="8988" width="6.5703125" customWidth="1"/>
    <col min="8989" max="8989" width="5.85546875" customWidth="1"/>
    <col min="8990" max="8990" width="7.140625" customWidth="1"/>
    <col min="8991" max="8991" width="7.42578125" customWidth="1"/>
    <col min="8992" max="8993" width="5.85546875" customWidth="1"/>
    <col min="9197" max="9197" width="25.5703125" customWidth="1"/>
    <col min="9198" max="9198" width="12.42578125" customWidth="1"/>
    <col min="9199" max="9199" width="4.140625" customWidth="1"/>
    <col min="9200" max="9200" width="4.5703125" customWidth="1"/>
    <col min="9201" max="9201" width="19.85546875" customWidth="1"/>
    <col min="9202" max="9202" width="12.85546875" customWidth="1"/>
    <col min="9203" max="9203" width="5.7109375" customWidth="1"/>
    <col min="9204" max="9204" width="3.5703125" customWidth="1"/>
    <col min="9205" max="9205" width="10" customWidth="1"/>
    <col min="9206" max="9206" width="8" customWidth="1"/>
    <col min="9207" max="9207" width="29.28515625" customWidth="1"/>
    <col min="9208" max="9208" width="9.7109375" customWidth="1"/>
    <col min="9209" max="9209" width="4.7109375" customWidth="1"/>
    <col min="9210" max="9211" width="5" customWidth="1"/>
    <col min="9212" max="9212" width="9.85546875" customWidth="1"/>
    <col min="9213" max="9213" width="5.28515625" customWidth="1"/>
    <col min="9214" max="9214" width="8.7109375" customWidth="1"/>
    <col min="9215" max="9215" width="5" customWidth="1"/>
    <col min="9216" max="9216" width="10.42578125" customWidth="1"/>
    <col min="9217" max="9217" width="10.85546875" customWidth="1"/>
    <col min="9218" max="9218" width="6.28515625" customWidth="1"/>
    <col min="9219" max="9219" width="7.7109375" customWidth="1"/>
    <col min="9220" max="9220" width="7.42578125" customWidth="1"/>
    <col min="9221" max="9221" width="6.28515625" customWidth="1"/>
    <col min="9222" max="9222" width="6.42578125" customWidth="1"/>
    <col min="9223" max="9223" width="9.42578125" customWidth="1"/>
    <col min="9224" max="9224" width="6.85546875" customWidth="1"/>
    <col min="9225" max="9225" width="7.7109375" customWidth="1"/>
    <col min="9226" max="9226" width="6.5703125" customWidth="1"/>
    <col min="9227" max="9227" width="6.28515625" customWidth="1"/>
    <col min="9228" max="9228" width="8.28515625" customWidth="1"/>
    <col min="9229" max="9230" width="6.5703125" customWidth="1"/>
    <col min="9231" max="9231" width="8" customWidth="1"/>
    <col min="9232" max="9232" width="7.140625" customWidth="1"/>
    <col min="9233" max="9233" width="7" customWidth="1"/>
    <col min="9234" max="9234" width="7.28515625" customWidth="1"/>
    <col min="9235" max="9235" width="5.85546875" customWidth="1"/>
    <col min="9236" max="9236" width="5.7109375" customWidth="1"/>
    <col min="9237" max="9237" width="7.28515625" customWidth="1"/>
    <col min="9238" max="9238" width="6.42578125" customWidth="1"/>
    <col min="9239" max="9239" width="5.28515625" customWidth="1"/>
    <col min="9240" max="9241" width="5.85546875" customWidth="1"/>
    <col min="9242" max="9242" width="7.7109375" customWidth="1"/>
    <col min="9243" max="9243" width="6" customWidth="1"/>
    <col min="9244" max="9244" width="6.5703125" customWidth="1"/>
    <col min="9245" max="9245" width="5.85546875" customWidth="1"/>
    <col min="9246" max="9246" width="7.140625" customWidth="1"/>
    <col min="9247" max="9247" width="7.42578125" customWidth="1"/>
    <col min="9248" max="9249" width="5.85546875" customWidth="1"/>
    <col min="9453" max="9453" width="25.5703125" customWidth="1"/>
    <col min="9454" max="9454" width="12.42578125" customWidth="1"/>
    <col min="9455" max="9455" width="4.140625" customWidth="1"/>
    <col min="9456" max="9456" width="4.5703125" customWidth="1"/>
    <col min="9457" max="9457" width="19.85546875" customWidth="1"/>
    <col min="9458" max="9458" width="12.85546875" customWidth="1"/>
    <col min="9459" max="9459" width="5.7109375" customWidth="1"/>
    <col min="9460" max="9460" width="3.5703125" customWidth="1"/>
    <col min="9461" max="9461" width="10" customWidth="1"/>
    <col min="9462" max="9462" width="8" customWidth="1"/>
    <col min="9463" max="9463" width="29.28515625" customWidth="1"/>
    <col min="9464" max="9464" width="9.7109375" customWidth="1"/>
    <col min="9465" max="9465" width="4.7109375" customWidth="1"/>
    <col min="9466" max="9467" width="5" customWidth="1"/>
    <col min="9468" max="9468" width="9.85546875" customWidth="1"/>
    <col min="9469" max="9469" width="5.28515625" customWidth="1"/>
    <col min="9470" max="9470" width="8.7109375" customWidth="1"/>
    <col min="9471" max="9471" width="5" customWidth="1"/>
    <col min="9472" max="9472" width="10.42578125" customWidth="1"/>
    <col min="9473" max="9473" width="10.85546875" customWidth="1"/>
    <col min="9474" max="9474" width="6.28515625" customWidth="1"/>
    <col min="9475" max="9475" width="7.7109375" customWidth="1"/>
    <col min="9476" max="9476" width="7.42578125" customWidth="1"/>
    <col min="9477" max="9477" width="6.28515625" customWidth="1"/>
    <col min="9478" max="9478" width="6.42578125" customWidth="1"/>
    <col min="9479" max="9479" width="9.42578125" customWidth="1"/>
    <col min="9480" max="9480" width="6.85546875" customWidth="1"/>
    <col min="9481" max="9481" width="7.7109375" customWidth="1"/>
    <col min="9482" max="9482" width="6.5703125" customWidth="1"/>
    <col min="9483" max="9483" width="6.28515625" customWidth="1"/>
    <col min="9484" max="9484" width="8.28515625" customWidth="1"/>
    <col min="9485" max="9486" width="6.5703125" customWidth="1"/>
    <col min="9487" max="9487" width="8" customWidth="1"/>
    <col min="9488" max="9488" width="7.140625" customWidth="1"/>
    <col min="9489" max="9489" width="7" customWidth="1"/>
    <col min="9490" max="9490" width="7.28515625" customWidth="1"/>
    <col min="9491" max="9491" width="5.85546875" customWidth="1"/>
    <col min="9492" max="9492" width="5.7109375" customWidth="1"/>
    <col min="9493" max="9493" width="7.28515625" customWidth="1"/>
    <col min="9494" max="9494" width="6.42578125" customWidth="1"/>
    <col min="9495" max="9495" width="5.28515625" customWidth="1"/>
    <col min="9496" max="9497" width="5.85546875" customWidth="1"/>
    <col min="9498" max="9498" width="7.7109375" customWidth="1"/>
    <col min="9499" max="9499" width="6" customWidth="1"/>
    <col min="9500" max="9500" width="6.5703125" customWidth="1"/>
    <col min="9501" max="9501" width="5.85546875" customWidth="1"/>
    <col min="9502" max="9502" width="7.140625" customWidth="1"/>
    <col min="9503" max="9503" width="7.42578125" customWidth="1"/>
    <col min="9504" max="9505" width="5.85546875" customWidth="1"/>
    <col min="9709" max="9709" width="25.5703125" customWidth="1"/>
    <col min="9710" max="9710" width="12.42578125" customWidth="1"/>
    <col min="9711" max="9711" width="4.140625" customWidth="1"/>
    <col min="9712" max="9712" width="4.5703125" customWidth="1"/>
    <col min="9713" max="9713" width="19.85546875" customWidth="1"/>
    <col min="9714" max="9714" width="12.85546875" customWidth="1"/>
    <col min="9715" max="9715" width="5.7109375" customWidth="1"/>
    <col min="9716" max="9716" width="3.5703125" customWidth="1"/>
    <col min="9717" max="9717" width="10" customWidth="1"/>
    <col min="9718" max="9718" width="8" customWidth="1"/>
    <col min="9719" max="9719" width="29.28515625" customWidth="1"/>
    <col min="9720" max="9720" width="9.7109375" customWidth="1"/>
    <col min="9721" max="9721" width="4.7109375" customWidth="1"/>
    <col min="9722" max="9723" width="5" customWidth="1"/>
    <col min="9724" max="9724" width="9.85546875" customWidth="1"/>
    <col min="9725" max="9725" width="5.28515625" customWidth="1"/>
    <col min="9726" max="9726" width="8.7109375" customWidth="1"/>
    <col min="9727" max="9727" width="5" customWidth="1"/>
    <col min="9728" max="9728" width="10.42578125" customWidth="1"/>
    <col min="9729" max="9729" width="10.85546875" customWidth="1"/>
    <col min="9730" max="9730" width="6.28515625" customWidth="1"/>
    <col min="9731" max="9731" width="7.7109375" customWidth="1"/>
    <col min="9732" max="9732" width="7.42578125" customWidth="1"/>
    <col min="9733" max="9733" width="6.28515625" customWidth="1"/>
    <col min="9734" max="9734" width="6.42578125" customWidth="1"/>
    <col min="9735" max="9735" width="9.42578125" customWidth="1"/>
    <col min="9736" max="9736" width="6.85546875" customWidth="1"/>
    <col min="9737" max="9737" width="7.7109375" customWidth="1"/>
    <col min="9738" max="9738" width="6.5703125" customWidth="1"/>
    <col min="9739" max="9739" width="6.28515625" customWidth="1"/>
    <col min="9740" max="9740" width="8.28515625" customWidth="1"/>
    <col min="9741" max="9742" width="6.5703125" customWidth="1"/>
    <col min="9743" max="9743" width="8" customWidth="1"/>
    <col min="9744" max="9744" width="7.140625" customWidth="1"/>
    <col min="9745" max="9745" width="7" customWidth="1"/>
    <col min="9746" max="9746" width="7.28515625" customWidth="1"/>
    <col min="9747" max="9747" width="5.85546875" customWidth="1"/>
    <col min="9748" max="9748" width="5.7109375" customWidth="1"/>
    <col min="9749" max="9749" width="7.28515625" customWidth="1"/>
    <col min="9750" max="9750" width="6.42578125" customWidth="1"/>
    <col min="9751" max="9751" width="5.28515625" customWidth="1"/>
    <col min="9752" max="9753" width="5.85546875" customWidth="1"/>
    <col min="9754" max="9754" width="7.7109375" customWidth="1"/>
    <col min="9755" max="9755" width="6" customWidth="1"/>
    <col min="9756" max="9756" width="6.5703125" customWidth="1"/>
    <col min="9757" max="9757" width="5.85546875" customWidth="1"/>
    <col min="9758" max="9758" width="7.140625" customWidth="1"/>
    <col min="9759" max="9759" width="7.42578125" customWidth="1"/>
    <col min="9760" max="9761" width="5.85546875" customWidth="1"/>
    <col min="9965" max="9965" width="25.5703125" customWidth="1"/>
    <col min="9966" max="9966" width="12.42578125" customWidth="1"/>
    <col min="9967" max="9967" width="4.140625" customWidth="1"/>
    <col min="9968" max="9968" width="4.5703125" customWidth="1"/>
    <col min="9969" max="9969" width="19.85546875" customWidth="1"/>
    <col min="9970" max="9970" width="12.85546875" customWidth="1"/>
    <col min="9971" max="9971" width="5.7109375" customWidth="1"/>
    <col min="9972" max="9972" width="3.5703125" customWidth="1"/>
    <col min="9973" max="9973" width="10" customWidth="1"/>
    <col min="9974" max="9974" width="8" customWidth="1"/>
    <col min="9975" max="9975" width="29.28515625" customWidth="1"/>
    <col min="9976" max="9976" width="9.7109375" customWidth="1"/>
    <col min="9977" max="9977" width="4.7109375" customWidth="1"/>
    <col min="9978" max="9979" width="5" customWidth="1"/>
    <col min="9980" max="9980" width="9.85546875" customWidth="1"/>
    <col min="9981" max="9981" width="5.28515625" customWidth="1"/>
    <col min="9982" max="9982" width="8.7109375" customWidth="1"/>
    <col min="9983" max="9983" width="5" customWidth="1"/>
    <col min="9984" max="9984" width="10.42578125" customWidth="1"/>
    <col min="9985" max="9985" width="10.85546875" customWidth="1"/>
    <col min="9986" max="9986" width="6.28515625" customWidth="1"/>
    <col min="9987" max="9987" width="7.7109375" customWidth="1"/>
    <col min="9988" max="9988" width="7.42578125" customWidth="1"/>
    <col min="9989" max="9989" width="6.28515625" customWidth="1"/>
    <col min="9990" max="9990" width="6.42578125" customWidth="1"/>
    <col min="9991" max="9991" width="9.42578125" customWidth="1"/>
    <col min="9992" max="9992" width="6.85546875" customWidth="1"/>
    <col min="9993" max="9993" width="7.7109375" customWidth="1"/>
    <col min="9994" max="9994" width="6.5703125" customWidth="1"/>
    <col min="9995" max="9995" width="6.28515625" customWidth="1"/>
    <col min="9996" max="9996" width="8.28515625" customWidth="1"/>
    <col min="9997" max="9998" width="6.5703125" customWidth="1"/>
    <col min="9999" max="9999" width="8" customWidth="1"/>
    <col min="10000" max="10000" width="7.140625" customWidth="1"/>
    <col min="10001" max="10001" width="7" customWidth="1"/>
    <col min="10002" max="10002" width="7.28515625" customWidth="1"/>
    <col min="10003" max="10003" width="5.85546875" customWidth="1"/>
    <col min="10004" max="10004" width="5.7109375" customWidth="1"/>
    <col min="10005" max="10005" width="7.28515625" customWidth="1"/>
    <col min="10006" max="10006" width="6.42578125" customWidth="1"/>
    <col min="10007" max="10007" width="5.28515625" customWidth="1"/>
    <col min="10008" max="10009" width="5.85546875" customWidth="1"/>
    <col min="10010" max="10010" width="7.7109375" customWidth="1"/>
    <col min="10011" max="10011" width="6" customWidth="1"/>
    <col min="10012" max="10012" width="6.5703125" customWidth="1"/>
    <col min="10013" max="10013" width="5.85546875" customWidth="1"/>
    <col min="10014" max="10014" width="7.140625" customWidth="1"/>
    <col min="10015" max="10015" width="7.42578125" customWidth="1"/>
    <col min="10016" max="10017" width="5.85546875" customWidth="1"/>
    <col min="10221" max="10221" width="25.5703125" customWidth="1"/>
    <col min="10222" max="10222" width="12.42578125" customWidth="1"/>
    <col min="10223" max="10223" width="4.140625" customWidth="1"/>
    <col min="10224" max="10224" width="4.5703125" customWidth="1"/>
    <col min="10225" max="10225" width="19.85546875" customWidth="1"/>
    <col min="10226" max="10226" width="12.85546875" customWidth="1"/>
    <col min="10227" max="10227" width="5.7109375" customWidth="1"/>
    <col min="10228" max="10228" width="3.5703125" customWidth="1"/>
    <col min="10229" max="10229" width="10" customWidth="1"/>
    <col min="10230" max="10230" width="8" customWidth="1"/>
    <col min="10231" max="10231" width="29.28515625" customWidth="1"/>
    <col min="10232" max="10232" width="9.7109375" customWidth="1"/>
    <col min="10233" max="10233" width="4.7109375" customWidth="1"/>
    <col min="10234" max="10235" width="5" customWidth="1"/>
    <col min="10236" max="10236" width="9.85546875" customWidth="1"/>
    <col min="10237" max="10237" width="5.28515625" customWidth="1"/>
    <col min="10238" max="10238" width="8.7109375" customWidth="1"/>
    <col min="10239" max="10239" width="5" customWidth="1"/>
    <col min="10240" max="10240" width="10.42578125" customWidth="1"/>
    <col min="10241" max="10241" width="10.85546875" customWidth="1"/>
    <col min="10242" max="10242" width="6.28515625" customWidth="1"/>
    <col min="10243" max="10243" width="7.7109375" customWidth="1"/>
    <col min="10244" max="10244" width="7.42578125" customWidth="1"/>
    <col min="10245" max="10245" width="6.28515625" customWidth="1"/>
    <col min="10246" max="10246" width="6.42578125" customWidth="1"/>
    <col min="10247" max="10247" width="9.42578125" customWidth="1"/>
    <col min="10248" max="10248" width="6.85546875" customWidth="1"/>
    <col min="10249" max="10249" width="7.7109375" customWidth="1"/>
    <col min="10250" max="10250" width="6.5703125" customWidth="1"/>
    <col min="10251" max="10251" width="6.28515625" customWidth="1"/>
    <col min="10252" max="10252" width="8.28515625" customWidth="1"/>
    <col min="10253" max="10254" width="6.5703125" customWidth="1"/>
    <col min="10255" max="10255" width="8" customWidth="1"/>
    <col min="10256" max="10256" width="7.140625" customWidth="1"/>
    <col min="10257" max="10257" width="7" customWidth="1"/>
    <col min="10258" max="10258" width="7.28515625" customWidth="1"/>
    <col min="10259" max="10259" width="5.85546875" customWidth="1"/>
    <col min="10260" max="10260" width="5.7109375" customWidth="1"/>
    <col min="10261" max="10261" width="7.28515625" customWidth="1"/>
    <col min="10262" max="10262" width="6.42578125" customWidth="1"/>
    <col min="10263" max="10263" width="5.28515625" customWidth="1"/>
    <col min="10264" max="10265" width="5.85546875" customWidth="1"/>
    <col min="10266" max="10266" width="7.7109375" customWidth="1"/>
    <col min="10267" max="10267" width="6" customWidth="1"/>
    <col min="10268" max="10268" width="6.5703125" customWidth="1"/>
    <col min="10269" max="10269" width="5.85546875" customWidth="1"/>
    <col min="10270" max="10270" width="7.140625" customWidth="1"/>
    <col min="10271" max="10271" width="7.42578125" customWidth="1"/>
    <col min="10272" max="10273" width="5.85546875" customWidth="1"/>
    <col min="10477" max="10477" width="25.5703125" customWidth="1"/>
    <col min="10478" max="10478" width="12.42578125" customWidth="1"/>
    <col min="10479" max="10479" width="4.140625" customWidth="1"/>
    <col min="10480" max="10480" width="4.5703125" customWidth="1"/>
    <col min="10481" max="10481" width="19.85546875" customWidth="1"/>
    <col min="10482" max="10482" width="12.85546875" customWidth="1"/>
    <col min="10483" max="10483" width="5.7109375" customWidth="1"/>
    <col min="10484" max="10484" width="3.5703125" customWidth="1"/>
    <col min="10485" max="10485" width="10" customWidth="1"/>
    <col min="10486" max="10486" width="8" customWidth="1"/>
    <col min="10487" max="10487" width="29.28515625" customWidth="1"/>
    <col min="10488" max="10488" width="9.7109375" customWidth="1"/>
    <col min="10489" max="10489" width="4.7109375" customWidth="1"/>
    <col min="10490" max="10491" width="5" customWidth="1"/>
    <col min="10492" max="10492" width="9.85546875" customWidth="1"/>
    <col min="10493" max="10493" width="5.28515625" customWidth="1"/>
    <col min="10494" max="10494" width="8.7109375" customWidth="1"/>
    <col min="10495" max="10495" width="5" customWidth="1"/>
    <col min="10496" max="10496" width="10.42578125" customWidth="1"/>
    <col min="10497" max="10497" width="10.85546875" customWidth="1"/>
    <col min="10498" max="10498" width="6.28515625" customWidth="1"/>
    <col min="10499" max="10499" width="7.7109375" customWidth="1"/>
    <col min="10500" max="10500" width="7.42578125" customWidth="1"/>
    <col min="10501" max="10501" width="6.28515625" customWidth="1"/>
    <col min="10502" max="10502" width="6.42578125" customWidth="1"/>
    <col min="10503" max="10503" width="9.42578125" customWidth="1"/>
    <col min="10504" max="10504" width="6.85546875" customWidth="1"/>
    <col min="10505" max="10505" width="7.7109375" customWidth="1"/>
    <col min="10506" max="10506" width="6.5703125" customWidth="1"/>
    <col min="10507" max="10507" width="6.28515625" customWidth="1"/>
    <col min="10508" max="10508" width="8.28515625" customWidth="1"/>
    <col min="10509" max="10510" width="6.5703125" customWidth="1"/>
    <col min="10511" max="10511" width="8" customWidth="1"/>
    <col min="10512" max="10512" width="7.140625" customWidth="1"/>
    <col min="10513" max="10513" width="7" customWidth="1"/>
    <col min="10514" max="10514" width="7.28515625" customWidth="1"/>
    <col min="10515" max="10515" width="5.85546875" customWidth="1"/>
    <col min="10516" max="10516" width="5.7109375" customWidth="1"/>
    <col min="10517" max="10517" width="7.28515625" customWidth="1"/>
    <col min="10518" max="10518" width="6.42578125" customWidth="1"/>
    <col min="10519" max="10519" width="5.28515625" customWidth="1"/>
    <col min="10520" max="10521" width="5.85546875" customWidth="1"/>
    <col min="10522" max="10522" width="7.7109375" customWidth="1"/>
    <col min="10523" max="10523" width="6" customWidth="1"/>
    <col min="10524" max="10524" width="6.5703125" customWidth="1"/>
    <col min="10525" max="10525" width="5.85546875" customWidth="1"/>
    <col min="10526" max="10526" width="7.140625" customWidth="1"/>
    <col min="10527" max="10527" width="7.42578125" customWidth="1"/>
    <col min="10528" max="10529" width="5.85546875" customWidth="1"/>
    <col min="10733" max="10733" width="25.5703125" customWidth="1"/>
    <col min="10734" max="10734" width="12.42578125" customWidth="1"/>
    <col min="10735" max="10735" width="4.140625" customWidth="1"/>
    <col min="10736" max="10736" width="4.5703125" customWidth="1"/>
    <col min="10737" max="10737" width="19.85546875" customWidth="1"/>
    <col min="10738" max="10738" width="12.85546875" customWidth="1"/>
    <col min="10739" max="10739" width="5.7109375" customWidth="1"/>
    <col min="10740" max="10740" width="3.5703125" customWidth="1"/>
    <col min="10741" max="10741" width="10" customWidth="1"/>
    <col min="10742" max="10742" width="8" customWidth="1"/>
    <col min="10743" max="10743" width="29.28515625" customWidth="1"/>
    <col min="10744" max="10744" width="9.7109375" customWidth="1"/>
    <col min="10745" max="10745" width="4.7109375" customWidth="1"/>
    <col min="10746" max="10747" width="5" customWidth="1"/>
    <col min="10748" max="10748" width="9.85546875" customWidth="1"/>
    <col min="10749" max="10749" width="5.28515625" customWidth="1"/>
    <col min="10750" max="10750" width="8.7109375" customWidth="1"/>
    <col min="10751" max="10751" width="5" customWidth="1"/>
    <col min="10752" max="10752" width="10.42578125" customWidth="1"/>
    <col min="10753" max="10753" width="10.85546875" customWidth="1"/>
    <col min="10754" max="10754" width="6.28515625" customWidth="1"/>
    <col min="10755" max="10755" width="7.7109375" customWidth="1"/>
    <col min="10756" max="10756" width="7.42578125" customWidth="1"/>
    <col min="10757" max="10757" width="6.28515625" customWidth="1"/>
    <col min="10758" max="10758" width="6.42578125" customWidth="1"/>
    <col min="10759" max="10759" width="9.42578125" customWidth="1"/>
    <col min="10760" max="10760" width="6.85546875" customWidth="1"/>
    <col min="10761" max="10761" width="7.7109375" customWidth="1"/>
    <col min="10762" max="10762" width="6.5703125" customWidth="1"/>
    <col min="10763" max="10763" width="6.28515625" customWidth="1"/>
    <col min="10764" max="10764" width="8.28515625" customWidth="1"/>
    <col min="10765" max="10766" width="6.5703125" customWidth="1"/>
    <col min="10767" max="10767" width="8" customWidth="1"/>
    <col min="10768" max="10768" width="7.140625" customWidth="1"/>
    <col min="10769" max="10769" width="7" customWidth="1"/>
    <col min="10770" max="10770" width="7.28515625" customWidth="1"/>
    <col min="10771" max="10771" width="5.85546875" customWidth="1"/>
    <col min="10772" max="10772" width="5.7109375" customWidth="1"/>
    <col min="10773" max="10773" width="7.28515625" customWidth="1"/>
    <col min="10774" max="10774" width="6.42578125" customWidth="1"/>
    <col min="10775" max="10775" width="5.28515625" customWidth="1"/>
    <col min="10776" max="10777" width="5.85546875" customWidth="1"/>
    <col min="10778" max="10778" width="7.7109375" customWidth="1"/>
    <col min="10779" max="10779" width="6" customWidth="1"/>
    <col min="10780" max="10780" width="6.5703125" customWidth="1"/>
    <col min="10781" max="10781" width="5.85546875" customWidth="1"/>
    <col min="10782" max="10782" width="7.140625" customWidth="1"/>
    <col min="10783" max="10783" width="7.42578125" customWidth="1"/>
    <col min="10784" max="10785" width="5.85546875" customWidth="1"/>
    <col min="10989" max="10989" width="25.5703125" customWidth="1"/>
    <col min="10990" max="10990" width="12.42578125" customWidth="1"/>
    <col min="10991" max="10991" width="4.140625" customWidth="1"/>
    <col min="10992" max="10992" width="4.5703125" customWidth="1"/>
    <col min="10993" max="10993" width="19.85546875" customWidth="1"/>
    <col min="10994" max="10994" width="12.85546875" customWidth="1"/>
    <col min="10995" max="10995" width="5.7109375" customWidth="1"/>
    <col min="10996" max="10996" width="3.5703125" customWidth="1"/>
    <col min="10997" max="10997" width="10" customWidth="1"/>
    <col min="10998" max="10998" width="8" customWidth="1"/>
    <col min="10999" max="10999" width="29.28515625" customWidth="1"/>
    <col min="11000" max="11000" width="9.7109375" customWidth="1"/>
    <col min="11001" max="11001" width="4.7109375" customWidth="1"/>
    <col min="11002" max="11003" width="5" customWidth="1"/>
    <col min="11004" max="11004" width="9.85546875" customWidth="1"/>
    <col min="11005" max="11005" width="5.28515625" customWidth="1"/>
    <col min="11006" max="11006" width="8.7109375" customWidth="1"/>
    <col min="11007" max="11007" width="5" customWidth="1"/>
    <col min="11008" max="11008" width="10.42578125" customWidth="1"/>
    <col min="11009" max="11009" width="10.85546875" customWidth="1"/>
    <col min="11010" max="11010" width="6.28515625" customWidth="1"/>
    <col min="11011" max="11011" width="7.7109375" customWidth="1"/>
    <col min="11012" max="11012" width="7.42578125" customWidth="1"/>
    <col min="11013" max="11013" width="6.28515625" customWidth="1"/>
    <col min="11014" max="11014" width="6.42578125" customWidth="1"/>
    <col min="11015" max="11015" width="9.42578125" customWidth="1"/>
    <col min="11016" max="11016" width="6.85546875" customWidth="1"/>
    <col min="11017" max="11017" width="7.7109375" customWidth="1"/>
    <col min="11018" max="11018" width="6.5703125" customWidth="1"/>
    <col min="11019" max="11019" width="6.28515625" customWidth="1"/>
    <col min="11020" max="11020" width="8.28515625" customWidth="1"/>
    <col min="11021" max="11022" width="6.5703125" customWidth="1"/>
    <col min="11023" max="11023" width="8" customWidth="1"/>
    <col min="11024" max="11024" width="7.140625" customWidth="1"/>
    <col min="11025" max="11025" width="7" customWidth="1"/>
    <col min="11026" max="11026" width="7.28515625" customWidth="1"/>
    <col min="11027" max="11027" width="5.85546875" customWidth="1"/>
    <col min="11028" max="11028" width="5.7109375" customWidth="1"/>
    <col min="11029" max="11029" width="7.28515625" customWidth="1"/>
    <col min="11030" max="11030" width="6.42578125" customWidth="1"/>
    <col min="11031" max="11031" width="5.28515625" customWidth="1"/>
    <col min="11032" max="11033" width="5.85546875" customWidth="1"/>
    <col min="11034" max="11034" width="7.7109375" customWidth="1"/>
    <col min="11035" max="11035" width="6" customWidth="1"/>
    <col min="11036" max="11036" width="6.5703125" customWidth="1"/>
    <col min="11037" max="11037" width="5.85546875" customWidth="1"/>
    <col min="11038" max="11038" width="7.140625" customWidth="1"/>
    <col min="11039" max="11039" width="7.42578125" customWidth="1"/>
    <col min="11040" max="11041" width="5.85546875" customWidth="1"/>
    <col min="11245" max="11245" width="25.5703125" customWidth="1"/>
    <col min="11246" max="11246" width="12.42578125" customWidth="1"/>
    <col min="11247" max="11247" width="4.140625" customWidth="1"/>
    <col min="11248" max="11248" width="4.5703125" customWidth="1"/>
    <col min="11249" max="11249" width="19.85546875" customWidth="1"/>
    <col min="11250" max="11250" width="12.85546875" customWidth="1"/>
    <col min="11251" max="11251" width="5.7109375" customWidth="1"/>
    <col min="11252" max="11252" width="3.5703125" customWidth="1"/>
    <col min="11253" max="11253" width="10" customWidth="1"/>
    <col min="11254" max="11254" width="8" customWidth="1"/>
    <col min="11255" max="11255" width="29.28515625" customWidth="1"/>
    <col min="11256" max="11256" width="9.7109375" customWidth="1"/>
    <col min="11257" max="11257" width="4.7109375" customWidth="1"/>
    <col min="11258" max="11259" width="5" customWidth="1"/>
    <col min="11260" max="11260" width="9.85546875" customWidth="1"/>
    <col min="11261" max="11261" width="5.28515625" customWidth="1"/>
    <col min="11262" max="11262" width="8.7109375" customWidth="1"/>
    <col min="11263" max="11263" width="5" customWidth="1"/>
    <col min="11264" max="11264" width="10.42578125" customWidth="1"/>
    <col min="11265" max="11265" width="10.85546875" customWidth="1"/>
    <col min="11266" max="11266" width="6.28515625" customWidth="1"/>
    <col min="11267" max="11267" width="7.7109375" customWidth="1"/>
    <col min="11268" max="11268" width="7.42578125" customWidth="1"/>
    <col min="11269" max="11269" width="6.28515625" customWidth="1"/>
    <col min="11270" max="11270" width="6.42578125" customWidth="1"/>
    <col min="11271" max="11271" width="9.42578125" customWidth="1"/>
    <col min="11272" max="11272" width="6.85546875" customWidth="1"/>
    <col min="11273" max="11273" width="7.7109375" customWidth="1"/>
    <col min="11274" max="11274" width="6.5703125" customWidth="1"/>
    <col min="11275" max="11275" width="6.28515625" customWidth="1"/>
    <col min="11276" max="11276" width="8.28515625" customWidth="1"/>
    <col min="11277" max="11278" width="6.5703125" customWidth="1"/>
    <col min="11279" max="11279" width="8" customWidth="1"/>
    <col min="11280" max="11280" width="7.140625" customWidth="1"/>
    <col min="11281" max="11281" width="7" customWidth="1"/>
    <col min="11282" max="11282" width="7.28515625" customWidth="1"/>
    <col min="11283" max="11283" width="5.85546875" customWidth="1"/>
    <col min="11284" max="11284" width="5.7109375" customWidth="1"/>
    <col min="11285" max="11285" width="7.28515625" customWidth="1"/>
    <col min="11286" max="11286" width="6.42578125" customWidth="1"/>
    <col min="11287" max="11287" width="5.28515625" customWidth="1"/>
    <col min="11288" max="11289" width="5.85546875" customWidth="1"/>
    <col min="11290" max="11290" width="7.7109375" customWidth="1"/>
    <col min="11291" max="11291" width="6" customWidth="1"/>
    <col min="11292" max="11292" width="6.5703125" customWidth="1"/>
    <col min="11293" max="11293" width="5.85546875" customWidth="1"/>
    <col min="11294" max="11294" width="7.140625" customWidth="1"/>
    <col min="11295" max="11295" width="7.42578125" customWidth="1"/>
    <col min="11296" max="11297" width="5.85546875" customWidth="1"/>
    <col min="11501" max="11501" width="25.5703125" customWidth="1"/>
    <col min="11502" max="11502" width="12.42578125" customWidth="1"/>
    <col min="11503" max="11503" width="4.140625" customWidth="1"/>
    <col min="11504" max="11504" width="4.5703125" customWidth="1"/>
    <col min="11505" max="11505" width="19.85546875" customWidth="1"/>
    <col min="11506" max="11506" width="12.85546875" customWidth="1"/>
    <col min="11507" max="11507" width="5.7109375" customWidth="1"/>
    <col min="11508" max="11508" width="3.5703125" customWidth="1"/>
    <col min="11509" max="11509" width="10" customWidth="1"/>
    <col min="11510" max="11510" width="8" customWidth="1"/>
    <col min="11511" max="11511" width="29.28515625" customWidth="1"/>
    <col min="11512" max="11512" width="9.7109375" customWidth="1"/>
    <col min="11513" max="11513" width="4.7109375" customWidth="1"/>
    <col min="11514" max="11515" width="5" customWidth="1"/>
    <col min="11516" max="11516" width="9.85546875" customWidth="1"/>
    <col min="11517" max="11517" width="5.28515625" customWidth="1"/>
    <col min="11518" max="11518" width="8.7109375" customWidth="1"/>
    <col min="11519" max="11519" width="5" customWidth="1"/>
    <col min="11520" max="11520" width="10.42578125" customWidth="1"/>
    <col min="11521" max="11521" width="10.85546875" customWidth="1"/>
    <col min="11522" max="11522" width="6.28515625" customWidth="1"/>
    <col min="11523" max="11523" width="7.7109375" customWidth="1"/>
    <col min="11524" max="11524" width="7.42578125" customWidth="1"/>
    <col min="11525" max="11525" width="6.28515625" customWidth="1"/>
    <col min="11526" max="11526" width="6.42578125" customWidth="1"/>
    <col min="11527" max="11527" width="9.42578125" customWidth="1"/>
    <col min="11528" max="11528" width="6.85546875" customWidth="1"/>
    <col min="11529" max="11529" width="7.7109375" customWidth="1"/>
    <col min="11530" max="11530" width="6.5703125" customWidth="1"/>
    <col min="11531" max="11531" width="6.28515625" customWidth="1"/>
    <col min="11532" max="11532" width="8.28515625" customWidth="1"/>
    <col min="11533" max="11534" width="6.5703125" customWidth="1"/>
    <col min="11535" max="11535" width="8" customWidth="1"/>
    <col min="11536" max="11536" width="7.140625" customWidth="1"/>
    <col min="11537" max="11537" width="7" customWidth="1"/>
    <col min="11538" max="11538" width="7.28515625" customWidth="1"/>
    <col min="11539" max="11539" width="5.85546875" customWidth="1"/>
    <col min="11540" max="11540" width="5.7109375" customWidth="1"/>
    <col min="11541" max="11541" width="7.28515625" customWidth="1"/>
    <col min="11542" max="11542" width="6.42578125" customWidth="1"/>
    <col min="11543" max="11543" width="5.28515625" customWidth="1"/>
    <col min="11544" max="11545" width="5.85546875" customWidth="1"/>
    <col min="11546" max="11546" width="7.7109375" customWidth="1"/>
    <col min="11547" max="11547" width="6" customWidth="1"/>
    <col min="11548" max="11548" width="6.5703125" customWidth="1"/>
    <col min="11549" max="11549" width="5.85546875" customWidth="1"/>
    <col min="11550" max="11550" width="7.140625" customWidth="1"/>
    <col min="11551" max="11551" width="7.42578125" customWidth="1"/>
    <col min="11552" max="11553" width="5.85546875" customWidth="1"/>
    <col min="11757" max="11757" width="25.5703125" customWidth="1"/>
    <col min="11758" max="11758" width="12.42578125" customWidth="1"/>
    <col min="11759" max="11759" width="4.140625" customWidth="1"/>
    <col min="11760" max="11760" width="4.5703125" customWidth="1"/>
    <col min="11761" max="11761" width="19.85546875" customWidth="1"/>
    <col min="11762" max="11762" width="12.85546875" customWidth="1"/>
    <col min="11763" max="11763" width="5.7109375" customWidth="1"/>
    <col min="11764" max="11764" width="3.5703125" customWidth="1"/>
    <col min="11765" max="11765" width="10" customWidth="1"/>
    <col min="11766" max="11766" width="8" customWidth="1"/>
    <col min="11767" max="11767" width="29.28515625" customWidth="1"/>
    <col min="11768" max="11768" width="9.7109375" customWidth="1"/>
    <col min="11769" max="11769" width="4.7109375" customWidth="1"/>
    <col min="11770" max="11771" width="5" customWidth="1"/>
    <col min="11772" max="11772" width="9.85546875" customWidth="1"/>
    <col min="11773" max="11773" width="5.28515625" customWidth="1"/>
    <col min="11774" max="11774" width="8.7109375" customWidth="1"/>
    <col min="11775" max="11775" width="5" customWidth="1"/>
    <col min="11776" max="11776" width="10.42578125" customWidth="1"/>
    <col min="11777" max="11777" width="10.85546875" customWidth="1"/>
    <col min="11778" max="11778" width="6.28515625" customWidth="1"/>
    <col min="11779" max="11779" width="7.7109375" customWidth="1"/>
    <col min="11780" max="11780" width="7.42578125" customWidth="1"/>
    <col min="11781" max="11781" width="6.28515625" customWidth="1"/>
    <col min="11782" max="11782" width="6.42578125" customWidth="1"/>
    <col min="11783" max="11783" width="9.42578125" customWidth="1"/>
    <col min="11784" max="11784" width="6.85546875" customWidth="1"/>
    <col min="11785" max="11785" width="7.7109375" customWidth="1"/>
    <col min="11786" max="11786" width="6.5703125" customWidth="1"/>
    <col min="11787" max="11787" width="6.28515625" customWidth="1"/>
    <col min="11788" max="11788" width="8.28515625" customWidth="1"/>
    <col min="11789" max="11790" width="6.5703125" customWidth="1"/>
    <col min="11791" max="11791" width="8" customWidth="1"/>
    <col min="11792" max="11792" width="7.140625" customWidth="1"/>
    <col min="11793" max="11793" width="7" customWidth="1"/>
    <col min="11794" max="11794" width="7.28515625" customWidth="1"/>
    <col min="11795" max="11795" width="5.85546875" customWidth="1"/>
    <col min="11796" max="11796" width="5.7109375" customWidth="1"/>
    <col min="11797" max="11797" width="7.28515625" customWidth="1"/>
    <col min="11798" max="11798" width="6.42578125" customWidth="1"/>
    <col min="11799" max="11799" width="5.28515625" customWidth="1"/>
    <col min="11800" max="11801" width="5.85546875" customWidth="1"/>
    <col min="11802" max="11802" width="7.7109375" customWidth="1"/>
    <col min="11803" max="11803" width="6" customWidth="1"/>
    <col min="11804" max="11804" width="6.5703125" customWidth="1"/>
    <col min="11805" max="11805" width="5.85546875" customWidth="1"/>
    <col min="11806" max="11806" width="7.140625" customWidth="1"/>
    <col min="11807" max="11807" width="7.42578125" customWidth="1"/>
    <col min="11808" max="11809" width="5.85546875" customWidth="1"/>
    <col min="12013" max="12013" width="25.5703125" customWidth="1"/>
    <col min="12014" max="12014" width="12.42578125" customWidth="1"/>
    <col min="12015" max="12015" width="4.140625" customWidth="1"/>
    <col min="12016" max="12016" width="4.5703125" customWidth="1"/>
    <col min="12017" max="12017" width="19.85546875" customWidth="1"/>
    <col min="12018" max="12018" width="12.85546875" customWidth="1"/>
    <col min="12019" max="12019" width="5.7109375" customWidth="1"/>
    <col min="12020" max="12020" width="3.5703125" customWidth="1"/>
    <col min="12021" max="12021" width="10" customWidth="1"/>
    <col min="12022" max="12022" width="8" customWidth="1"/>
    <col min="12023" max="12023" width="29.28515625" customWidth="1"/>
    <col min="12024" max="12024" width="9.7109375" customWidth="1"/>
    <col min="12025" max="12025" width="4.7109375" customWidth="1"/>
    <col min="12026" max="12027" width="5" customWidth="1"/>
    <col min="12028" max="12028" width="9.85546875" customWidth="1"/>
    <col min="12029" max="12029" width="5.28515625" customWidth="1"/>
    <col min="12030" max="12030" width="8.7109375" customWidth="1"/>
    <col min="12031" max="12031" width="5" customWidth="1"/>
    <col min="12032" max="12032" width="10.42578125" customWidth="1"/>
    <col min="12033" max="12033" width="10.85546875" customWidth="1"/>
    <col min="12034" max="12034" width="6.28515625" customWidth="1"/>
    <col min="12035" max="12035" width="7.7109375" customWidth="1"/>
    <col min="12036" max="12036" width="7.42578125" customWidth="1"/>
    <col min="12037" max="12037" width="6.28515625" customWidth="1"/>
    <col min="12038" max="12038" width="6.42578125" customWidth="1"/>
    <col min="12039" max="12039" width="9.42578125" customWidth="1"/>
    <col min="12040" max="12040" width="6.85546875" customWidth="1"/>
    <col min="12041" max="12041" width="7.7109375" customWidth="1"/>
    <col min="12042" max="12042" width="6.5703125" customWidth="1"/>
    <col min="12043" max="12043" width="6.28515625" customWidth="1"/>
    <col min="12044" max="12044" width="8.28515625" customWidth="1"/>
    <col min="12045" max="12046" width="6.5703125" customWidth="1"/>
    <col min="12047" max="12047" width="8" customWidth="1"/>
    <col min="12048" max="12048" width="7.140625" customWidth="1"/>
    <col min="12049" max="12049" width="7" customWidth="1"/>
    <col min="12050" max="12050" width="7.28515625" customWidth="1"/>
    <col min="12051" max="12051" width="5.85546875" customWidth="1"/>
    <col min="12052" max="12052" width="5.7109375" customWidth="1"/>
    <col min="12053" max="12053" width="7.28515625" customWidth="1"/>
    <col min="12054" max="12054" width="6.42578125" customWidth="1"/>
    <col min="12055" max="12055" width="5.28515625" customWidth="1"/>
    <col min="12056" max="12057" width="5.85546875" customWidth="1"/>
    <col min="12058" max="12058" width="7.7109375" customWidth="1"/>
    <col min="12059" max="12059" width="6" customWidth="1"/>
    <col min="12060" max="12060" width="6.5703125" customWidth="1"/>
    <col min="12061" max="12061" width="5.85546875" customWidth="1"/>
    <col min="12062" max="12062" width="7.140625" customWidth="1"/>
    <col min="12063" max="12063" width="7.42578125" customWidth="1"/>
    <col min="12064" max="12065" width="5.85546875" customWidth="1"/>
    <col min="12269" max="12269" width="25.5703125" customWidth="1"/>
    <col min="12270" max="12270" width="12.42578125" customWidth="1"/>
    <col min="12271" max="12271" width="4.140625" customWidth="1"/>
    <col min="12272" max="12272" width="4.5703125" customWidth="1"/>
    <col min="12273" max="12273" width="19.85546875" customWidth="1"/>
    <col min="12274" max="12274" width="12.85546875" customWidth="1"/>
    <col min="12275" max="12275" width="5.7109375" customWidth="1"/>
    <col min="12276" max="12276" width="3.5703125" customWidth="1"/>
    <col min="12277" max="12277" width="10" customWidth="1"/>
    <col min="12278" max="12278" width="8" customWidth="1"/>
    <col min="12279" max="12279" width="29.28515625" customWidth="1"/>
    <col min="12280" max="12280" width="9.7109375" customWidth="1"/>
    <col min="12281" max="12281" width="4.7109375" customWidth="1"/>
    <col min="12282" max="12283" width="5" customWidth="1"/>
    <col min="12284" max="12284" width="9.85546875" customWidth="1"/>
    <col min="12285" max="12285" width="5.28515625" customWidth="1"/>
    <col min="12286" max="12286" width="8.7109375" customWidth="1"/>
    <col min="12287" max="12287" width="5" customWidth="1"/>
    <col min="12288" max="12288" width="10.42578125" customWidth="1"/>
    <col min="12289" max="12289" width="10.85546875" customWidth="1"/>
    <col min="12290" max="12290" width="6.28515625" customWidth="1"/>
    <col min="12291" max="12291" width="7.7109375" customWidth="1"/>
    <col min="12292" max="12292" width="7.42578125" customWidth="1"/>
    <col min="12293" max="12293" width="6.28515625" customWidth="1"/>
    <col min="12294" max="12294" width="6.42578125" customWidth="1"/>
    <col min="12295" max="12295" width="9.42578125" customWidth="1"/>
    <col min="12296" max="12296" width="6.85546875" customWidth="1"/>
    <col min="12297" max="12297" width="7.7109375" customWidth="1"/>
    <col min="12298" max="12298" width="6.5703125" customWidth="1"/>
    <col min="12299" max="12299" width="6.28515625" customWidth="1"/>
    <col min="12300" max="12300" width="8.28515625" customWidth="1"/>
    <col min="12301" max="12302" width="6.5703125" customWidth="1"/>
    <col min="12303" max="12303" width="8" customWidth="1"/>
    <col min="12304" max="12304" width="7.140625" customWidth="1"/>
    <col min="12305" max="12305" width="7" customWidth="1"/>
    <col min="12306" max="12306" width="7.28515625" customWidth="1"/>
    <col min="12307" max="12307" width="5.85546875" customWidth="1"/>
    <col min="12308" max="12308" width="5.7109375" customWidth="1"/>
    <col min="12309" max="12309" width="7.28515625" customWidth="1"/>
    <col min="12310" max="12310" width="6.42578125" customWidth="1"/>
    <col min="12311" max="12311" width="5.28515625" customWidth="1"/>
    <col min="12312" max="12313" width="5.85546875" customWidth="1"/>
    <col min="12314" max="12314" width="7.7109375" customWidth="1"/>
    <col min="12315" max="12315" width="6" customWidth="1"/>
    <col min="12316" max="12316" width="6.5703125" customWidth="1"/>
    <col min="12317" max="12317" width="5.85546875" customWidth="1"/>
    <col min="12318" max="12318" width="7.140625" customWidth="1"/>
    <col min="12319" max="12319" width="7.42578125" customWidth="1"/>
    <col min="12320" max="12321" width="5.85546875" customWidth="1"/>
    <col min="12525" max="12525" width="25.5703125" customWidth="1"/>
    <col min="12526" max="12526" width="12.42578125" customWidth="1"/>
    <col min="12527" max="12527" width="4.140625" customWidth="1"/>
    <col min="12528" max="12528" width="4.5703125" customWidth="1"/>
    <col min="12529" max="12529" width="19.85546875" customWidth="1"/>
    <col min="12530" max="12530" width="12.85546875" customWidth="1"/>
    <col min="12531" max="12531" width="5.7109375" customWidth="1"/>
    <col min="12532" max="12532" width="3.5703125" customWidth="1"/>
    <col min="12533" max="12533" width="10" customWidth="1"/>
    <col min="12534" max="12534" width="8" customWidth="1"/>
    <col min="12535" max="12535" width="29.28515625" customWidth="1"/>
    <col min="12536" max="12536" width="9.7109375" customWidth="1"/>
    <col min="12537" max="12537" width="4.7109375" customWidth="1"/>
    <col min="12538" max="12539" width="5" customWidth="1"/>
    <col min="12540" max="12540" width="9.85546875" customWidth="1"/>
    <col min="12541" max="12541" width="5.28515625" customWidth="1"/>
    <col min="12542" max="12542" width="8.7109375" customWidth="1"/>
    <col min="12543" max="12543" width="5" customWidth="1"/>
    <col min="12544" max="12544" width="10.42578125" customWidth="1"/>
    <col min="12545" max="12545" width="10.85546875" customWidth="1"/>
    <col min="12546" max="12546" width="6.28515625" customWidth="1"/>
    <col min="12547" max="12547" width="7.7109375" customWidth="1"/>
    <col min="12548" max="12548" width="7.42578125" customWidth="1"/>
    <col min="12549" max="12549" width="6.28515625" customWidth="1"/>
    <col min="12550" max="12550" width="6.42578125" customWidth="1"/>
    <col min="12551" max="12551" width="9.42578125" customWidth="1"/>
    <col min="12552" max="12552" width="6.85546875" customWidth="1"/>
    <col min="12553" max="12553" width="7.7109375" customWidth="1"/>
    <col min="12554" max="12554" width="6.5703125" customWidth="1"/>
    <col min="12555" max="12555" width="6.28515625" customWidth="1"/>
    <col min="12556" max="12556" width="8.28515625" customWidth="1"/>
    <col min="12557" max="12558" width="6.5703125" customWidth="1"/>
    <col min="12559" max="12559" width="8" customWidth="1"/>
    <col min="12560" max="12560" width="7.140625" customWidth="1"/>
    <col min="12561" max="12561" width="7" customWidth="1"/>
    <col min="12562" max="12562" width="7.28515625" customWidth="1"/>
    <col min="12563" max="12563" width="5.85546875" customWidth="1"/>
    <col min="12564" max="12564" width="5.7109375" customWidth="1"/>
    <col min="12565" max="12565" width="7.28515625" customWidth="1"/>
    <col min="12566" max="12566" width="6.42578125" customWidth="1"/>
    <col min="12567" max="12567" width="5.28515625" customWidth="1"/>
    <col min="12568" max="12569" width="5.85546875" customWidth="1"/>
    <col min="12570" max="12570" width="7.7109375" customWidth="1"/>
    <col min="12571" max="12571" width="6" customWidth="1"/>
    <col min="12572" max="12572" width="6.5703125" customWidth="1"/>
    <col min="12573" max="12573" width="5.85546875" customWidth="1"/>
    <col min="12574" max="12574" width="7.140625" customWidth="1"/>
    <col min="12575" max="12575" width="7.42578125" customWidth="1"/>
    <col min="12576" max="12577" width="5.85546875" customWidth="1"/>
    <col min="12781" max="12781" width="25.5703125" customWidth="1"/>
    <col min="12782" max="12782" width="12.42578125" customWidth="1"/>
    <col min="12783" max="12783" width="4.140625" customWidth="1"/>
    <col min="12784" max="12784" width="4.5703125" customWidth="1"/>
    <col min="12785" max="12785" width="19.85546875" customWidth="1"/>
    <col min="12786" max="12786" width="12.85546875" customWidth="1"/>
    <col min="12787" max="12787" width="5.7109375" customWidth="1"/>
    <col min="12788" max="12788" width="3.5703125" customWidth="1"/>
    <col min="12789" max="12789" width="10" customWidth="1"/>
    <col min="12790" max="12790" width="8" customWidth="1"/>
    <col min="12791" max="12791" width="29.28515625" customWidth="1"/>
    <col min="12792" max="12792" width="9.7109375" customWidth="1"/>
    <col min="12793" max="12793" width="4.7109375" customWidth="1"/>
    <col min="12794" max="12795" width="5" customWidth="1"/>
    <col min="12796" max="12796" width="9.85546875" customWidth="1"/>
    <col min="12797" max="12797" width="5.28515625" customWidth="1"/>
    <col min="12798" max="12798" width="8.7109375" customWidth="1"/>
    <col min="12799" max="12799" width="5" customWidth="1"/>
    <col min="12800" max="12800" width="10.42578125" customWidth="1"/>
    <col min="12801" max="12801" width="10.85546875" customWidth="1"/>
    <col min="12802" max="12802" width="6.28515625" customWidth="1"/>
    <col min="12803" max="12803" width="7.7109375" customWidth="1"/>
    <col min="12804" max="12804" width="7.42578125" customWidth="1"/>
    <col min="12805" max="12805" width="6.28515625" customWidth="1"/>
    <col min="12806" max="12806" width="6.42578125" customWidth="1"/>
    <col min="12807" max="12807" width="9.42578125" customWidth="1"/>
    <col min="12808" max="12808" width="6.85546875" customWidth="1"/>
    <col min="12809" max="12809" width="7.7109375" customWidth="1"/>
    <col min="12810" max="12810" width="6.5703125" customWidth="1"/>
    <col min="12811" max="12811" width="6.28515625" customWidth="1"/>
    <col min="12812" max="12812" width="8.28515625" customWidth="1"/>
    <col min="12813" max="12814" width="6.5703125" customWidth="1"/>
    <col min="12815" max="12815" width="8" customWidth="1"/>
    <col min="12816" max="12816" width="7.140625" customWidth="1"/>
    <col min="12817" max="12817" width="7" customWidth="1"/>
    <col min="12818" max="12818" width="7.28515625" customWidth="1"/>
    <col min="12819" max="12819" width="5.85546875" customWidth="1"/>
    <col min="12820" max="12820" width="5.7109375" customWidth="1"/>
    <col min="12821" max="12821" width="7.28515625" customWidth="1"/>
    <col min="12822" max="12822" width="6.42578125" customWidth="1"/>
    <col min="12823" max="12823" width="5.28515625" customWidth="1"/>
    <col min="12824" max="12825" width="5.85546875" customWidth="1"/>
    <col min="12826" max="12826" width="7.7109375" customWidth="1"/>
    <col min="12827" max="12827" width="6" customWidth="1"/>
    <col min="12828" max="12828" width="6.5703125" customWidth="1"/>
    <col min="12829" max="12829" width="5.85546875" customWidth="1"/>
    <col min="12830" max="12830" width="7.140625" customWidth="1"/>
    <col min="12831" max="12831" width="7.42578125" customWidth="1"/>
    <col min="12832" max="12833" width="5.85546875" customWidth="1"/>
    <col min="13037" max="13037" width="25.5703125" customWidth="1"/>
    <col min="13038" max="13038" width="12.42578125" customWidth="1"/>
    <col min="13039" max="13039" width="4.140625" customWidth="1"/>
    <col min="13040" max="13040" width="4.5703125" customWidth="1"/>
    <col min="13041" max="13041" width="19.85546875" customWidth="1"/>
    <col min="13042" max="13042" width="12.85546875" customWidth="1"/>
    <col min="13043" max="13043" width="5.7109375" customWidth="1"/>
    <col min="13044" max="13044" width="3.5703125" customWidth="1"/>
    <col min="13045" max="13045" width="10" customWidth="1"/>
    <col min="13046" max="13046" width="8" customWidth="1"/>
    <col min="13047" max="13047" width="29.28515625" customWidth="1"/>
    <col min="13048" max="13048" width="9.7109375" customWidth="1"/>
    <col min="13049" max="13049" width="4.7109375" customWidth="1"/>
    <col min="13050" max="13051" width="5" customWidth="1"/>
    <col min="13052" max="13052" width="9.85546875" customWidth="1"/>
    <col min="13053" max="13053" width="5.28515625" customWidth="1"/>
    <col min="13054" max="13054" width="8.7109375" customWidth="1"/>
    <col min="13055" max="13055" width="5" customWidth="1"/>
    <col min="13056" max="13056" width="10.42578125" customWidth="1"/>
    <col min="13057" max="13057" width="10.85546875" customWidth="1"/>
    <col min="13058" max="13058" width="6.28515625" customWidth="1"/>
    <col min="13059" max="13059" width="7.7109375" customWidth="1"/>
    <col min="13060" max="13060" width="7.42578125" customWidth="1"/>
    <col min="13061" max="13061" width="6.28515625" customWidth="1"/>
    <col min="13062" max="13062" width="6.42578125" customWidth="1"/>
    <col min="13063" max="13063" width="9.42578125" customWidth="1"/>
    <col min="13064" max="13064" width="6.85546875" customWidth="1"/>
    <col min="13065" max="13065" width="7.7109375" customWidth="1"/>
    <col min="13066" max="13066" width="6.5703125" customWidth="1"/>
    <col min="13067" max="13067" width="6.28515625" customWidth="1"/>
    <col min="13068" max="13068" width="8.28515625" customWidth="1"/>
    <col min="13069" max="13070" width="6.5703125" customWidth="1"/>
    <col min="13071" max="13071" width="8" customWidth="1"/>
    <col min="13072" max="13072" width="7.140625" customWidth="1"/>
    <col min="13073" max="13073" width="7" customWidth="1"/>
    <col min="13074" max="13074" width="7.28515625" customWidth="1"/>
    <col min="13075" max="13075" width="5.85546875" customWidth="1"/>
    <col min="13076" max="13076" width="5.7109375" customWidth="1"/>
    <col min="13077" max="13077" width="7.28515625" customWidth="1"/>
    <col min="13078" max="13078" width="6.42578125" customWidth="1"/>
    <col min="13079" max="13079" width="5.28515625" customWidth="1"/>
    <col min="13080" max="13081" width="5.85546875" customWidth="1"/>
    <col min="13082" max="13082" width="7.7109375" customWidth="1"/>
    <col min="13083" max="13083" width="6" customWidth="1"/>
    <col min="13084" max="13084" width="6.5703125" customWidth="1"/>
    <col min="13085" max="13085" width="5.85546875" customWidth="1"/>
    <col min="13086" max="13086" width="7.140625" customWidth="1"/>
    <col min="13087" max="13087" width="7.42578125" customWidth="1"/>
    <col min="13088" max="13089" width="5.85546875" customWidth="1"/>
    <col min="13293" max="13293" width="25.5703125" customWidth="1"/>
    <col min="13294" max="13294" width="12.42578125" customWidth="1"/>
    <col min="13295" max="13295" width="4.140625" customWidth="1"/>
    <col min="13296" max="13296" width="4.5703125" customWidth="1"/>
    <col min="13297" max="13297" width="19.85546875" customWidth="1"/>
    <col min="13298" max="13298" width="12.85546875" customWidth="1"/>
    <col min="13299" max="13299" width="5.7109375" customWidth="1"/>
    <col min="13300" max="13300" width="3.5703125" customWidth="1"/>
    <col min="13301" max="13301" width="10" customWidth="1"/>
    <col min="13302" max="13302" width="8" customWidth="1"/>
    <col min="13303" max="13303" width="29.28515625" customWidth="1"/>
    <col min="13304" max="13304" width="9.7109375" customWidth="1"/>
    <col min="13305" max="13305" width="4.7109375" customWidth="1"/>
    <col min="13306" max="13307" width="5" customWidth="1"/>
    <col min="13308" max="13308" width="9.85546875" customWidth="1"/>
    <col min="13309" max="13309" width="5.28515625" customWidth="1"/>
    <col min="13310" max="13310" width="8.7109375" customWidth="1"/>
    <col min="13311" max="13311" width="5" customWidth="1"/>
    <col min="13312" max="13312" width="10.42578125" customWidth="1"/>
    <col min="13313" max="13313" width="10.85546875" customWidth="1"/>
    <col min="13314" max="13314" width="6.28515625" customWidth="1"/>
    <col min="13315" max="13315" width="7.7109375" customWidth="1"/>
    <col min="13316" max="13316" width="7.42578125" customWidth="1"/>
    <col min="13317" max="13317" width="6.28515625" customWidth="1"/>
    <col min="13318" max="13318" width="6.42578125" customWidth="1"/>
    <col min="13319" max="13319" width="9.42578125" customWidth="1"/>
    <col min="13320" max="13320" width="6.85546875" customWidth="1"/>
    <col min="13321" max="13321" width="7.7109375" customWidth="1"/>
    <col min="13322" max="13322" width="6.5703125" customWidth="1"/>
    <col min="13323" max="13323" width="6.28515625" customWidth="1"/>
    <col min="13324" max="13324" width="8.28515625" customWidth="1"/>
    <col min="13325" max="13326" width="6.5703125" customWidth="1"/>
    <col min="13327" max="13327" width="8" customWidth="1"/>
    <col min="13328" max="13328" width="7.140625" customWidth="1"/>
    <col min="13329" max="13329" width="7" customWidth="1"/>
    <col min="13330" max="13330" width="7.28515625" customWidth="1"/>
    <col min="13331" max="13331" width="5.85546875" customWidth="1"/>
    <col min="13332" max="13332" width="5.7109375" customWidth="1"/>
    <col min="13333" max="13333" width="7.28515625" customWidth="1"/>
    <col min="13334" max="13334" width="6.42578125" customWidth="1"/>
    <col min="13335" max="13335" width="5.28515625" customWidth="1"/>
    <col min="13336" max="13337" width="5.85546875" customWidth="1"/>
    <col min="13338" max="13338" width="7.7109375" customWidth="1"/>
    <col min="13339" max="13339" width="6" customWidth="1"/>
    <col min="13340" max="13340" width="6.5703125" customWidth="1"/>
    <col min="13341" max="13341" width="5.85546875" customWidth="1"/>
    <col min="13342" max="13342" width="7.140625" customWidth="1"/>
    <col min="13343" max="13343" width="7.42578125" customWidth="1"/>
    <col min="13344" max="13345" width="5.85546875" customWidth="1"/>
    <col min="13549" max="13549" width="25.5703125" customWidth="1"/>
    <col min="13550" max="13550" width="12.42578125" customWidth="1"/>
    <col min="13551" max="13551" width="4.140625" customWidth="1"/>
    <col min="13552" max="13552" width="4.5703125" customWidth="1"/>
    <col min="13553" max="13553" width="19.85546875" customWidth="1"/>
    <col min="13554" max="13554" width="12.85546875" customWidth="1"/>
    <col min="13555" max="13555" width="5.7109375" customWidth="1"/>
    <col min="13556" max="13556" width="3.5703125" customWidth="1"/>
    <col min="13557" max="13557" width="10" customWidth="1"/>
    <col min="13558" max="13558" width="8" customWidth="1"/>
    <col min="13559" max="13559" width="29.28515625" customWidth="1"/>
    <col min="13560" max="13560" width="9.7109375" customWidth="1"/>
    <col min="13561" max="13561" width="4.7109375" customWidth="1"/>
    <col min="13562" max="13563" width="5" customWidth="1"/>
    <col min="13564" max="13564" width="9.85546875" customWidth="1"/>
    <col min="13565" max="13565" width="5.28515625" customWidth="1"/>
    <col min="13566" max="13566" width="8.7109375" customWidth="1"/>
    <col min="13567" max="13567" width="5" customWidth="1"/>
    <col min="13568" max="13568" width="10.42578125" customWidth="1"/>
    <col min="13569" max="13569" width="10.85546875" customWidth="1"/>
    <col min="13570" max="13570" width="6.28515625" customWidth="1"/>
    <col min="13571" max="13571" width="7.7109375" customWidth="1"/>
    <col min="13572" max="13572" width="7.42578125" customWidth="1"/>
    <col min="13573" max="13573" width="6.28515625" customWidth="1"/>
    <col min="13574" max="13574" width="6.42578125" customWidth="1"/>
    <col min="13575" max="13575" width="9.42578125" customWidth="1"/>
    <col min="13576" max="13576" width="6.85546875" customWidth="1"/>
    <col min="13577" max="13577" width="7.7109375" customWidth="1"/>
    <col min="13578" max="13578" width="6.5703125" customWidth="1"/>
    <col min="13579" max="13579" width="6.28515625" customWidth="1"/>
    <col min="13580" max="13580" width="8.28515625" customWidth="1"/>
    <col min="13581" max="13582" width="6.5703125" customWidth="1"/>
    <col min="13583" max="13583" width="8" customWidth="1"/>
    <col min="13584" max="13584" width="7.140625" customWidth="1"/>
    <col min="13585" max="13585" width="7" customWidth="1"/>
    <col min="13586" max="13586" width="7.28515625" customWidth="1"/>
    <col min="13587" max="13587" width="5.85546875" customWidth="1"/>
    <col min="13588" max="13588" width="5.7109375" customWidth="1"/>
    <col min="13589" max="13589" width="7.28515625" customWidth="1"/>
    <col min="13590" max="13590" width="6.42578125" customWidth="1"/>
    <col min="13591" max="13591" width="5.28515625" customWidth="1"/>
    <col min="13592" max="13593" width="5.85546875" customWidth="1"/>
    <col min="13594" max="13594" width="7.7109375" customWidth="1"/>
    <col min="13595" max="13595" width="6" customWidth="1"/>
    <col min="13596" max="13596" width="6.5703125" customWidth="1"/>
    <col min="13597" max="13597" width="5.85546875" customWidth="1"/>
    <col min="13598" max="13598" width="7.140625" customWidth="1"/>
    <col min="13599" max="13599" width="7.42578125" customWidth="1"/>
    <col min="13600" max="13601" width="5.85546875" customWidth="1"/>
    <col min="13805" max="13805" width="25.5703125" customWidth="1"/>
    <col min="13806" max="13806" width="12.42578125" customWidth="1"/>
    <col min="13807" max="13807" width="4.140625" customWidth="1"/>
    <col min="13808" max="13808" width="4.5703125" customWidth="1"/>
    <col min="13809" max="13809" width="19.85546875" customWidth="1"/>
    <col min="13810" max="13810" width="12.85546875" customWidth="1"/>
    <col min="13811" max="13811" width="5.7109375" customWidth="1"/>
    <col min="13812" max="13812" width="3.5703125" customWidth="1"/>
    <col min="13813" max="13813" width="10" customWidth="1"/>
    <col min="13814" max="13814" width="8" customWidth="1"/>
    <col min="13815" max="13815" width="29.28515625" customWidth="1"/>
    <col min="13816" max="13816" width="9.7109375" customWidth="1"/>
    <col min="13817" max="13817" width="4.7109375" customWidth="1"/>
    <col min="13818" max="13819" width="5" customWidth="1"/>
    <col min="13820" max="13820" width="9.85546875" customWidth="1"/>
    <col min="13821" max="13821" width="5.28515625" customWidth="1"/>
    <col min="13822" max="13822" width="8.7109375" customWidth="1"/>
    <col min="13823" max="13823" width="5" customWidth="1"/>
    <col min="13824" max="13824" width="10.42578125" customWidth="1"/>
    <col min="13825" max="13825" width="10.85546875" customWidth="1"/>
    <col min="13826" max="13826" width="6.28515625" customWidth="1"/>
    <col min="13827" max="13827" width="7.7109375" customWidth="1"/>
    <col min="13828" max="13828" width="7.42578125" customWidth="1"/>
    <col min="13829" max="13829" width="6.28515625" customWidth="1"/>
    <col min="13830" max="13830" width="6.42578125" customWidth="1"/>
    <col min="13831" max="13831" width="9.42578125" customWidth="1"/>
    <col min="13832" max="13832" width="6.85546875" customWidth="1"/>
    <col min="13833" max="13833" width="7.7109375" customWidth="1"/>
    <col min="13834" max="13834" width="6.5703125" customWidth="1"/>
    <col min="13835" max="13835" width="6.28515625" customWidth="1"/>
    <col min="13836" max="13836" width="8.28515625" customWidth="1"/>
    <col min="13837" max="13838" width="6.5703125" customWidth="1"/>
    <col min="13839" max="13839" width="8" customWidth="1"/>
    <col min="13840" max="13840" width="7.140625" customWidth="1"/>
    <col min="13841" max="13841" width="7" customWidth="1"/>
    <col min="13842" max="13842" width="7.28515625" customWidth="1"/>
    <col min="13843" max="13843" width="5.85546875" customWidth="1"/>
    <col min="13844" max="13844" width="5.7109375" customWidth="1"/>
    <col min="13845" max="13845" width="7.28515625" customWidth="1"/>
    <col min="13846" max="13846" width="6.42578125" customWidth="1"/>
    <col min="13847" max="13847" width="5.28515625" customWidth="1"/>
    <col min="13848" max="13849" width="5.85546875" customWidth="1"/>
    <col min="13850" max="13850" width="7.7109375" customWidth="1"/>
    <col min="13851" max="13851" width="6" customWidth="1"/>
    <col min="13852" max="13852" width="6.5703125" customWidth="1"/>
    <col min="13853" max="13853" width="5.85546875" customWidth="1"/>
    <col min="13854" max="13854" width="7.140625" customWidth="1"/>
    <col min="13855" max="13855" width="7.42578125" customWidth="1"/>
    <col min="13856" max="13857" width="5.85546875" customWidth="1"/>
    <col min="14061" max="14061" width="25.5703125" customWidth="1"/>
    <col min="14062" max="14062" width="12.42578125" customWidth="1"/>
    <col min="14063" max="14063" width="4.140625" customWidth="1"/>
    <col min="14064" max="14064" width="4.5703125" customWidth="1"/>
    <col min="14065" max="14065" width="19.85546875" customWidth="1"/>
    <col min="14066" max="14066" width="12.85546875" customWidth="1"/>
    <col min="14067" max="14067" width="5.7109375" customWidth="1"/>
    <col min="14068" max="14068" width="3.5703125" customWidth="1"/>
    <col min="14069" max="14069" width="10" customWidth="1"/>
    <col min="14070" max="14070" width="8" customWidth="1"/>
    <col min="14071" max="14071" width="29.28515625" customWidth="1"/>
    <col min="14072" max="14072" width="9.7109375" customWidth="1"/>
    <col min="14073" max="14073" width="4.7109375" customWidth="1"/>
    <col min="14074" max="14075" width="5" customWidth="1"/>
    <col min="14076" max="14076" width="9.85546875" customWidth="1"/>
    <col min="14077" max="14077" width="5.28515625" customWidth="1"/>
    <col min="14078" max="14078" width="8.7109375" customWidth="1"/>
    <col min="14079" max="14079" width="5" customWidth="1"/>
    <col min="14080" max="14080" width="10.42578125" customWidth="1"/>
    <col min="14081" max="14081" width="10.85546875" customWidth="1"/>
    <col min="14082" max="14082" width="6.28515625" customWidth="1"/>
    <col min="14083" max="14083" width="7.7109375" customWidth="1"/>
    <col min="14084" max="14084" width="7.42578125" customWidth="1"/>
    <col min="14085" max="14085" width="6.28515625" customWidth="1"/>
    <col min="14086" max="14086" width="6.42578125" customWidth="1"/>
    <col min="14087" max="14087" width="9.42578125" customWidth="1"/>
    <col min="14088" max="14088" width="6.85546875" customWidth="1"/>
    <col min="14089" max="14089" width="7.7109375" customWidth="1"/>
    <col min="14090" max="14090" width="6.5703125" customWidth="1"/>
    <col min="14091" max="14091" width="6.28515625" customWidth="1"/>
    <col min="14092" max="14092" width="8.28515625" customWidth="1"/>
    <col min="14093" max="14094" width="6.5703125" customWidth="1"/>
    <col min="14095" max="14095" width="8" customWidth="1"/>
    <col min="14096" max="14096" width="7.140625" customWidth="1"/>
    <col min="14097" max="14097" width="7" customWidth="1"/>
    <col min="14098" max="14098" width="7.28515625" customWidth="1"/>
    <col min="14099" max="14099" width="5.85546875" customWidth="1"/>
    <col min="14100" max="14100" width="5.7109375" customWidth="1"/>
    <col min="14101" max="14101" width="7.28515625" customWidth="1"/>
    <col min="14102" max="14102" width="6.42578125" customWidth="1"/>
    <col min="14103" max="14103" width="5.28515625" customWidth="1"/>
    <col min="14104" max="14105" width="5.85546875" customWidth="1"/>
    <col min="14106" max="14106" width="7.7109375" customWidth="1"/>
    <col min="14107" max="14107" width="6" customWidth="1"/>
    <col min="14108" max="14108" width="6.5703125" customWidth="1"/>
    <col min="14109" max="14109" width="5.85546875" customWidth="1"/>
    <col min="14110" max="14110" width="7.140625" customWidth="1"/>
    <col min="14111" max="14111" width="7.42578125" customWidth="1"/>
    <col min="14112" max="14113" width="5.85546875" customWidth="1"/>
    <col min="14317" max="14317" width="25.5703125" customWidth="1"/>
    <col min="14318" max="14318" width="12.42578125" customWidth="1"/>
    <col min="14319" max="14319" width="4.140625" customWidth="1"/>
    <col min="14320" max="14320" width="4.5703125" customWidth="1"/>
    <col min="14321" max="14321" width="19.85546875" customWidth="1"/>
    <col min="14322" max="14322" width="12.85546875" customWidth="1"/>
    <col min="14323" max="14323" width="5.7109375" customWidth="1"/>
    <col min="14324" max="14324" width="3.5703125" customWidth="1"/>
    <col min="14325" max="14325" width="10" customWidth="1"/>
    <col min="14326" max="14326" width="8" customWidth="1"/>
    <col min="14327" max="14327" width="29.28515625" customWidth="1"/>
    <col min="14328" max="14328" width="9.7109375" customWidth="1"/>
    <col min="14329" max="14329" width="4.7109375" customWidth="1"/>
    <col min="14330" max="14331" width="5" customWidth="1"/>
    <col min="14332" max="14332" width="9.85546875" customWidth="1"/>
    <col min="14333" max="14333" width="5.28515625" customWidth="1"/>
    <col min="14334" max="14334" width="8.7109375" customWidth="1"/>
    <col min="14335" max="14335" width="5" customWidth="1"/>
    <col min="14336" max="14336" width="10.42578125" customWidth="1"/>
    <col min="14337" max="14337" width="10.85546875" customWidth="1"/>
    <col min="14338" max="14338" width="6.28515625" customWidth="1"/>
    <col min="14339" max="14339" width="7.7109375" customWidth="1"/>
    <col min="14340" max="14340" width="7.42578125" customWidth="1"/>
    <col min="14341" max="14341" width="6.28515625" customWidth="1"/>
    <col min="14342" max="14342" width="6.42578125" customWidth="1"/>
    <col min="14343" max="14343" width="9.42578125" customWidth="1"/>
    <col min="14344" max="14344" width="6.85546875" customWidth="1"/>
    <col min="14345" max="14345" width="7.7109375" customWidth="1"/>
    <col min="14346" max="14346" width="6.5703125" customWidth="1"/>
    <col min="14347" max="14347" width="6.28515625" customWidth="1"/>
    <col min="14348" max="14348" width="8.28515625" customWidth="1"/>
    <col min="14349" max="14350" width="6.5703125" customWidth="1"/>
    <col min="14351" max="14351" width="8" customWidth="1"/>
    <col min="14352" max="14352" width="7.140625" customWidth="1"/>
    <col min="14353" max="14353" width="7" customWidth="1"/>
    <col min="14354" max="14354" width="7.28515625" customWidth="1"/>
    <col min="14355" max="14355" width="5.85546875" customWidth="1"/>
    <col min="14356" max="14356" width="5.7109375" customWidth="1"/>
    <col min="14357" max="14357" width="7.28515625" customWidth="1"/>
    <col min="14358" max="14358" width="6.42578125" customWidth="1"/>
    <col min="14359" max="14359" width="5.28515625" customWidth="1"/>
    <col min="14360" max="14361" width="5.85546875" customWidth="1"/>
    <col min="14362" max="14362" width="7.7109375" customWidth="1"/>
    <col min="14363" max="14363" width="6" customWidth="1"/>
    <col min="14364" max="14364" width="6.5703125" customWidth="1"/>
    <col min="14365" max="14365" width="5.85546875" customWidth="1"/>
    <col min="14366" max="14366" width="7.140625" customWidth="1"/>
    <col min="14367" max="14367" width="7.42578125" customWidth="1"/>
    <col min="14368" max="14369" width="5.85546875" customWidth="1"/>
    <col min="14573" max="14573" width="25.5703125" customWidth="1"/>
    <col min="14574" max="14574" width="12.42578125" customWidth="1"/>
    <col min="14575" max="14575" width="4.140625" customWidth="1"/>
    <col min="14576" max="14576" width="4.5703125" customWidth="1"/>
    <col min="14577" max="14577" width="19.85546875" customWidth="1"/>
    <col min="14578" max="14578" width="12.85546875" customWidth="1"/>
    <col min="14579" max="14579" width="5.7109375" customWidth="1"/>
    <col min="14580" max="14580" width="3.5703125" customWidth="1"/>
    <col min="14581" max="14581" width="10" customWidth="1"/>
    <col min="14582" max="14582" width="8" customWidth="1"/>
    <col min="14583" max="14583" width="29.28515625" customWidth="1"/>
    <col min="14584" max="14584" width="9.7109375" customWidth="1"/>
    <col min="14585" max="14585" width="4.7109375" customWidth="1"/>
    <col min="14586" max="14587" width="5" customWidth="1"/>
    <col min="14588" max="14588" width="9.85546875" customWidth="1"/>
    <col min="14589" max="14589" width="5.28515625" customWidth="1"/>
    <col min="14590" max="14590" width="8.7109375" customWidth="1"/>
    <col min="14591" max="14591" width="5" customWidth="1"/>
    <col min="14592" max="14592" width="10.42578125" customWidth="1"/>
    <col min="14593" max="14593" width="10.85546875" customWidth="1"/>
    <col min="14594" max="14594" width="6.28515625" customWidth="1"/>
    <col min="14595" max="14595" width="7.7109375" customWidth="1"/>
    <col min="14596" max="14596" width="7.42578125" customWidth="1"/>
    <col min="14597" max="14597" width="6.28515625" customWidth="1"/>
    <col min="14598" max="14598" width="6.42578125" customWidth="1"/>
    <col min="14599" max="14599" width="9.42578125" customWidth="1"/>
    <col min="14600" max="14600" width="6.85546875" customWidth="1"/>
    <col min="14601" max="14601" width="7.7109375" customWidth="1"/>
    <col min="14602" max="14602" width="6.5703125" customWidth="1"/>
    <col min="14603" max="14603" width="6.28515625" customWidth="1"/>
    <col min="14604" max="14604" width="8.28515625" customWidth="1"/>
    <col min="14605" max="14606" width="6.5703125" customWidth="1"/>
    <col min="14607" max="14607" width="8" customWidth="1"/>
    <col min="14608" max="14608" width="7.140625" customWidth="1"/>
    <col min="14609" max="14609" width="7" customWidth="1"/>
    <col min="14610" max="14610" width="7.28515625" customWidth="1"/>
    <col min="14611" max="14611" width="5.85546875" customWidth="1"/>
    <col min="14612" max="14612" width="5.7109375" customWidth="1"/>
    <col min="14613" max="14613" width="7.28515625" customWidth="1"/>
    <col min="14614" max="14614" width="6.42578125" customWidth="1"/>
    <col min="14615" max="14615" width="5.28515625" customWidth="1"/>
    <col min="14616" max="14617" width="5.85546875" customWidth="1"/>
    <col min="14618" max="14618" width="7.7109375" customWidth="1"/>
    <col min="14619" max="14619" width="6" customWidth="1"/>
    <col min="14620" max="14620" width="6.5703125" customWidth="1"/>
    <col min="14621" max="14621" width="5.85546875" customWidth="1"/>
    <col min="14622" max="14622" width="7.140625" customWidth="1"/>
    <col min="14623" max="14623" width="7.42578125" customWidth="1"/>
    <col min="14624" max="14625" width="5.85546875" customWidth="1"/>
    <col min="14829" max="14829" width="25.5703125" customWidth="1"/>
    <col min="14830" max="14830" width="12.42578125" customWidth="1"/>
    <col min="14831" max="14831" width="4.140625" customWidth="1"/>
    <col min="14832" max="14832" width="4.5703125" customWidth="1"/>
    <col min="14833" max="14833" width="19.85546875" customWidth="1"/>
    <col min="14834" max="14834" width="12.85546875" customWidth="1"/>
    <col min="14835" max="14835" width="5.7109375" customWidth="1"/>
    <col min="14836" max="14836" width="3.5703125" customWidth="1"/>
    <col min="14837" max="14837" width="10" customWidth="1"/>
    <col min="14838" max="14838" width="8" customWidth="1"/>
    <col min="14839" max="14839" width="29.28515625" customWidth="1"/>
    <col min="14840" max="14840" width="9.7109375" customWidth="1"/>
    <col min="14841" max="14841" width="4.7109375" customWidth="1"/>
    <col min="14842" max="14843" width="5" customWidth="1"/>
    <col min="14844" max="14844" width="9.85546875" customWidth="1"/>
    <col min="14845" max="14845" width="5.28515625" customWidth="1"/>
    <col min="14846" max="14846" width="8.7109375" customWidth="1"/>
    <col min="14847" max="14847" width="5" customWidth="1"/>
    <col min="14848" max="14848" width="10.42578125" customWidth="1"/>
    <col min="14849" max="14849" width="10.85546875" customWidth="1"/>
    <col min="14850" max="14850" width="6.28515625" customWidth="1"/>
    <col min="14851" max="14851" width="7.7109375" customWidth="1"/>
    <col min="14852" max="14852" width="7.42578125" customWidth="1"/>
    <col min="14853" max="14853" width="6.28515625" customWidth="1"/>
    <col min="14854" max="14854" width="6.42578125" customWidth="1"/>
    <col min="14855" max="14855" width="9.42578125" customWidth="1"/>
    <col min="14856" max="14856" width="6.85546875" customWidth="1"/>
    <col min="14857" max="14857" width="7.7109375" customWidth="1"/>
    <col min="14858" max="14858" width="6.5703125" customWidth="1"/>
    <col min="14859" max="14859" width="6.28515625" customWidth="1"/>
    <col min="14860" max="14860" width="8.28515625" customWidth="1"/>
    <col min="14861" max="14862" width="6.5703125" customWidth="1"/>
    <col min="14863" max="14863" width="8" customWidth="1"/>
    <col min="14864" max="14864" width="7.140625" customWidth="1"/>
    <col min="14865" max="14865" width="7" customWidth="1"/>
    <col min="14866" max="14866" width="7.28515625" customWidth="1"/>
    <col min="14867" max="14867" width="5.85546875" customWidth="1"/>
    <col min="14868" max="14868" width="5.7109375" customWidth="1"/>
    <col min="14869" max="14869" width="7.28515625" customWidth="1"/>
    <col min="14870" max="14870" width="6.42578125" customWidth="1"/>
    <col min="14871" max="14871" width="5.28515625" customWidth="1"/>
    <col min="14872" max="14873" width="5.85546875" customWidth="1"/>
    <col min="14874" max="14874" width="7.7109375" customWidth="1"/>
    <col min="14875" max="14875" width="6" customWidth="1"/>
    <col min="14876" max="14876" width="6.5703125" customWidth="1"/>
    <col min="14877" max="14877" width="5.85546875" customWidth="1"/>
    <col min="14878" max="14878" width="7.140625" customWidth="1"/>
    <col min="14879" max="14879" width="7.42578125" customWidth="1"/>
    <col min="14880" max="14881" width="5.85546875" customWidth="1"/>
    <col min="15085" max="15085" width="25.5703125" customWidth="1"/>
    <col min="15086" max="15086" width="12.42578125" customWidth="1"/>
    <col min="15087" max="15087" width="4.140625" customWidth="1"/>
    <col min="15088" max="15088" width="4.5703125" customWidth="1"/>
    <col min="15089" max="15089" width="19.85546875" customWidth="1"/>
    <col min="15090" max="15090" width="12.85546875" customWidth="1"/>
    <col min="15091" max="15091" width="5.7109375" customWidth="1"/>
    <col min="15092" max="15092" width="3.5703125" customWidth="1"/>
    <col min="15093" max="15093" width="10" customWidth="1"/>
    <col min="15094" max="15094" width="8" customWidth="1"/>
    <col min="15095" max="15095" width="29.28515625" customWidth="1"/>
    <col min="15096" max="15096" width="9.7109375" customWidth="1"/>
    <col min="15097" max="15097" width="4.7109375" customWidth="1"/>
    <col min="15098" max="15099" width="5" customWidth="1"/>
    <col min="15100" max="15100" width="9.85546875" customWidth="1"/>
    <col min="15101" max="15101" width="5.28515625" customWidth="1"/>
    <col min="15102" max="15102" width="8.7109375" customWidth="1"/>
    <col min="15103" max="15103" width="5" customWidth="1"/>
    <col min="15104" max="15104" width="10.42578125" customWidth="1"/>
    <col min="15105" max="15105" width="10.85546875" customWidth="1"/>
    <col min="15106" max="15106" width="6.28515625" customWidth="1"/>
    <col min="15107" max="15107" width="7.7109375" customWidth="1"/>
    <col min="15108" max="15108" width="7.42578125" customWidth="1"/>
    <col min="15109" max="15109" width="6.28515625" customWidth="1"/>
    <col min="15110" max="15110" width="6.42578125" customWidth="1"/>
    <col min="15111" max="15111" width="9.42578125" customWidth="1"/>
    <col min="15112" max="15112" width="6.85546875" customWidth="1"/>
    <col min="15113" max="15113" width="7.7109375" customWidth="1"/>
    <col min="15114" max="15114" width="6.5703125" customWidth="1"/>
    <col min="15115" max="15115" width="6.28515625" customWidth="1"/>
    <col min="15116" max="15116" width="8.28515625" customWidth="1"/>
    <col min="15117" max="15118" width="6.5703125" customWidth="1"/>
    <col min="15119" max="15119" width="8" customWidth="1"/>
    <col min="15120" max="15120" width="7.140625" customWidth="1"/>
    <col min="15121" max="15121" width="7" customWidth="1"/>
    <col min="15122" max="15122" width="7.28515625" customWidth="1"/>
    <col min="15123" max="15123" width="5.85546875" customWidth="1"/>
    <col min="15124" max="15124" width="5.7109375" customWidth="1"/>
    <col min="15125" max="15125" width="7.28515625" customWidth="1"/>
    <col min="15126" max="15126" width="6.42578125" customWidth="1"/>
    <col min="15127" max="15127" width="5.28515625" customWidth="1"/>
    <col min="15128" max="15129" width="5.85546875" customWidth="1"/>
    <col min="15130" max="15130" width="7.7109375" customWidth="1"/>
    <col min="15131" max="15131" width="6" customWidth="1"/>
    <col min="15132" max="15132" width="6.5703125" customWidth="1"/>
    <col min="15133" max="15133" width="5.85546875" customWidth="1"/>
    <col min="15134" max="15134" width="7.140625" customWidth="1"/>
    <col min="15135" max="15135" width="7.42578125" customWidth="1"/>
    <col min="15136" max="15137" width="5.85546875" customWidth="1"/>
    <col min="15341" max="15341" width="25.5703125" customWidth="1"/>
    <col min="15342" max="15342" width="12.42578125" customWidth="1"/>
    <col min="15343" max="15343" width="4.140625" customWidth="1"/>
    <col min="15344" max="15344" width="4.5703125" customWidth="1"/>
    <col min="15345" max="15345" width="19.85546875" customWidth="1"/>
    <col min="15346" max="15346" width="12.85546875" customWidth="1"/>
    <col min="15347" max="15347" width="5.7109375" customWidth="1"/>
    <col min="15348" max="15348" width="3.5703125" customWidth="1"/>
    <col min="15349" max="15349" width="10" customWidth="1"/>
    <col min="15350" max="15350" width="8" customWidth="1"/>
    <col min="15351" max="15351" width="29.28515625" customWidth="1"/>
    <col min="15352" max="15352" width="9.7109375" customWidth="1"/>
    <col min="15353" max="15353" width="4.7109375" customWidth="1"/>
    <col min="15354" max="15355" width="5" customWidth="1"/>
    <col min="15356" max="15356" width="9.85546875" customWidth="1"/>
    <col min="15357" max="15357" width="5.28515625" customWidth="1"/>
    <col min="15358" max="15358" width="8.7109375" customWidth="1"/>
    <col min="15359" max="15359" width="5" customWidth="1"/>
    <col min="15360" max="15360" width="10.42578125" customWidth="1"/>
    <col min="15361" max="15361" width="10.85546875" customWidth="1"/>
    <col min="15362" max="15362" width="6.28515625" customWidth="1"/>
    <col min="15363" max="15363" width="7.7109375" customWidth="1"/>
    <col min="15364" max="15364" width="7.42578125" customWidth="1"/>
    <col min="15365" max="15365" width="6.28515625" customWidth="1"/>
    <col min="15366" max="15366" width="6.42578125" customWidth="1"/>
    <col min="15367" max="15367" width="9.42578125" customWidth="1"/>
    <col min="15368" max="15368" width="6.85546875" customWidth="1"/>
    <col min="15369" max="15369" width="7.7109375" customWidth="1"/>
    <col min="15370" max="15370" width="6.5703125" customWidth="1"/>
    <col min="15371" max="15371" width="6.28515625" customWidth="1"/>
    <col min="15372" max="15372" width="8.28515625" customWidth="1"/>
    <col min="15373" max="15374" width="6.5703125" customWidth="1"/>
    <col min="15375" max="15375" width="8" customWidth="1"/>
    <col min="15376" max="15376" width="7.140625" customWidth="1"/>
    <col min="15377" max="15377" width="7" customWidth="1"/>
    <col min="15378" max="15378" width="7.28515625" customWidth="1"/>
    <col min="15379" max="15379" width="5.85546875" customWidth="1"/>
    <col min="15380" max="15380" width="5.7109375" customWidth="1"/>
    <col min="15381" max="15381" width="7.28515625" customWidth="1"/>
    <col min="15382" max="15382" width="6.42578125" customWidth="1"/>
    <col min="15383" max="15383" width="5.28515625" customWidth="1"/>
    <col min="15384" max="15385" width="5.85546875" customWidth="1"/>
    <col min="15386" max="15386" width="7.7109375" customWidth="1"/>
    <col min="15387" max="15387" width="6" customWidth="1"/>
    <col min="15388" max="15388" width="6.5703125" customWidth="1"/>
    <col min="15389" max="15389" width="5.85546875" customWidth="1"/>
    <col min="15390" max="15390" width="7.140625" customWidth="1"/>
    <col min="15391" max="15391" width="7.42578125" customWidth="1"/>
    <col min="15392" max="15393" width="5.85546875" customWidth="1"/>
    <col min="15597" max="15597" width="25.5703125" customWidth="1"/>
    <col min="15598" max="15598" width="12.42578125" customWidth="1"/>
    <col min="15599" max="15599" width="4.140625" customWidth="1"/>
    <col min="15600" max="15600" width="4.5703125" customWidth="1"/>
    <col min="15601" max="15601" width="19.85546875" customWidth="1"/>
    <col min="15602" max="15602" width="12.85546875" customWidth="1"/>
    <col min="15603" max="15603" width="5.7109375" customWidth="1"/>
    <col min="15604" max="15604" width="3.5703125" customWidth="1"/>
    <col min="15605" max="15605" width="10" customWidth="1"/>
    <col min="15606" max="15606" width="8" customWidth="1"/>
    <col min="15607" max="15607" width="29.28515625" customWidth="1"/>
    <col min="15608" max="15608" width="9.7109375" customWidth="1"/>
    <col min="15609" max="15609" width="4.7109375" customWidth="1"/>
    <col min="15610" max="15611" width="5" customWidth="1"/>
    <col min="15612" max="15612" width="9.85546875" customWidth="1"/>
    <col min="15613" max="15613" width="5.28515625" customWidth="1"/>
    <col min="15614" max="15614" width="8.7109375" customWidth="1"/>
    <col min="15615" max="15615" width="5" customWidth="1"/>
    <col min="15616" max="15616" width="10.42578125" customWidth="1"/>
    <col min="15617" max="15617" width="10.85546875" customWidth="1"/>
    <col min="15618" max="15618" width="6.28515625" customWidth="1"/>
    <col min="15619" max="15619" width="7.7109375" customWidth="1"/>
    <col min="15620" max="15620" width="7.42578125" customWidth="1"/>
    <col min="15621" max="15621" width="6.28515625" customWidth="1"/>
    <col min="15622" max="15622" width="6.42578125" customWidth="1"/>
    <col min="15623" max="15623" width="9.42578125" customWidth="1"/>
    <col min="15624" max="15624" width="6.85546875" customWidth="1"/>
    <col min="15625" max="15625" width="7.7109375" customWidth="1"/>
    <col min="15626" max="15626" width="6.5703125" customWidth="1"/>
    <col min="15627" max="15627" width="6.28515625" customWidth="1"/>
    <col min="15628" max="15628" width="8.28515625" customWidth="1"/>
    <col min="15629" max="15630" width="6.5703125" customWidth="1"/>
    <col min="15631" max="15631" width="8" customWidth="1"/>
    <col min="15632" max="15632" width="7.140625" customWidth="1"/>
    <col min="15633" max="15633" width="7" customWidth="1"/>
    <col min="15634" max="15634" width="7.28515625" customWidth="1"/>
    <col min="15635" max="15635" width="5.85546875" customWidth="1"/>
    <col min="15636" max="15636" width="5.7109375" customWidth="1"/>
    <col min="15637" max="15637" width="7.28515625" customWidth="1"/>
    <col min="15638" max="15638" width="6.42578125" customWidth="1"/>
    <col min="15639" max="15639" width="5.28515625" customWidth="1"/>
    <col min="15640" max="15641" width="5.85546875" customWidth="1"/>
    <col min="15642" max="15642" width="7.7109375" customWidth="1"/>
    <col min="15643" max="15643" width="6" customWidth="1"/>
    <col min="15644" max="15644" width="6.5703125" customWidth="1"/>
    <col min="15645" max="15645" width="5.85546875" customWidth="1"/>
    <col min="15646" max="15646" width="7.140625" customWidth="1"/>
    <col min="15647" max="15647" width="7.42578125" customWidth="1"/>
    <col min="15648" max="15649" width="5.85546875" customWidth="1"/>
    <col min="15853" max="15853" width="25.5703125" customWidth="1"/>
    <col min="15854" max="15854" width="12.42578125" customWidth="1"/>
    <col min="15855" max="15855" width="4.140625" customWidth="1"/>
    <col min="15856" max="15856" width="4.5703125" customWidth="1"/>
    <col min="15857" max="15857" width="19.85546875" customWidth="1"/>
    <col min="15858" max="15858" width="12.85546875" customWidth="1"/>
    <col min="15859" max="15859" width="5.7109375" customWidth="1"/>
    <col min="15860" max="15860" width="3.5703125" customWidth="1"/>
    <col min="15861" max="15861" width="10" customWidth="1"/>
    <col min="15862" max="15862" width="8" customWidth="1"/>
    <col min="15863" max="15863" width="29.28515625" customWidth="1"/>
    <col min="15864" max="15864" width="9.7109375" customWidth="1"/>
    <col min="15865" max="15865" width="4.7109375" customWidth="1"/>
    <col min="15866" max="15867" width="5" customWidth="1"/>
    <col min="15868" max="15868" width="9.85546875" customWidth="1"/>
    <col min="15869" max="15869" width="5.28515625" customWidth="1"/>
    <col min="15870" max="15870" width="8.7109375" customWidth="1"/>
    <col min="15871" max="15871" width="5" customWidth="1"/>
    <col min="15872" max="15872" width="10.42578125" customWidth="1"/>
    <col min="15873" max="15873" width="10.85546875" customWidth="1"/>
    <col min="15874" max="15874" width="6.28515625" customWidth="1"/>
    <col min="15875" max="15875" width="7.7109375" customWidth="1"/>
    <col min="15876" max="15876" width="7.42578125" customWidth="1"/>
    <col min="15877" max="15877" width="6.28515625" customWidth="1"/>
    <col min="15878" max="15878" width="6.42578125" customWidth="1"/>
    <col min="15879" max="15879" width="9.42578125" customWidth="1"/>
    <col min="15880" max="15880" width="6.85546875" customWidth="1"/>
    <col min="15881" max="15881" width="7.7109375" customWidth="1"/>
    <col min="15882" max="15882" width="6.5703125" customWidth="1"/>
    <col min="15883" max="15883" width="6.28515625" customWidth="1"/>
    <col min="15884" max="15884" width="8.28515625" customWidth="1"/>
    <col min="15885" max="15886" width="6.5703125" customWidth="1"/>
    <col min="15887" max="15887" width="8" customWidth="1"/>
    <col min="15888" max="15888" width="7.140625" customWidth="1"/>
    <col min="15889" max="15889" width="7" customWidth="1"/>
    <col min="15890" max="15890" width="7.28515625" customWidth="1"/>
    <col min="15891" max="15891" width="5.85546875" customWidth="1"/>
    <col min="15892" max="15892" width="5.7109375" customWidth="1"/>
    <col min="15893" max="15893" width="7.28515625" customWidth="1"/>
    <col min="15894" max="15894" width="6.42578125" customWidth="1"/>
    <col min="15895" max="15895" width="5.28515625" customWidth="1"/>
    <col min="15896" max="15897" width="5.85546875" customWidth="1"/>
    <col min="15898" max="15898" width="7.7109375" customWidth="1"/>
    <col min="15899" max="15899" width="6" customWidth="1"/>
    <col min="15900" max="15900" width="6.5703125" customWidth="1"/>
    <col min="15901" max="15901" width="5.85546875" customWidth="1"/>
    <col min="15902" max="15902" width="7.140625" customWidth="1"/>
    <col min="15903" max="15903" width="7.42578125" customWidth="1"/>
    <col min="15904" max="15905" width="5.85546875" customWidth="1"/>
    <col min="16109" max="16109" width="25.5703125" customWidth="1"/>
    <col min="16110" max="16110" width="12.42578125" customWidth="1"/>
    <col min="16111" max="16111" width="4.140625" customWidth="1"/>
    <col min="16112" max="16112" width="4.5703125" customWidth="1"/>
    <col min="16113" max="16113" width="19.85546875" customWidth="1"/>
    <col min="16114" max="16114" width="12.85546875" customWidth="1"/>
    <col min="16115" max="16115" width="5.7109375" customWidth="1"/>
    <col min="16116" max="16116" width="3.5703125" customWidth="1"/>
    <col min="16117" max="16117" width="10" customWidth="1"/>
    <col min="16118" max="16118" width="8" customWidth="1"/>
    <col min="16119" max="16119" width="29.28515625" customWidth="1"/>
    <col min="16120" max="16120" width="9.7109375" customWidth="1"/>
    <col min="16121" max="16121" width="4.7109375" customWidth="1"/>
    <col min="16122" max="16123" width="5" customWidth="1"/>
    <col min="16124" max="16124" width="9.85546875" customWidth="1"/>
    <col min="16125" max="16125" width="5.28515625" customWidth="1"/>
    <col min="16126" max="16126" width="8.7109375" customWidth="1"/>
    <col min="16127" max="16127" width="5" customWidth="1"/>
    <col min="16128" max="16128" width="10.42578125" customWidth="1"/>
    <col min="16129" max="16129" width="10.85546875" customWidth="1"/>
    <col min="16130" max="16130" width="6.28515625" customWidth="1"/>
    <col min="16131" max="16131" width="7.7109375" customWidth="1"/>
    <col min="16132" max="16132" width="7.42578125" customWidth="1"/>
    <col min="16133" max="16133" width="6.28515625" customWidth="1"/>
    <col min="16134" max="16134" width="6.42578125" customWidth="1"/>
    <col min="16135" max="16135" width="9.42578125" customWidth="1"/>
    <col min="16136" max="16136" width="6.85546875" customWidth="1"/>
    <col min="16137" max="16137" width="7.7109375" customWidth="1"/>
    <col min="16138" max="16138" width="6.5703125" customWidth="1"/>
    <col min="16139" max="16139" width="6.28515625" customWidth="1"/>
    <col min="16140" max="16140" width="8.28515625" customWidth="1"/>
    <col min="16141" max="16142" width="6.5703125" customWidth="1"/>
    <col min="16143" max="16143" width="8" customWidth="1"/>
    <col min="16144" max="16144" width="7.140625" customWidth="1"/>
    <col min="16145" max="16145" width="7" customWidth="1"/>
    <col min="16146" max="16146" width="7.28515625" customWidth="1"/>
    <col min="16147" max="16147" width="5.85546875" customWidth="1"/>
    <col min="16148" max="16148" width="5.7109375" customWidth="1"/>
    <col min="16149" max="16149" width="7.28515625" customWidth="1"/>
    <col min="16150" max="16150" width="6.42578125" customWidth="1"/>
    <col min="16151" max="16151" width="5.28515625" customWidth="1"/>
    <col min="16152" max="16153" width="5.85546875" customWidth="1"/>
    <col min="16154" max="16154" width="7.7109375" customWidth="1"/>
    <col min="16155" max="16155" width="6" customWidth="1"/>
    <col min="16156" max="16156" width="6.5703125" customWidth="1"/>
    <col min="16157" max="16157" width="5.85546875" customWidth="1"/>
    <col min="16158" max="16158" width="7.140625" customWidth="1"/>
    <col min="16159" max="16159" width="7.42578125" customWidth="1"/>
    <col min="16160" max="16161" width="5.85546875" customWidth="1"/>
  </cols>
  <sheetData>
    <row r="1" spans="1:84" ht="32.25" x14ac:dyDescent="0.25">
      <c r="C1" s="181"/>
      <c r="D1" s="1" t="s">
        <v>0</v>
      </c>
      <c r="E1"/>
      <c r="J1" s="2"/>
      <c r="K1"/>
      <c r="L1" s="3"/>
      <c r="M1" s="2"/>
      <c r="O1"/>
      <c r="P1" s="4"/>
      <c r="Q1" s="2"/>
      <c r="R1" s="5"/>
      <c r="S1" s="3"/>
      <c r="T1"/>
      <c r="V1" s="2"/>
      <c r="W1" s="6"/>
      <c r="X1" s="7"/>
      <c r="Z1" s="8"/>
      <c r="AA1" s="5"/>
      <c r="AB1"/>
      <c r="AC1"/>
      <c r="AD1"/>
      <c r="AE1"/>
      <c r="AF1" s="6"/>
      <c r="AG1"/>
      <c r="AH1"/>
      <c r="AI1"/>
      <c r="AJ1"/>
      <c r="AK1"/>
      <c r="AP1"/>
    </row>
    <row r="2" spans="1:84" ht="15.75" x14ac:dyDescent="0.25">
      <c r="D2" s="9" t="s">
        <v>1</v>
      </c>
      <c r="E2"/>
      <c r="I2" s="10"/>
      <c r="J2" s="2"/>
      <c r="K2"/>
      <c r="L2" s="3"/>
      <c r="M2" s="2"/>
      <c r="O2"/>
      <c r="P2" s="4"/>
      <c r="Q2" s="2"/>
      <c r="R2" s="11"/>
      <c r="S2" s="12"/>
      <c r="T2" s="13"/>
      <c r="U2" s="14"/>
      <c r="V2" s="13"/>
      <c r="W2" s="15"/>
      <c r="X2" s="7"/>
      <c r="Z2" s="8"/>
      <c r="AA2" s="5"/>
      <c r="AB2"/>
      <c r="AC2"/>
      <c r="AD2"/>
      <c r="AE2"/>
      <c r="AF2" s="6"/>
      <c r="AG2"/>
      <c r="AH2"/>
      <c r="AI2"/>
      <c r="AJ2"/>
      <c r="AK2"/>
      <c r="AP2"/>
    </row>
    <row r="3" spans="1:84" ht="15.75" x14ac:dyDescent="0.25">
      <c r="B3" s="16" t="s">
        <v>2</v>
      </c>
      <c r="E3"/>
      <c r="J3" s="2"/>
      <c r="K3"/>
      <c r="L3" s="3"/>
      <c r="M3" s="2"/>
      <c r="O3"/>
      <c r="P3" s="4"/>
      <c r="Q3" s="2"/>
      <c r="R3" s="5"/>
      <c r="S3" s="3"/>
      <c r="T3"/>
      <c r="V3" s="2"/>
      <c r="W3" s="6"/>
      <c r="X3" s="7"/>
      <c r="Z3" s="8"/>
      <c r="AA3" s="5"/>
      <c r="AB3"/>
      <c r="AC3"/>
      <c r="AD3"/>
      <c r="AE3"/>
      <c r="AF3" s="6"/>
      <c r="AG3"/>
      <c r="AH3"/>
      <c r="AI3"/>
      <c r="AJ3"/>
      <c r="AK3"/>
      <c r="AP3"/>
    </row>
    <row r="4" spans="1:84" x14ac:dyDescent="0.25">
      <c r="D4" s="2"/>
      <c r="E4"/>
      <c r="J4" s="2"/>
      <c r="K4"/>
      <c r="L4" s="3"/>
      <c r="M4" s="2"/>
      <c r="O4"/>
      <c r="P4" s="4"/>
      <c r="Q4" s="2"/>
      <c r="R4" s="5"/>
      <c r="S4" s="3"/>
      <c r="T4"/>
      <c r="V4" s="2"/>
      <c r="W4" s="6"/>
      <c r="X4" s="7"/>
      <c r="Y4" s="17">
        <v>44247</v>
      </c>
      <c r="Z4" s="8"/>
      <c r="AA4" s="5"/>
      <c r="AB4"/>
      <c r="AC4" s="26">
        <v>44259</v>
      </c>
      <c r="AD4"/>
      <c r="AE4"/>
      <c r="AF4" s="6"/>
      <c r="AG4"/>
      <c r="AH4"/>
      <c r="AI4"/>
      <c r="AJ4"/>
      <c r="AK4"/>
      <c r="AP4"/>
    </row>
    <row r="5" spans="1:84" ht="15.95" customHeight="1" x14ac:dyDescent="0.25">
      <c r="A5" s="18" t="s">
        <v>3</v>
      </c>
      <c r="B5" s="18"/>
      <c r="C5" s="18"/>
      <c r="D5" s="18"/>
      <c r="E5" s="19"/>
      <c r="F5" s="18"/>
      <c r="G5" s="18"/>
      <c r="H5" s="18"/>
      <c r="I5" s="19"/>
      <c r="J5" s="18"/>
      <c r="K5" s="19"/>
      <c r="L5" s="18"/>
      <c r="M5" s="20"/>
      <c r="N5" s="19"/>
      <c r="O5" s="19"/>
      <c r="P5" s="21"/>
      <c r="Q5" s="20"/>
      <c r="R5" s="19"/>
      <c r="S5" s="8" t="s">
        <v>4</v>
      </c>
      <c r="T5" s="22"/>
      <c r="U5" s="18"/>
      <c r="V5" s="23"/>
      <c r="W5" s="24"/>
      <c r="X5" s="25"/>
      <c r="Y5" s="26" t="s">
        <v>5</v>
      </c>
      <c r="Z5" s="26"/>
      <c r="AA5" s="26"/>
      <c r="AB5" s="26"/>
      <c r="AC5" s="26">
        <v>44239</v>
      </c>
      <c r="AD5" s="19" t="s">
        <v>6</v>
      </c>
      <c r="AE5" s="8" t="s">
        <v>6</v>
      </c>
      <c r="AF5" s="19" t="s">
        <v>6</v>
      </c>
      <c r="AG5" s="19"/>
      <c r="AH5" s="8"/>
      <c r="AI5" s="19"/>
      <c r="AK5" s="8"/>
      <c r="AL5" s="19"/>
      <c r="AM5" s="19"/>
      <c r="AN5" s="19"/>
      <c r="AO5" s="19"/>
      <c r="AP5" s="25"/>
      <c r="AQ5" s="19"/>
    </row>
    <row r="6" spans="1:84" s="18" customFormat="1" ht="15.95" customHeight="1" x14ac:dyDescent="0.2">
      <c r="A6" s="18" t="s">
        <v>3</v>
      </c>
      <c r="B6" s="18" t="s">
        <v>3</v>
      </c>
      <c r="C6" s="19" t="s">
        <v>7</v>
      </c>
      <c r="D6" s="19"/>
      <c r="E6" s="19"/>
      <c r="G6" s="19" t="s">
        <v>8</v>
      </c>
      <c r="H6" s="19"/>
      <c r="I6" s="19"/>
      <c r="K6" s="19"/>
      <c r="M6" s="20" t="s">
        <v>9</v>
      </c>
      <c r="N6" s="19"/>
      <c r="O6" s="19" t="s">
        <v>10</v>
      </c>
      <c r="P6" s="27"/>
      <c r="Q6" s="28"/>
      <c r="R6" s="19" t="s">
        <v>11</v>
      </c>
      <c r="S6" s="28" t="s">
        <v>12</v>
      </c>
      <c r="T6" s="29">
        <v>44127</v>
      </c>
      <c r="U6" s="19" t="s">
        <v>13</v>
      </c>
      <c r="V6" s="30">
        <v>44187</v>
      </c>
      <c r="W6" s="31"/>
      <c r="X6" s="19" t="s">
        <v>13</v>
      </c>
      <c r="Y6" s="19" t="s">
        <v>11</v>
      </c>
      <c r="Z6" s="19" t="s">
        <v>11</v>
      </c>
      <c r="AA6" s="19" t="s">
        <v>7</v>
      </c>
      <c r="AB6" s="19" t="s">
        <v>14</v>
      </c>
      <c r="AC6" s="19" t="s">
        <v>9</v>
      </c>
      <c r="AD6" s="19">
        <v>365</v>
      </c>
      <c r="AE6" s="8">
        <v>365</v>
      </c>
      <c r="AF6" s="19">
        <v>365</v>
      </c>
      <c r="AG6" s="19"/>
      <c r="AH6" s="8"/>
      <c r="AI6" s="32"/>
      <c r="AJ6" s="8" t="s">
        <v>15</v>
      </c>
      <c r="AK6" s="8"/>
      <c r="AL6" s="19"/>
      <c r="AM6" s="19"/>
      <c r="AN6" s="19" t="s">
        <v>16</v>
      </c>
      <c r="AO6" s="25"/>
      <c r="AP6" s="19" t="s">
        <v>17</v>
      </c>
      <c r="AQ6" s="18" t="s">
        <v>18</v>
      </c>
      <c r="AR6" s="33"/>
      <c r="AS6" s="33"/>
      <c r="AT6" s="33"/>
      <c r="AU6" s="33"/>
      <c r="AV6" s="33"/>
    </row>
    <row r="7" spans="1:84" s="18" customFormat="1" ht="15.95" customHeight="1" x14ac:dyDescent="0.2">
      <c r="B7" s="19" t="s">
        <v>19</v>
      </c>
      <c r="C7" s="19" t="s">
        <v>20</v>
      </c>
      <c r="D7" s="19"/>
      <c r="E7" s="19" t="s">
        <v>21</v>
      </c>
      <c r="G7" s="19" t="s">
        <v>22</v>
      </c>
      <c r="H7" s="19" t="s">
        <v>23</v>
      </c>
      <c r="I7" s="19" t="s">
        <v>24</v>
      </c>
      <c r="K7" s="19"/>
      <c r="L7" s="19" t="s">
        <v>25</v>
      </c>
      <c r="M7" s="20" t="s">
        <v>26</v>
      </c>
      <c r="N7" s="19" t="s">
        <v>27</v>
      </c>
      <c r="O7" s="19" t="s">
        <v>28</v>
      </c>
      <c r="P7" s="27" t="s">
        <v>29</v>
      </c>
      <c r="Q7" s="20" t="s">
        <v>9</v>
      </c>
      <c r="R7" s="19" t="s">
        <v>30</v>
      </c>
      <c r="S7" s="8" t="s">
        <v>31</v>
      </c>
      <c r="T7" s="19" t="s">
        <v>32</v>
      </c>
      <c r="U7" s="19" t="s">
        <v>33</v>
      </c>
      <c r="V7" s="19" t="s">
        <v>34</v>
      </c>
      <c r="W7" s="19" t="s">
        <v>34</v>
      </c>
      <c r="X7" s="19" t="s">
        <v>33</v>
      </c>
      <c r="Y7" s="19" t="s">
        <v>7</v>
      </c>
      <c r="Z7" s="19" t="s">
        <v>7</v>
      </c>
      <c r="AA7" s="19" t="s">
        <v>35</v>
      </c>
      <c r="AB7" s="19" t="s">
        <v>31</v>
      </c>
      <c r="AC7" s="19" t="s">
        <v>36</v>
      </c>
      <c r="AD7" s="19" t="s">
        <v>31</v>
      </c>
      <c r="AE7" s="8" t="s">
        <v>31</v>
      </c>
      <c r="AF7" s="19" t="s">
        <v>37</v>
      </c>
      <c r="AG7" s="19" t="s">
        <v>38</v>
      </c>
      <c r="AH7" s="8"/>
      <c r="AI7" s="32" t="s">
        <v>3</v>
      </c>
      <c r="AJ7" s="8" t="s">
        <v>39</v>
      </c>
      <c r="AK7" s="8"/>
      <c r="AL7" s="19"/>
      <c r="AM7" s="19"/>
      <c r="AN7" s="19" t="s">
        <v>40</v>
      </c>
      <c r="AO7" s="25"/>
      <c r="AP7" s="19" t="s">
        <v>41</v>
      </c>
      <c r="AQ7" s="18" t="s">
        <v>42</v>
      </c>
      <c r="AR7" s="34"/>
      <c r="AS7" s="34"/>
      <c r="AT7" s="34"/>
      <c r="AU7" s="34"/>
      <c r="AV7" s="34"/>
    </row>
    <row r="8" spans="1:84" s="18" customFormat="1" ht="15.95" customHeight="1" x14ac:dyDescent="0.2">
      <c r="A8" s="19" t="s">
        <v>43</v>
      </c>
      <c r="B8" s="19" t="s">
        <v>44</v>
      </c>
      <c r="C8" s="19" t="s">
        <v>44</v>
      </c>
      <c r="D8" s="19" t="s">
        <v>45</v>
      </c>
      <c r="E8" s="19" t="s">
        <v>46</v>
      </c>
      <c r="F8" s="19" t="s">
        <v>47</v>
      </c>
      <c r="G8" s="19" t="s">
        <v>48</v>
      </c>
      <c r="H8" s="19" t="s">
        <v>44</v>
      </c>
      <c r="I8" s="19" t="s">
        <v>44</v>
      </c>
      <c r="J8" s="19" t="s">
        <v>49</v>
      </c>
      <c r="K8" s="19" t="s">
        <v>50</v>
      </c>
      <c r="L8" s="19" t="s">
        <v>51</v>
      </c>
      <c r="M8" s="20" t="s">
        <v>52</v>
      </c>
      <c r="N8" s="19" t="s">
        <v>53</v>
      </c>
      <c r="O8" s="19" t="s">
        <v>53</v>
      </c>
      <c r="P8" s="27" t="s">
        <v>51</v>
      </c>
      <c r="Q8" s="20" t="s">
        <v>54</v>
      </c>
      <c r="R8" s="27">
        <v>44116</v>
      </c>
      <c r="S8" s="8" t="s">
        <v>52</v>
      </c>
      <c r="T8" s="8" t="s">
        <v>52</v>
      </c>
      <c r="U8" s="19" t="s">
        <v>55</v>
      </c>
      <c r="V8" s="19" t="s">
        <v>52</v>
      </c>
      <c r="W8" s="19" t="s">
        <v>56</v>
      </c>
      <c r="X8" s="19" t="s">
        <v>55</v>
      </c>
      <c r="Y8" s="19" t="s">
        <v>52</v>
      </c>
      <c r="Z8" s="19" t="s">
        <v>56</v>
      </c>
      <c r="AA8" s="19" t="s">
        <v>57</v>
      </c>
      <c r="AB8" s="19" t="s">
        <v>55</v>
      </c>
      <c r="AC8" s="19" t="s">
        <v>58</v>
      </c>
      <c r="AD8" s="19" t="s">
        <v>59</v>
      </c>
      <c r="AE8" s="8" t="s">
        <v>52</v>
      </c>
      <c r="AF8" s="19" t="s">
        <v>57</v>
      </c>
      <c r="AG8" s="19" t="s">
        <v>60</v>
      </c>
      <c r="AH8" s="8" t="s">
        <v>61</v>
      </c>
      <c r="AI8" s="32" t="s">
        <v>62</v>
      </c>
      <c r="AJ8" s="8" t="s">
        <v>54</v>
      </c>
      <c r="AK8" s="8" t="s">
        <v>63</v>
      </c>
      <c r="AL8" s="19" t="s">
        <v>64</v>
      </c>
      <c r="AM8" s="19" t="s">
        <v>65</v>
      </c>
      <c r="AN8" s="19" t="s">
        <v>66</v>
      </c>
      <c r="AO8" s="25" t="s">
        <v>67</v>
      </c>
      <c r="AP8" s="19" t="s">
        <v>53</v>
      </c>
      <c r="AR8" s="34"/>
      <c r="AS8" s="34"/>
      <c r="AT8" s="34"/>
      <c r="AU8" s="34"/>
      <c r="AV8" s="34"/>
    </row>
    <row r="9" spans="1:84" s="34" customFormat="1" ht="15.95" customHeight="1" x14ac:dyDescent="0.2">
      <c r="A9" s="38" t="s">
        <v>68</v>
      </c>
      <c r="N9" s="35"/>
      <c r="O9" s="35"/>
      <c r="P9" s="36"/>
      <c r="AE9" s="37"/>
    </row>
    <row r="10" spans="1:84" s="34" customFormat="1" ht="15.95" customHeight="1" thickBot="1" x14ac:dyDescent="0.3">
      <c r="A10" s="38" t="s">
        <v>310</v>
      </c>
      <c r="N10" s="35"/>
      <c r="O10" s="35"/>
      <c r="P10" s="36"/>
      <c r="AE10" s="37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 s="18" customFormat="1" ht="15.95" customHeight="1" thickBot="1" x14ac:dyDescent="0.3">
      <c r="A11" s="39" t="s">
        <v>136</v>
      </c>
      <c r="B11" s="40">
        <v>54</v>
      </c>
      <c r="C11" s="152">
        <v>33</v>
      </c>
      <c r="D11" s="41"/>
      <c r="E11" s="42">
        <v>19757855</v>
      </c>
      <c r="F11" s="40" t="s">
        <v>70</v>
      </c>
      <c r="G11" s="40" t="s">
        <v>75</v>
      </c>
      <c r="H11" s="40">
        <v>2051</v>
      </c>
      <c r="I11" s="40" t="s">
        <v>138</v>
      </c>
      <c r="J11" s="43" t="s">
        <v>116</v>
      </c>
      <c r="K11" s="41">
        <v>18405577</v>
      </c>
      <c r="L11" s="44">
        <v>43834</v>
      </c>
      <c r="M11" s="45">
        <v>74</v>
      </c>
      <c r="N11" s="40" t="s">
        <v>74</v>
      </c>
      <c r="O11" s="40" t="s">
        <v>74</v>
      </c>
      <c r="P11" s="44">
        <v>44055</v>
      </c>
      <c r="Q11" s="45">
        <v>850</v>
      </c>
      <c r="R11" s="40">
        <v>906</v>
      </c>
      <c r="S11" s="40">
        <v>807</v>
      </c>
      <c r="T11" s="46">
        <v>912</v>
      </c>
      <c r="U11" s="47">
        <f t="shared" ref="U11:U29" si="0">$T11/($T$6-$L11)</f>
        <v>3.112627986348123</v>
      </c>
      <c r="V11" s="48">
        <v>1192</v>
      </c>
      <c r="W11" s="47">
        <f t="shared" ref="W11:W29" si="1">($V11-$T11)/60</f>
        <v>4.666666666666667</v>
      </c>
      <c r="X11" s="47">
        <f t="shared" ref="X11:X29" si="2">$V11/($V$6-L11)</f>
        <v>3.3767705382436262</v>
      </c>
      <c r="Y11" s="40">
        <v>1468</v>
      </c>
      <c r="Z11" s="49">
        <f t="shared" ref="Z11:Z29" si="3">($Y11-$T11)/120</f>
        <v>4.6333333333333337</v>
      </c>
      <c r="AA11" s="47">
        <f t="shared" ref="AA11:AA29" si="4">($Z11/$Z$95)*100</f>
        <v>134.86961795027287</v>
      </c>
      <c r="AB11" s="47">
        <f t="shared" ref="AB11:AB29" si="5">$Y11/($Y$4-L11)</f>
        <v>3.5544794188861983</v>
      </c>
      <c r="AC11" s="47">
        <v>36</v>
      </c>
      <c r="AD11" s="50">
        <f t="shared" ref="AD11:AD20" si="6">$AC11+(0.0374*(365-($AC$5-$L11)))</f>
        <v>34.503999999999998</v>
      </c>
      <c r="AE11" s="51">
        <f t="shared" ref="AE11:AE29" si="7">($S11+(($Y11-$Q11)/($Y$4-$P11))*160)</f>
        <v>1322</v>
      </c>
      <c r="AF11" s="49">
        <f t="shared" ref="AF11:AF29" si="8">($AE11/$AE$30)*100</f>
        <v>114.002314588348</v>
      </c>
      <c r="AG11" s="47">
        <f t="shared" ref="AG11:AG29" si="9">(0.5*$AA11)+(0.5*$AF11)</f>
        <v>124.43596626931043</v>
      </c>
      <c r="AH11" s="52">
        <v>12</v>
      </c>
      <c r="AI11" s="53">
        <v>-0.7</v>
      </c>
      <c r="AJ11" s="54">
        <v>78</v>
      </c>
      <c r="AK11" s="54">
        <v>143</v>
      </c>
      <c r="AL11" s="55">
        <v>31</v>
      </c>
      <c r="AM11" s="56">
        <v>0.83</v>
      </c>
      <c r="AN11" s="56">
        <v>0.75</v>
      </c>
      <c r="AO11" s="57">
        <v>-0.22</v>
      </c>
      <c r="AP11" s="48"/>
      <c r="AQ11" s="51"/>
      <c r="AR11" s="58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</row>
    <row r="12" spans="1:84" s="68" customFormat="1" ht="15.95" customHeight="1" thickBot="1" x14ac:dyDescent="0.25">
      <c r="A12" s="39" t="s">
        <v>126</v>
      </c>
      <c r="B12" s="40">
        <v>54</v>
      </c>
      <c r="C12" s="152">
        <v>26</v>
      </c>
      <c r="D12" s="41"/>
      <c r="E12" s="40">
        <v>19823218</v>
      </c>
      <c r="F12" s="40" t="s">
        <v>70</v>
      </c>
      <c r="G12" s="40" t="s">
        <v>75</v>
      </c>
      <c r="H12" s="40" t="s">
        <v>127</v>
      </c>
      <c r="I12" s="40" t="s">
        <v>127</v>
      </c>
      <c r="J12" s="43" t="s">
        <v>128</v>
      </c>
      <c r="K12" s="41">
        <v>18433152</v>
      </c>
      <c r="L12" s="44">
        <v>43831</v>
      </c>
      <c r="M12" s="45">
        <v>76</v>
      </c>
      <c r="N12" s="40" t="s">
        <v>74</v>
      </c>
      <c r="O12" s="40" t="s">
        <v>74</v>
      </c>
      <c r="P12" s="44">
        <v>44037</v>
      </c>
      <c r="Q12" s="45">
        <v>660</v>
      </c>
      <c r="R12" s="40">
        <v>680</v>
      </c>
      <c r="S12" s="40">
        <v>673</v>
      </c>
      <c r="T12" s="46">
        <v>740</v>
      </c>
      <c r="U12" s="47">
        <f t="shared" si="0"/>
        <v>2.5</v>
      </c>
      <c r="V12" s="48">
        <v>1050</v>
      </c>
      <c r="W12" s="47">
        <f t="shared" si="1"/>
        <v>5.166666666666667</v>
      </c>
      <c r="X12" s="47">
        <f t="shared" si="2"/>
        <v>2.9494382022471912</v>
      </c>
      <c r="Y12" s="40">
        <v>1328</v>
      </c>
      <c r="Z12" s="49">
        <f t="shared" si="3"/>
        <v>4.9000000000000004</v>
      </c>
      <c r="AA12" s="47">
        <f t="shared" si="4"/>
        <v>142.63189812007272</v>
      </c>
      <c r="AB12" s="47">
        <f t="shared" si="5"/>
        <v>3.1923076923076925</v>
      </c>
      <c r="AC12" s="47">
        <v>37</v>
      </c>
      <c r="AD12" s="50">
        <f t="shared" si="6"/>
        <v>35.391800000000003</v>
      </c>
      <c r="AE12" s="51">
        <f t="shared" si="7"/>
        <v>1181.952380952381</v>
      </c>
      <c r="AF12" s="49">
        <f t="shared" si="8"/>
        <v>101.92534581072638</v>
      </c>
      <c r="AG12" s="47">
        <f t="shared" si="9"/>
        <v>122.27862196539955</v>
      </c>
      <c r="AH12" s="52">
        <v>8</v>
      </c>
      <c r="AI12" s="53">
        <v>0.1</v>
      </c>
      <c r="AJ12" s="54">
        <v>67</v>
      </c>
      <c r="AK12" s="54">
        <v>121</v>
      </c>
      <c r="AL12" s="55">
        <v>40</v>
      </c>
      <c r="AM12" s="56">
        <v>0.6</v>
      </c>
      <c r="AN12" s="56">
        <v>6.6000000000000003E-2</v>
      </c>
      <c r="AO12" s="57">
        <v>3.5000000000000003E-2</v>
      </c>
      <c r="AP12" s="66"/>
      <c r="AQ12" s="67"/>
      <c r="AR12" s="58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</row>
    <row r="13" spans="1:84" s="68" customFormat="1" ht="15.95" customHeight="1" thickBot="1" x14ac:dyDescent="0.25">
      <c r="A13" s="189" t="s">
        <v>92</v>
      </c>
      <c r="B13" s="40">
        <v>54</v>
      </c>
      <c r="C13" s="152">
        <v>9</v>
      </c>
      <c r="D13" s="41"/>
      <c r="E13" s="69">
        <v>19796724</v>
      </c>
      <c r="F13" s="40" t="s">
        <v>70</v>
      </c>
      <c r="G13" s="40" t="s">
        <v>71</v>
      </c>
      <c r="H13" s="40">
        <v>2054</v>
      </c>
      <c r="I13" s="40" t="s">
        <v>93</v>
      </c>
      <c r="J13" s="43" t="s">
        <v>94</v>
      </c>
      <c r="K13" s="41">
        <v>18893224</v>
      </c>
      <c r="L13" s="44">
        <v>43849</v>
      </c>
      <c r="M13" s="45">
        <v>78</v>
      </c>
      <c r="N13" s="40" t="s">
        <v>74</v>
      </c>
      <c r="O13" s="40" t="s">
        <v>74</v>
      </c>
      <c r="P13" s="44">
        <v>44061</v>
      </c>
      <c r="Q13" s="45">
        <v>744</v>
      </c>
      <c r="R13" s="40">
        <v>816</v>
      </c>
      <c r="S13" s="40">
        <v>772</v>
      </c>
      <c r="T13" s="46">
        <v>860</v>
      </c>
      <c r="U13" s="47">
        <f t="shared" si="0"/>
        <v>3.093525179856115</v>
      </c>
      <c r="V13" s="48">
        <v>1130</v>
      </c>
      <c r="W13" s="47">
        <f t="shared" si="1"/>
        <v>4.5</v>
      </c>
      <c r="X13" s="47">
        <f t="shared" si="2"/>
        <v>3.3431952662721893</v>
      </c>
      <c r="Y13" s="40">
        <v>1352</v>
      </c>
      <c r="Z13" s="49">
        <f t="shared" si="3"/>
        <v>4.0999999999999996</v>
      </c>
      <c r="AA13" s="161">
        <f t="shared" si="4"/>
        <v>119.34505761067309</v>
      </c>
      <c r="AB13" s="47">
        <f t="shared" si="5"/>
        <v>3.3969849246231156</v>
      </c>
      <c r="AC13" s="47">
        <v>37</v>
      </c>
      <c r="AD13" s="50">
        <f t="shared" si="6"/>
        <v>36.064999999999998</v>
      </c>
      <c r="AE13" s="51">
        <f t="shared" si="7"/>
        <v>1295.010752688172</v>
      </c>
      <c r="AF13" s="49">
        <f t="shared" si="8"/>
        <v>111.67490410230737</v>
      </c>
      <c r="AG13" s="47">
        <f t="shared" si="9"/>
        <v>115.50998085649023</v>
      </c>
      <c r="AH13" s="52">
        <v>9</v>
      </c>
      <c r="AI13" s="53">
        <v>0.2</v>
      </c>
      <c r="AJ13" s="54">
        <v>58</v>
      </c>
      <c r="AK13" s="54">
        <v>107</v>
      </c>
      <c r="AL13" s="55">
        <v>25</v>
      </c>
      <c r="AM13" s="56">
        <v>0.86</v>
      </c>
      <c r="AN13" s="56">
        <v>0.52</v>
      </c>
      <c r="AO13" s="57">
        <v>1.4E-2</v>
      </c>
      <c r="AP13" s="48"/>
      <c r="AQ13" s="51"/>
      <c r="AR13" s="58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</row>
    <row r="14" spans="1:84" s="18" customFormat="1" ht="15.95" customHeight="1" thickBot="1" x14ac:dyDescent="0.25">
      <c r="A14" s="39" t="s">
        <v>187</v>
      </c>
      <c r="B14" s="40">
        <v>53</v>
      </c>
      <c r="C14" s="152">
        <v>68</v>
      </c>
      <c r="D14" s="41"/>
      <c r="E14" s="42">
        <v>19833946</v>
      </c>
      <c r="F14" s="40" t="s">
        <v>70</v>
      </c>
      <c r="G14" s="40" t="s">
        <v>75</v>
      </c>
      <c r="H14" s="40" t="s">
        <v>188</v>
      </c>
      <c r="I14" s="40" t="s">
        <v>188</v>
      </c>
      <c r="J14" s="43" t="s">
        <v>178</v>
      </c>
      <c r="K14" s="41">
        <v>19833945</v>
      </c>
      <c r="L14" s="44">
        <v>43872</v>
      </c>
      <c r="M14" s="45">
        <v>78</v>
      </c>
      <c r="N14" s="40" t="s">
        <v>74</v>
      </c>
      <c r="O14" s="40" t="s">
        <v>74</v>
      </c>
      <c r="P14" s="44">
        <v>44072</v>
      </c>
      <c r="Q14" s="45">
        <v>676</v>
      </c>
      <c r="R14" s="40">
        <v>830</v>
      </c>
      <c r="S14" s="40">
        <v>726</v>
      </c>
      <c r="T14" s="46">
        <v>792</v>
      </c>
      <c r="U14" s="47">
        <f t="shared" si="0"/>
        <v>3.1058823529411765</v>
      </c>
      <c r="V14" s="48">
        <v>998</v>
      </c>
      <c r="W14" s="47">
        <f t="shared" si="1"/>
        <v>3.4333333333333331</v>
      </c>
      <c r="X14" s="47">
        <f t="shared" si="2"/>
        <v>3.1682539682539681</v>
      </c>
      <c r="Y14" s="40">
        <v>1240</v>
      </c>
      <c r="Z14" s="49">
        <f t="shared" si="3"/>
        <v>3.7333333333333334</v>
      </c>
      <c r="AA14" s="47">
        <f t="shared" si="4"/>
        <v>108.67192237719827</v>
      </c>
      <c r="AB14" s="47">
        <f t="shared" si="5"/>
        <v>3.3066666666666666</v>
      </c>
      <c r="AC14" s="47">
        <v>34</v>
      </c>
      <c r="AD14" s="50">
        <f t="shared" si="6"/>
        <v>33.925199999999997</v>
      </c>
      <c r="AE14" s="51">
        <f t="shared" si="7"/>
        <v>1241.6571428571428</v>
      </c>
      <c r="AF14" s="49">
        <f t="shared" si="8"/>
        <v>107.07396990232174</v>
      </c>
      <c r="AG14" s="47">
        <f t="shared" si="9"/>
        <v>107.87294613976</v>
      </c>
      <c r="AH14" s="52">
        <v>14</v>
      </c>
      <c r="AI14" s="53">
        <v>-2</v>
      </c>
      <c r="AJ14" s="54">
        <v>62</v>
      </c>
      <c r="AK14" s="54">
        <v>115</v>
      </c>
      <c r="AL14" s="55">
        <v>31</v>
      </c>
      <c r="AM14" s="56">
        <v>0.65</v>
      </c>
      <c r="AN14" s="56">
        <v>0.82</v>
      </c>
      <c r="AO14" s="57">
        <v>8.0000000000000002E-3</v>
      </c>
      <c r="AP14" s="48"/>
      <c r="AQ14" s="51"/>
      <c r="AR14" s="58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</row>
    <row r="15" spans="1:84" s="18" customFormat="1" ht="15.95" customHeight="1" thickBot="1" x14ac:dyDescent="0.25">
      <c r="A15" s="39" t="s">
        <v>139</v>
      </c>
      <c r="B15" s="40">
        <v>54</v>
      </c>
      <c r="C15" s="152">
        <v>34</v>
      </c>
      <c r="D15" s="41"/>
      <c r="E15" s="42">
        <v>19767725</v>
      </c>
      <c r="F15" s="40" t="s">
        <v>70</v>
      </c>
      <c r="G15" s="40" t="s">
        <v>75</v>
      </c>
      <c r="H15" s="40">
        <v>2021</v>
      </c>
      <c r="I15" s="40" t="s">
        <v>140</v>
      </c>
      <c r="J15" s="43" t="s">
        <v>116</v>
      </c>
      <c r="K15" s="41">
        <v>19057325</v>
      </c>
      <c r="L15" s="44">
        <v>43833</v>
      </c>
      <c r="M15" s="45">
        <v>65</v>
      </c>
      <c r="N15" s="40" t="s">
        <v>74</v>
      </c>
      <c r="O15" s="40" t="s">
        <v>74</v>
      </c>
      <c r="P15" s="44">
        <v>44055</v>
      </c>
      <c r="Q15" s="45">
        <v>655</v>
      </c>
      <c r="R15" s="40">
        <v>746</v>
      </c>
      <c r="S15" s="40">
        <v>688</v>
      </c>
      <c r="T15" s="46">
        <v>756</v>
      </c>
      <c r="U15" s="47">
        <f t="shared" si="0"/>
        <v>2.5714285714285716</v>
      </c>
      <c r="V15" s="48">
        <v>996</v>
      </c>
      <c r="W15" s="47">
        <f t="shared" si="1"/>
        <v>4</v>
      </c>
      <c r="X15" s="47">
        <f t="shared" si="2"/>
        <v>2.8135593220338984</v>
      </c>
      <c r="Y15" s="40">
        <v>1226</v>
      </c>
      <c r="Z15" s="49">
        <f t="shared" si="3"/>
        <v>3.9166666666666665</v>
      </c>
      <c r="AA15" s="47">
        <f t="shared" si="4"/>
        <v>114.0084899939357</v>
      </c>
      <c r="AB15" s="47">
        <f t="shared" si="5"/>
        <v>2.9613526570048307</v>
      </c>
      <c r="AC15" s="47">
        <v>34</v>
      </c>
      <c r="AD15" s="50">
        <f t="shared" si="6"/>
        <v>32.4666</v>
      </c>
      <c r="AE15" s="51">
        <f t="shared" si="7"/>
        <v>1163.8333333333335</v>
      </c>
      <c r="AF15" s="49">
        <f t="shared" si="8"/>
        <v>100.36285461049346</v>
      </c>
      <c r="AG15" s="47">
        <f t="shared" si="9"/>
        <v>107.18567230221458</v>
      </c>
      <c r="AH15" s="52">
        <v>9</v>
      </c>
      <c r="AI15" s="53">
        <v>1</v>
      </c>
      <c r="AJ15" s="54">
        <v>73</v>
      </c>
      <c r="AK15" s="54">
        <v>137</v>
      </c>
      <c r="AL15" s="55">
        <v>27</v>
      </c>
      <c r="AM15" s="56">
        <v>0.52</v>
      </c>
      <c r="AN15" s="56">
        <v>1.01</v>
      </c>
      <c r="AO15" s="57">
        <v>2.5999999999999999E-2</v>
      </c>
      <c r="AP15" s="48"/>
      <c r="AQ15" s="51"/>
      <c r="AR15" s="58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</row>
    <row r="16" spans="1:84" s="18" customFormat="1" ht="15.95" customHeight="1" thickBot="1" x14ac:dyDescent="0.25">
      <c r="A16" s="39" t="s">
        <v>171</v>
      </c>
      <c r="B16" s="40">
        <v>53</v>
      </c>
      <c r="C16" s="152">
        <v>57</v>
      </c>
      <c r="D16" s="41"/>
      <c r="E16" s="42">
        <v>19821493</v>
      </c>
      <c r="F16" s="40" t="s">
        <v>70</v>
      </c>
      <c r="G16" s="40" t="s">
        <v>71</v>
      </c>
      <c r="H16" s="40">
        <v>2023</v>
      </c>
      <c r="I16" s="40">
        <v>2023</v>
      </c>
      <c r="J16" s="43" t="s">
        <v>116</v>
      </c>
      <c r="K16" s="41">
        <v>18389901</v>
      </c>
      <c r="L16" s="44">
        <v>43895</v>
      </c>
      <c r="M16" s="45">
        <v>77</v>
      </c>
      <c r="N16" s="40" t="s">
        <v>74</v>
      </c>
      <c r="O16" s="40" t="s">
        <v>74</v>
      </c>
      <c r="P16" s="44">
        <v>44068</v>
      </c>
      <c r="Q16" s="45">
        <v>678</v>
      </c>
      <c r="R16" s="40">
        <v>660</v>
      </c>
      <c r="S16" s="40">
        <v>775</v>
      </c>
      <c r="T16" s="46">
        <v>708</v>
      </c>
      <c r="U16" s="47">
        <f t="shared" si="0"/>
        <v>3.0517241379310347</v>
      </c>
      <c r="V16" s="48">
        <v>950</v>
      </c>
      <c r="W16" s="47">
        <f t="shared" si="1"/>
        <v>4.0333333333333332</v>
      </c>
      <c r="X16" s="47">
        <f t="shared" si="2"/>
        <v>3.2534246575342465</v>
      </c>
      <c r="Y16" s="40">
        <v>1154</v>
      </c>
      <c r="Z16" s="49">
        <f t="shared" si="3"/>
        <v>3.7166666666666668</v>
      </c>
      <c r="AA16" s="47">
        <f t="shared" si="4"/>
        <v>108.18677986658578</v>
      </c>
      <c r="AB16" s="47">
        <f t="shared" si="5"/>
        <v>3.2784090909090908</v>
      </c>
      <c r="AC16" s="47">
        <v>32</v>
      </c>
      <c r="AD16" s="50">
        <f t="shared" si="6"/>
        <v>32.785400000000003</v>
      </c>
      <c r="AE16" s="51">
        <f t="shared" si="7"/>
        <v>1200.4748603351954</v>
      </c>
      <c r="AF16" s="49">
        <f t="shared" si="8"/>
        <v>103.52262684064758</v>
      </c>
      <c r="AG16" s="47">
        <f t="shared" si="9"/>
        <v>105.85470335361669</v>
      </c>
      <c r="AH16" s="52">
        <v>9</v>
      </c>
      <c r="AI16" s="53">
        <v>0.1</v>
      </c>
      <c r="AJ16" s="54">
        <v>39</v>
      </c>
      <c r="AK16" s="54">
        <v>82</v>
      </c>
      <c r="AL16" s="55">
        <v>32</v>
      </c>
      <c r="AM16" s="56">
        <v>0.72</v>
      </c>
      <c r="AN16" s="56">
        <v>0.39</v>
      </c>
      <c r="AO16" s="57">
        <v>1.7000000000000001E-2</v>
      </c>
      <c r="AP16" s="48"/>
      <c r="AQ16" s="51"/>
      <c r="AR16" s="58"/>
    </row>
    <row r="17" spans="1:175" s="18" customFormat="1" ht="15.95" customHeight="1" thickBot="1" x14ac:dyDescent="0.25">
      <c r="A17" s="39" t="s">
        <v>189</v>
      </c>
      <c r="B17" s="40">
        <v>53</v>
      </c>
      <c r="C17" s="152">
        <v>73</v>
      </c>
      <c r="D17" s="41"/>
      <c r="E17" s="42">
        <v>19815369</v>
      </c>
      <c r="F17" s="40" t="s">
        <v>70</v>
      </c>
      <c r="G17" s="40" t="s">
        <v>75</v>
      </c>
      <c r="H17" s="40" t="s">
        <v>195</v>
      </c>
      <c r="I17" s="40" t="s">
        <v>195</v>
      </c>
      <c r="J17" s="43" t="s">
        <v>162</v>
      </c>
      <c r="K17" s="41">
        <v>18335548</v>
      </c>
      <c r="L17" s="44">
        <v>43859</v>
      </c>
      <c r="M17" s="45">
        <v>71</v>
      </c>
      <c r="N17" s="40" t="s">
        <v>74</v>
      </c>
      <c r="O17" s="40" t="s">
        <v>74</v>
      </c>
      <c r="P17" s="44">
        <v>44072</v>
      </c>
      <c r="Q17" s="45">
        <v>770</v>
      </c>
      <c r="R17" s="40">
        <v>880</v>
      </c>
      <c r="S17" s="40">
        <v>750</v>
      </c>
      <c r="T17" s="46">
        <v>794</v>
      </c>
      <c r="U17" s="47">
        <f t="shared" si="0"/>
        <v>2.9626865671641789</v>
      </c>
      <c r="V17" s="48">
        <v>964</v>
      </c>
      <c r="W17" s="47">
        <f t="shared" si="1"/>
        <v>2.8333333333333335</v>
      </c>
      <c r="X17" s="47">
        <f t="shared" si="2"/>
        <v>2.9390243902439024</v>
      </c>
      <c r="Y17" s="40">
        <v>1236</v>
      </c>
      <c r="Z17" s="49">
        <f t="shared" si="3"/>
        <v>3.6833333333333331</v>
      </c>
      <c r="AA17" s="47">
        <f t="shared" si="4"/>
        <v>107.21649484536077</v>
      </c>
      <c r="AB17" s="47">
        <f t="shared" si="5"/>
        <v>3.1855670103092781</v>
      </c>
      <c r="AC17" s="47">
        <v>34</v>
      </c>
      <c r="AD17" s="50">
        <f t="shared" si="6"/>
        <v>33.439</v>
      </c>
      <c r="AE17" s="51">
        <f t="shared" si="7"/>
        <v>1176.0571428571429</v>
      </c>
      <c r="AF17" s="49">
        <f t="shared" si="8"/>
        <v>101.41697153848239</v>
      </c>
      <c r="AG17" s="47">
        <f t="shared" si="9"/>
        <v>104.31673319192157</v>
      </c>
      <c r="AH17" s="52">
        <v>8</v>
      </c>
      <c r="AI17" s="53">
        <v>-1.3</v>
      </c>
      <c r="AJ17" s="54">
        <v>43</v>
      </c>
      <c r="AK17" s="54">
        <v>86</v>
      </c>
      <c r="AL17" s="55">
        <v>36</v>
      </c>
      <c r="AM17" s="56">
        <v>0.85</v>
      </c>
      <c r="AN17" s="56">
        <v>0.04</v>
      </c>
      <c r="AO17" s="57">
        <v>2E-3</v>
      </c>
      <c r="AP17" s="48"/>
      <c r="AQ17" s="51"/>
      <c r="AR17" s="58"/>
    </row>
    <row r="18" spans="1:175" s="18" customFormat="1" ht="15.95" customHeight="1" thickBot="1" x14ac:dyDescent="0.25">
      <c r="A18" s="39" t="s">
        <v>81</v>
      </c>
      <c r="B18" s="40">
        <v>54</v>
      </c>
      <c r="C18" s="152">
        <v>7</v>
      </c>
      <c r="D18" s="41"/>
      <c r="E18" s="42">
        <v>19792458</v>
      </c>
      <c r="F18" s="40" t="s">
        <v>70</v>
      </c>
      <c r="G18" s="40" t="s">
        <v>71</v>
      </c>
      <c r="H18" s="40" t="s">
        <v>88</v>
      </c>
      <c r="I18" s="40" t="s">
        <v>89</v>
      </c>
      <c r="J18" s="43" t="s">
        <v>84</v>
      </c>
      <c r="K18" s="41">
        <v>18628672</v>
      </c>
      <c r="L18" s="44">
        <v>43836</v>
      </c>
      <c r="M18" s="45">
        <v>72</v>
      </c>
      <c r="N18" s="40" t="s">
        <v>74</v>
      </c>
      <c r="O18" s="40" t="s">
        <v>74</v>
      </c>
      <c r="P18" s="44">
        <v>44076</v>
      </c>
      <c r="Q18" s="45">
        <v>782</v>
      </c>
      <c r="R18" s="40">
        <v>846</v>
      </c>
      <c r="S18" s="40">
        <v>721</v>
      </c>
      <c r="T18" s="46">
        <v>860</v>
      </c>
      <c r="U18" s="47">
        <f t="shared" si="0"/>
        <v>2.9553264604810998</v>
      </c>
      <c r="V18" s="48">
        <v>1052</v>
      </c>
      <c r="W18" s="47">
        <f t="shared" si="1"/>
        <v>3.2</v>
      </c>
      <c r="X18" s="47">
        <f t="shared" si="2"/>
        <v>2.9971509971509973</v>
      </c>
      <c r="Y18" s="40">
        <v>1286</v>
      </c>
      <c r="Z18" s="49">
        <f t="shared" si="3"/>
        <v>3.55</v>
      </c>
      <c r="AA18" s="47">
        <f t="shared" si="4"/>
        <v>103.33535476046085</v>
      </c>
      <c r="AB18" s="47">
        <f t="shared" si="5"/>
        <v>3.1289537712895377</v>
      </c>
      <c r="AC18" s="47">
        <v>34</v>
      </c>
      <c r="AD18" s="50">
        <f t="shared" si="6"/>
        <v>32.578800000000001</v>
      </c>
      <c r="AE18" s="51">
        <f t="shared" si="7"/>
        <v>1192.578947368421</v>
      </c>
      <c r="AF18" s="49">
        <f t="shared" si="8"/>
        <v>102.84172490872589</v>
      </c>
      <c r="AG18" s="47">
        <f t="shared" si="9"/>
        <v>103.08853983459338</v>
      </c>
      <c r="AH18" s="52">
        <v>11</v>
      </c>
      <c r="AI18" s="53">
        <v>-1.4</v>
      </c>
      <c r="AJ18" s="54">
        <v>57</v>
      </c>
      <c r="AK18" s="54">
        <v>92</v>
      </c>
      <c r="AL18" s="55">
        <v>31</v>
      </c>
      <c r="AM18" s="56">
        <v>0.78</v>
      </c>
      <c r="AN18" s="56">
        <v>7.0000000000000007E-2</v>
      </c>
      <c r="AO18" s="57">
        <v>6.8000000000000005E-2</v>
      </c>
      <c r="AP18" s="48"/>
      <c r="AQ18" s="51"/>
      <c r="AR18" s="58"/>
    </row>
    <row r="19" spans="1:175" s="18" customFormat="1" ht="15.95" customHeight="1" thickBot="1" x14ac:dyDescent="0.25">
      <c r="A19" s="39" t="s">
        <v>112</v>
      </c>
      <c r="B19" s="40">
        <v>54</v>
      </c>
      <c r="C19" s="152">
        <v>22</v>
      </c>
      <c r="D19" s="41"/>
      <c r="E19" s="42">
        <v>19777401</v>
      </c>
      <c r="F19" s="40" t="s">
        <v>70</v>
      </c>
      <c r="G19" s="40" t="s">
        <v>71</v>
      </c>
      <c r="H19" s="40" t="s">
        <v>120</v>
      </c>
      <c r="I19" s="40" t="s">
        <v>120</v>
      </c>
      <c r="J19" s="43" t="s">
        <v>84</v>
      </c>
      <c r="K19" s="41">
        <v>18807656</v>
      </c>
      <c r="L19" s="44">
        <v>43833</v>
      </c>
      <c r="M19" s="45">
        <v>76</v>
      </c>
      <c r="N19" s="40" t="s">
        <v>74</v>
      </c>
      <c r="O19" s="40" t="s">
        <v>74</v>
      </c>
      <c r="P19" s="44">
        <v>44067</v>
      </c>
      <c r="Q19" s="45">
        <v>780</v>
      </c>
      <c r="R19" s="40">
        <v>806</v>
      </c>
      <c r="S19" s="40">
        <v>752</v>
      </c>
      <c r="T19" s="46">
        <v>834</v>
      </c>
      <c r="U19" s="47">
        <f t="shared" si="0"/>
        <v>2.8367346938775508</v>
      </c>
      <c r="V19" s="48">
        <v>1020</v>
      </c>
      <c r="W19" s="47">
        <f t="shared" si="1"/>
        <v>3.1</v>
      </c>
      <c r="X19" s="47">
        <f t="shared" si="2"/>
        <v>2.8813559322033897</v>
      </c>
      <c r="Y19" s="40">
        <v>1258</v>
      </c>
      <c r="Z19" s="49">
        <f t="shared" si="3"/>
        <v>3.5333333333333332</v>
      </c>
      <c r="AA19" s="47">
        <f t="shared" si="4"/>
        <v>102.85021224984835</v>
      </c>
      <c r="AB19" s="47">
        <f t="shared" si="5"/>
        <v>3.0386473429951693</v>
      </c>
      <c r="AC19" s="47">
        <v>34</v>
      </c>
      <c r="AD19" s="50">
        <f t="shared" si="6"/>
        <v>32.4666</v>
      </c>
      <c r="AE19" s="51">
        <f t="shared" si="7"/>
        <v>1176.8888888888889</v>
      </c>
      <c r="AF19" s="49">
        <f t="shared" si="8"/>
        <v>101.48869693392015</v>
      </c>
      <c r="AG19" s="47">
        <f t="shared" si="9"/>
        <v>102.16945459188426</v>
      </c>
      <c r="AH19" s="52">
        <v>14</v>
      </c>
      <c r="AI19" s="53">
        <v>-2.5</v>
      </c>
      <c r="AJ19" s="54">
        <v>54</v>
      </c>
      <c r="AK19" s="54">
        <v>95</v>
      </c>
      <c r="AL19" s="55">
        <v>31</v>
      </c>
      <c r="AM19" s="56">
        <v>0.55000000000000004</v>
      </c>
      <c r="AN19" s="56">
        <v>0.4</v>
      </c>
      <c r="AO19" s="57">
        <v>4.1000000000000003E-3</v>
      </c>
      <c r="AP19" s="51"/>
      <c r="AQ19" s="51"/>
      <c r="AR19" s="58"/>
    </row>
    <row r="20" spans="1:175" s="18" customFormat="1" ht="15.95" customHeight="1" thickBot="1" x14ac:dyDescent="0.25">
      <c r="A20" s="39" t="s">
        <v>136</v>
      </c>
      <c r="B20" s="40">
        <v>54</v>
      </c>
      <c r="C20" s="152">
        <v>32</v>
      </c>
      <c r="D20" s="41"/>
      <c r="E20" s="42">
        <v>19757856</v>
      </c>
      <c r="F20" s="40" t="s">
        <v>70</v>
      </c>
      <c r="G20" s="40" t="s">
        <v>71</v>
      </c>
      <c r="H20" s="40">
        <v>2808</v>
      </c>
      <c r="I20" s="40" t="s">
        <v>137</v>
      </c>
      <c r="J20" s="43" t="s">
        <v>116</v>
      </c>
      <c r="K20" s="41">
        <v>19213720</v>
      </c>
      <c r="L20" s="44">
        <v>43836</v>
      </c>
      <c r="M20" s="45">
        <v>67</v>
      </c>
      <c r="N20" s="40" t="s">
        <v>74</v>
      </c>
      <c r="O20" s="40" t="s">
        <v>74</v>
      </c>
      <c r="P20" s="44">
        <v>44055</v>
      </c>
      <c r="Q20" s="45">
        <v>675</v>
      </c>
      <c r="R20" s="40">
        <v>770</v>
      </c>
      <c r="S20" s="40">
        <v>713</v>
      </c>
      <c r="T20" s="46">
        <v>760</v>
      </c>
      <c r="U20" s="47">
        <f t="shared" si="0"/>
        <v>2.6116838487972509</v>
      </c>
      <c r="V20" s="48">
        <v>1048</v>
      </c>
      <c r="W20" s="47">
        <f t="shared" si="1"/>
        <v>4.8</v>
      </c>
      <c r="X20" s="47">
        <f t="shared" si="2"/>
        <v>2.9857549857549857</v>
      </c>
      <c r="Y20" s="40">
        <v>1180</v>
      </c>
      <c r="Z20" s="49">
        <f t="shared" si="3"/>
        <v>3.5</v>
      </c>
      <c r="AA20" s="47">
        <f t="shared" si="4"/>
        <v>101.87992722862337</v>
      </c>
      <c r="AB20" s="47">
        <f t="shared" si="5"/>
        <v>2.8710462287104623</v>
      </c>
      <c r="AC20" s="47">
        <v>36</v>
      </c>
      <c r="AD20" s="50">
        <f t="shared" si="6"/>
        <v>34.578800000000001</v>
      </c>
      <c r="AE20" s="51">
        <f t="shared" si="7"/>
        <v>1133.8333333333335</v>
      </c>
      <c r="AF20" s="49">
        <f t="shared" si="8"/>
        <v>97.77581267581084</v>
      </c>
      <c r="AG20" s="47">
        <f t="shared" si="9"/>
        <v>99.8278699522171</v>
      </c>
      <c r="AH20" s="52">
        <v>13</v>
      </c>
      <c r="AI20" s="53">
        <v>-0.6</v>
      </c>
      <c r="AJ20" s="54">
        <v>69</v>
      </c>
      <c r="AK20" s="54">
        <v>131</v>
      </c>
      <c r="AL20" s="55">
        <v>26</v>
      </c>
      <c r="AM20" s="56">
        <v>0.75</v>
      </c>
      <c r="AN20" s="56">
        <v>1.4</v>
      </c>
      <c r="AO20" s="57">
        <v>-3.7999999999999999E-2</v>
      </c>
      <c r="AP20" s="48"/>
      <c r="AQ20" s="51"/>
      <c r="AR20" s="58"/>
    </row>
    <row r="21" spans="1:175" s="18" customFormat="1" ht="15.95" customHeight="1" thickBot="1" x14ac:dyDescent="0.25">
      <c r="A21" s="39" t="s">
        <v>69</v>
      </c>
      <c r="B21" s="40">
        <v>54</v>
      </c>
      <c r="C21" s="152">
        <v>2</v>
      </c>
      <c r="D21" s="41"/>
      <c r="E21" s="42">
        <v>19791033</v>
      </c>
      <c r="F21" s="40" t="s">
        <v>70</v>
      </c>
      <c r="G21" s="40" t="s">
        <v>75</v>
      </c>
      <c r="H21" s="40">
        <v>77</v>
      </c>
      <c r="I21" s="40" t="s">
        <v>76</v>
      </c>
      <c r="J21" s="43" t="s">
        <v>77</v>
      </c>
      <c r="K21" s="41">
        <v>18986962</v>
      </c>
      <c r="L21" s="44">
        <v>43844</v>
      </c>
      <c r="M21" s="45">
        <v>75</v>
      </c>
      <c r="N21" s="40" t="s">
        <v>74</v>
      </c>
      <c r="O21" s="40" t="s">
        <v>74</v>
      </c>
      <c r="P21" s="44">
        <v>44065</v>
      </c>
      <c r="Q21" s="45">
        <v>500</v>
      </c>
      <c r="R21" s="40">
        <v>640</v>
      </c>
      <c r="S21" s="40">
        <v>513</v>
      </c>
      <c r="T21" s="46">
        <v>672</v>
      </c>
      <c r="U21" s="47">
        <f t="shared" si="0"/>
        <v>2.3745583038869258</v>
      </c>
      <c r="V21" s="48">
        <v>894</v>
      </c>
      <c r="W21" s="47">
        <f t="shared" si="1"/>
        <v>3.7</v>
      </c>
      <c r="X21" s="47">
        <f t="shared" si="2"/>
        <v>2.6064139941690962</v>
      </c>
      <c r="Y21" s="40">
        <v>1092</v>
      </c>
      <c r="Z21" s="49">
        <f t="shared" si="3"/>
        <v>3.5</v>
      </c>
      <c r="AA21" s="47">
        <f t="shared" si="4"/>
        <v>101.87992722862337</v>
      </c>
      <c r="AB21" s="47">
        <f t="shared" si="5"/>
        <v>2.7096774193548385</v>
      </c>
      <c r="AC21" s="47">
        <v>35</v>
      </c>
      <c r="AD21" s="50">
        <f>$AC21+(0.0374*(365-($AC$4-$L21)))</f>
        <v>33.130000000000003</v>
      </c>
      <c r="AE21" s="51">
        <f t="shared" si="7"/>
        <v>1033.4395604395604</v>
      </c>
      <c r="AF21" s="49">
        <f t="shared" si="8"/>
        <v>89.118382660570987</v>
      </c>
      <c r="AG21" s="47">
        <f t="shared" si="9"/>
        <v>95.49915494459718</v>
      </c>
      <c r="AH21" s="52">
        <v>9</v>
      </c>
      <c r="AI21" s="53">
        <v>-0.5</v>
      </c>
      <c r="AJ21" s="54">
        <v>44</v>
      </c>
      <c r="AK21" s="54">
        <v>76</v>
      </c>
      <c r="AL21" s="55">
        <v>17</v>
      </c>
      <c r="AM21" s="56">
        <v>0.31</v>
      </c>
      <c r="AN21" s="56">
        <v>0.78</v>
      </c>
      <c r="AO21" s="57">
        <v>7.0000000000000001E-3</v>
      </c>
      <c r="AP21" s="48"/>
      <c r="AQ21" s="51"/>
      <c r="AR21" s="58"/>
    </row>
    <row r="22" spans="1:175" s="18" customFormat="1" ht="15.95" hidden="1" customHeight="1" thickBot="1" x14ac:dyDescent="0.25">
      <c r="A22" s="187" t="s">
        <v>112</v>
      </c>
      <c r="B22" s="40">
        <v>54</v>
      </c>
      <c r="C22" s="152">
        <v>18</v>
      </c>
      <c r="D22" s="41"/>
      <c r="E22" s="42">
        <v>19777391</v>
      </c>
      <c r="F22" s="40" t="s">
        <v>70</v>
      </c>
      <c r="G22" s="40" t="s">
        <v>71</v>
      </c>
      <c r="H22" s="40" t="s">
        <v>113</v>
      </c>
      <c r="I22" s="40" t="s">
        <v>113</v>
      </c>
      <c r="J22" s="43" t="s">
        <v>114</v>
      </c>
      <c r="K22" s="41">
        <v>19148296</v>
      </c>
      <c r="L22" s="44">
        <v>43832</v>
      </c>
      <c r="M22" s="45">
        <v>78</v>
      </c>
      <c r="N22" s="40" t="s">
        <v>74</v>
      </c>
      <c r="O22" s="40" t="s">
        <v>74</v>
      </c>
      <c r="P22" s="44">
        <v>44067</v>
      </c>
      <c r="Q22" s="45">
        <v>815</v>
      </c>
      <c r="R22" s="40">
        <v>820</v>
      </c>
      <c r="S22" s="40">
        <v>813</v>
      </c>
      <c r="T22" s="46">
        <v>726</v>
      </c>
      <c r="U22" s="47">
        <f t="shared" si="0"/>
        <v>2.4610169491525422</v>
      </c>
      <c r="V22" s="48">
        <v>924</v>
      </c>
      <c r="W22" s="47">
        <f t="shared" si="1"/>
        <v>3.3</v>
      </c>
      <c r="X22" s="47">
        <f t="shared" si="2"/>
        <v>2.6028169014084508</v>
      </c>
      <c r="Y22" s="40">
        <v>1114</v>
      </c>
      <c r="Z22" s="49">
        <f t="shared" si="3"/>
        <v>3.2333333333333334</v>
      </c>
      <c r="AA22" s="47">
        <f t="shared" si="4"/>
        <v>94.117647058823508</v>
      </c>
      <c r="AB22" s="47">
        <f t="shared" si="5"/>
        <v>2.6843373493975902</v>
      </c>
      <c r="AC22" s="47">
        <v>33</v>
      </c>
      <c r="AD22" s="186">
        <f>$AC22+(0.0374*(365-($AC$4-$L22)))</f>
        <v>30.6812</v>
      </c>
      <c r="AE22" s="51">
        <f t="shared" si="7"/>
        <v>1078.7777777777778</v>
      </c>
      <c r="AF22" s="49">
        <f t="shared" si="8"/>
        <v>93.028111643828439</v>
      </c>
      <c r="AG22" s="47">
        <f t="shared" si="9"/>
        <v>93.57287935132598</v>
      </c>
      <c r="AH22" s="52">
        <v>8</v>
      </c>
      <c r="AI22" s="53">
        <v>1.2</v>
      </c>
      <c r="AJ22" s="54">
        <v>71</v>
      </c>
      <c r="AK22" s="54">
        <v>113</v>
      </c>
      <c r="AL22" s="55">
        <v>26</v>
      </c>
      <c r="AM22" s="56">
        <v>0.59</v>
      </c>
      <c r="AN22" s="56">
        <v>1.02</v>
      </c>
      <c r="AO22" s="57">
        <v>4.0000000000000001E-3</v>
      </c>
      <c r="AP22" s="48"/>
      <c r="AQ22" s="51"/>
      <c r="AR22" s="58"/>
    </row>
    <row r="23" spans="1:175" s="18" customFormat="1" ht="15.95" customHeight="1" thickBot="1" x14ac:dyDescent="0.25">
      <c r="A23" s="43" t="s">
        <v>177</v>
      </c>
      <c r="B23" s="40">
        <v>53</v>
      </c>
      <c r="C23" s="152">
        <v>64</v>
      </c>
      <c r="D23" s="41"/>
      <c r="E23" s="72">
        <v>19852874</v>
      </c>
      <c r="F23" s="41" t="s">
        <v>70</v>
      </c>
      <c r="G23" s="41" t="s">
        <v>71</v>
      </c>
      <c r="H23" s="41" t="s">
        <v>90</v>
      </c>
      <c r="I23" s="41" t="s">
        <v>90</v>
      </c>
      <c r="J23" s="43" t="s">
        <v>179</v>
      </c>
      <c r="K23" s="41">
        <v>19199098</v>
      </c>
      <c r="L23" s="73">
        <v>43881</v>
      </c>
      <c r="M23" s="74">
        <v>62</v>
      </c>
      <c r="N23" s="41" t="s">
        <v>74</v>
      </c>
      <c r="O23" s="40" t="s">
        <v>74</v>
      </c>
      <c r="P23" s="44">
        <v>44073</v>
      </c>
      <c r="Q23" s="45">
        <v>675</v>
      </c>
      <c r="R23" s="40">
        <v>702</v>
      </c>
      <c r="S23" s="40">
        <v>773</v>
      </c>
      <c r="T23" s="46">
        <v>732</v>
      </c>
      <c r="U23" s="47">
        <f t="shared" si="0"/>
        <v>2.975609756097561</v>
      </c>
      <c r="V23" s="48">
        <v>824</v>
      </c>
      <c r="W23" s="47">
        <f t="shared" si="1"/>
        <v>1.5333333333333334</v>
      </c>
      <c r="X23" s="47">
        <f t="shared" si="2"/>
        <v>2.6928104575163401</v>
      </c>
      <c r="Y23" s="40">
        <v>1088</v>
      </c>
      <c r="Z23" s="49">
        <f t="shared" si="3"/>
        <v>2.9666666666666668</v>
      </c>
      <c r="AA23" s="47">
        <f t="shared" si="4"/>
        <v>86.355366889023628</v>
      </c>
      <c r="AB23" s="47">
        <f t="shared" si="5"/>
        <v>2.9726775956284155</v>
      </c>
      <c r="AC23" s="47">
        <v>32</v>
      </c>
      <c r="AD23" s="50">
        <f t="shared" ref="AD23:AD27" si="10">$AC23+(0.0374*(365-($AC$5-$L23)))</f>
        <v>32.261800000000001</v>
      </c>
      <c r="AE23" s="51">
        <f t="shared" si="7"/>
        <v>1152.7701149425288</v>
      </c>
      <c r="AF23" s="49">
        <f t="shared" si="8"/>
        <v>99.408820946841345</v>
      </c>
      <c r="AG23" s="47">
        <f t="shared" si="9"/>
        <v>92.88209391793248</v>
      </c>
      <c r="AH23" s="52">
        <v>12</v>
      </c>
      <c r="AI23" s="53">
        <v>-1.1000000000000001</v>
      </c>
      <c r="AJ23" s="54">
        <v>51</v>
      </c>
      <c r="AK23" s="54">
        <v>99</v>
      </c>
      <c r="AL23" s="55">
        <v>32</v>
      </c>
      <c r="AM23" s="56">
        <v>0.55000000000000004</v>
      </c>
      <c r="AN23" s="56">
        <v>0.65</v>
      </c>
      <c r="AO23" s="57">
        <v>6.4000000000000001E-2</v>
      </c>
      <c r="AP23" s="48"/>
      <c r="AQ23" s="51"/>
      <c r="AR23" s="58"/>
    </row>
    <row r="24" spans="1:175" s="18" customFormat="1" ht="15.95" hidden="1" customHeight="1" thickBot="1" x14ac:dyDescent="0.25">
      <c r="A24" s="39" t="s">
        <v>177</v>
      </c>
      <c r="B24" s="40">
        <v>53</v>
      </c>
      <c r="C24" s="152">
        <v>63</v>
      </c>
      <c r="D24" s="41"/>
      <c r="E24" s="40">
        <v>19852902</v>
      </c>
      <c r="F24" s="40" t="s">
        <v>70</v>
      </c>
      <c r="G24" s="40" t="s">
        <v>71</v>
      </c>
      <c r="H24" s="40" t="s">
        <v>88</v>
      </c>
      <c r="I24" s="40" t="s">
        <v>88</v>
      </c>
      <c r="J24" s="43" t="s">
        <v>178</v>
      </c>
      <c r="K24" s="41">
        <v>18884653</v>
      </c>
      <c r="L24" s="44">
        <v>43885</v>
      </c>
      <c r="M24" s="45">
        <v>75</v>
      </c>
      <c r="N24" s="40" t="s">
        <v>74</v>
      </c>
      <c r="O24" s="40" t="s">
        <v>74</v>
      </c>
      <c r="P24" s="44">
        <v>44073</v>
      </c>
      <c r="Q24" s="45">
        <v>700</v>
      </c>
      <c r="R24" s="40">
        <v>780</v>
      </c>
      <c r="S24" s="40">
        <v>779</v>
      </c>
      <c r="T24" s="46">
        <v>816</v>
      </c>
      <c r="U24" s="47">
        <f t="shared" si="0"/>
        <v>3.3719008264462809</v>
      </c>
      <c r="V24" s="48">
        <v>978</v>
      </c>
      <c r="W24" s="47">
        <f t="shared" si="1"/>
        <v>2.7</v>
      </c>
      <c r="X24" s="47">
        <f t="shared" si="2"/>
        <v>3.23841059602649</v>
      </c>
      <c r="Y24" s="40">
        <v>1152</v>
      </c>
      <c r="Z24" s="49">
        <f t="shared" si="3"/>
        <v>2.8</v>
      </c>
      <c r="AA24" s="47">
        <f t="shared" si="4"/>
        <v>81.503941782898693</v>
      </c>
      <c r="AB24" s="47">
        <f t="shared" si="5"/>
        <v>3.1823204419889501</v>
      </c>
      <c r="AC24" s="47">
        <v>37</v>
      </c>
      <c r="AD24" s="50">
        <f t="shared" si="10"/>
        <v>37.4114</v>
      </c>
      <c r="AE24" s="51">
        <f t="shared" si="7"/>
        <v>1194.632183908046</v>
      </c>
      <c r="AF24" s="49">
        <f t="shared" si="8"/>
        <v>103.01878520972032</v>
      </c>
      <c r="AG24" s="47">
        <f t="shared" si="9"/>
        <v>92.261363496309514</v>
      </c>
      <c r="AH24" s="52">
        <v>17</v>
      </c>
      <c r="AI24" s="53">
        <v>-0.7</v>
      </c>
      <c r="AJ24" s="54">
        <v>65</v>
      </c>
      <c r="AK24" s="54">
        <v>120</v>
      </c>
      <c r="AL24" s="55">
        <v>30</v>
      </c>
      <c r="AM24" s="56">
        <v>0.73</v>
      </c>
      <c r="AN24" s="56">
        <v>0.59</v>
      </c>
      <c r="AO24" s="57">
        <v>2.1999999999999999E-2</v>
      </c>
      <c r="AP24" s="48"/>
      <c r="AQ24" s="51"/>
      <c r="AR24" s="58"/>
      <c r="AS24" s="58"/>
    </row>
    <row r="25" spans="1:175" s="18" customFormat="1" ht="15.95" customHeight="1" thickBot="1" x14ac:dyDescent="0.25">
      <c r="A25" s="78" t="s">
        <v>146</v>
      </c>
      <c r="B25" s="60">
        <v>54</v>
      </c>
      <c r="C25" s="152">
        <v>39</v>
      </c>
      <c r="D25" s="79"/>
      <c r="E25" s="80">
        <v>19823088</v>
      </c>
      <c r="F25" s="79" t="s">
        <v>70</v>
      </c>
      <c r="G25" s="79" t="s">
        <v>75</v>
      </c>
      <c r="H25" s="79">
        <v>160</v>
      </c>
      <c r="I25" s="79">
        <v>160</v>
      </c>
      <c r="J25" s="78" t="s">
        <v>147</v>
      </c>
      <c r="K25" s="79">
        <v>18318095</v>
      </c>
      <c r="L25" s="81">
        <v>43887</v>
      </c>
      <c r="M25" s="82">
        <v>78</v>
      </c>
      <c r="N25" s="79" t="s">
        <v>74</v>
      </c>
      <c r="O25" s="60" t="s">
        <v>74</v>
      </c>
      <c r="P25" s="83">
        <v>44067</v>
      </c>
      <c r="Q25" s="84">
        <v>690</v>
      </c>
      <c r="R25" s="60">
        <v>796</v>
      </c>
      <c r="S25" s="40">
        <v>764</v>
      </c>
      <c r="T25" s="46">
        <v>832</v>
      </c>
      <c r="U25" s="47">
        <f t="shared" si="0"/>
        <v>3.4666666666666668</v>
      </c>
      <c r="V25" s="48">
        <v>976</v>
      </c>
      <c r="W25" s="47">
        <f t="shared" si="1"/>
        <v>2.4</v>
      </c>
      <c r="X25" s="47">
        <f t="shared" si="2"/>
        <v>3.2533333333333334</v>
      </c>
      <c r="Y25" s="40">
        <v>1148</v>
      </c>
      <c r="Z25" s="49">
        <f t="shared" si="3"/>
        <v>2.6333333333333333</v>
      </c>
      <c r="AA25" s="47">
        <f t="shared" si="4"/>
        <v>76.652516676773772</v>
      </c>
      <c r="AB25" s="47">
        <f t="shared" si="5"/>
        <v>3.1888888888888891</v>
      </c>
      <c r="AC25" s="47">
        <v>36</v>
      </c>
      <c r="AD25" s="50">
        <f t="shared" si="10"/>
        <v>36.486199999999997</v>
      </c>
      <c r="AE25" s="51">
        <f t="shared" si="7"/>
        <v>1171.1111111111111</v>
      </c>
      <c r="AF25" s="49">
        <f t="shared" si="8"/>
        <v>100.99045182057387</v>
      </c>
      <c r="AG25" s="47">
        <f t="shared" si="9"/>
        <v>88.821484248673812</v>
      </c>
      <c r="AH25" s="52">
        <v>10</v>
      </c>
      <c r="AI25" s="53">
        <v>-0.3</v>
      </c>
      <c r="AJ25" s="54">
        <v>56</v>
      </c>
      <c r="AK25" s="54">
        <v>104</v>
      </c>
      <c r="AL25" s="55">
        <v>23</v>
      </c>
      <c r="AM25" s="56">
        <v>0.42</v>
      </c>
      <c r="AN25" s="56">
        <v>0.51</v>
      </c>
      <c r="AO25" s="57">
        <v>1.7000000000000001E-2</v>
      </c>
      <c r="AP25" s="48"/>
      <c r="AQ25" s="51"/>
      <c r="AR25" s="58"/>
    </row>
    <row r="26" spans="1:175" s="18" customFormat="1" ht="15.95" customHeight="1" thickBot="1" x14ac:dyDescent="0.25">
      <c r="A26" s="39" t="s">
        <v>126</v>
      </c>
      <c r="B26" s="40">
        <v>54</v>
      </c>
      <c r="C26" s="152">
        <v>31</v>
      </c>
      <c r="D26" s="41"/>
      <c r="E26" s="42">
        <v>19823203</v>
      </c>
      <c r="F26" s="40" t="s">
        <v>70</v>
      </c>
      <c r="G26" s="40" t="s">
        <v>75</v>
      </c>
      <c r="H26" s="40" t="s">
        <v>135</v>
      </c>
      <c r="I26" s="40" t="s">
        <v>135</v>
      </c>
      <c r="J26" s="43" t="s">
        <v>132</v>
      </c>
      <c r="K26" s="41">
        <v>18765189</v>
      </c>
      <c r="L26" s="44">
        <v>43837</v>
      </c>
      <c r="M26" s="45">
        <v>62</v>
      </c>
      <c r="N26" s="75" t="s">
        <v>74</v>
      </c>
      <c r="O26" s="40" t="s">
        <v>74</v>
      </c>
      <c r="P26" s="44">
        <v>44037</v>
      </c>
      <c r="Q26" s="45">
        <v>662</v>
      </c>
      <c r="R26" s="40">
        <v>828</v>
      </c>
      <c r="S26" s="60">
        <v>710</v>
      </c>
      <c r="T26" s="76">
        <v>852</v>
      </c>
      <c r="U26" s="47">
        <f t="shared" si="0"/>
        <v>2.9379310344827587</v>
      </c>
      <c r="V26" s="66">
        <v>1000</v>
      </c>
      <c r="W26" s="47">
        <f t="shared" si="1"/>
        <v>2.4666666666666668</v>
      </c>
      <c r="X26" s="47">
        <f t="shared" si="2"/>
        <v>2.8571428571428572</v>
      </c>
      <c r="Y26" s="41">
        <v>1188</v>
      </c>
      <c r="Z26" s="49">
        <f t="shared" si="3"/>
        <v>2.8</v>
      </c>
      <c r="AA26" s="47">
        <f t="shared" si="4"/>
        <v>81.503941782898693</v>
      </c>
      <c r="AB26" s="49">
        <f t="shared" si="5"/>
        <v>2.897560975609756</v>
      </c>
      <c r="AC26" s="59">
        <v>34</v>
      </c>
      <c r="AD26" s="50">
        <f t="shared" si="10"/>
        <v>32.616199999999999</v>
      </c>
      <c r="AE26" s="51">
        <f t="shared" si="7"/>
        <v>1110.7619047619048</v>
      </c>
      <c r="AF26" s="49">
        <f t="shared" si="8"/>
        <v>95.786254235566801</v>
      </c>
      <c r="AG26" s="47">
        <f t="shared" si="9"/>
        <v>88.645098009232754</v>
      </c>
      <c r="AH26" s="61">
        <v>8</v>
      </c>
      <c r="AI26" s="62">
        <v>0.9</v>
      </c>
      <c r="AJ26" s="54">
        <v>81</v>
      </c>
      <c r="AK26" s="54">
        <v>149</v>
      </c>
      <c r="AL26" s="63">
        <v>26</v>
      </c>
      <c r="AM26" s="64">
        <v>0.64</v>
      </c>
      <c r="AN26" s="64">
        <v>0.59</v>
      </c>
      <c r="AO26" s="65">
        <v>3.7999999999999999E-2</v>
      </c>
      <c r="AP26" s="48"/>
      <c r="AQ26" s="51"/>
      <c r="AR26" s="58"/>
    </row>
    <row r="27" spans="1:175" s="18" customFormat="1" ht="15.95" customHeight="1" thickBot="1" x14ac:dyDescent="0.25">
      <c r="A27" s="39" t="s">
        <v>185</v>
      </c>
      <c r="B27" s="40">
        <v>53</v>
      </c>
      <c r="C27" s="152">
        <v>67</v>
      </c>
      <c r="D27" s="41"/>
      <c r="E27" s="42">
        <v>19794461</v>
      </c>
      <c r="F27" s="40" t="s">
        <v>70</v>
      </c>
      <c r="G27" s="40" t="s">
        <v>71</v>
      </c>
      <c r="H27" s="40">
        <v>243</v>
      </c>
      <c r="I27" s="40">
        <v>243</v>
      </c>
      <c r="J27" s="43" t="s">
        <v>186</v>
      </c>
      <c r="K27" s="41">
        <v>18825590</v>
      </c>
      <c r="L27" s="44">
        <v>43844</v>
      </c>
      <c r="M27" s="45">
        <v>66</v>
      </c>
      <c r="N27" s="90" t="s">
        <v>74</v>
      </c>
      <c r="O27" s="40" t="s">
        <v>74</v>
      </c>
      <c r="P27" s="44">
        <v>44046</v>
      </c>
      <c r="Q27" s="45">
        <v>749</v>
      </c>
      <c r="R27" s="40">
        <v>910</v>
      </c>
      <c r="S27" s="40">
        <v>795</v>
      </c>
      <c r="T27" s="46">
        <v>860</v>
      </c>
      <c r="U27" s="47">
        <f t="shared" si="0"/>
        <v>3.0388692579505299</v>
      </c>
      <c r="V27" s="48">
        <v>950</v>
      </c>
      <c r="W27" s="47">
        <f t="shared" si="1"/>
        <v>1.5</v>
      </c>
      <c r="X27" s="47">
        <f t="shared" si="2"/>
        <v>2.7696793002915454</v>
      </c>
      <c r="Y27" s="40">
        <v>1180</v>
      </c>
      <c r="Z27" s="49">
        <f t="shared" si="3"/>
        <v>2.6666666666666665</v>
      </c>
      <c r="AA27" s="47">
        <f t="shared" si="4"/>
        <v>77.622801697998753</v>
      </c>
      <c r="AB27" s="47">
        <f t="shared" si="5"/>
        <v>2.9280397022332507</v>
      </c>
      <c r="AC27" s="47">
        <v>34</v>
      </c>
      <c r="AD27" s="50">
        <f t="shared" si="10"/>
        <v>32.878</v>
      </c>
      <c r="AE27" s="51">
        <f t="shared" si="7"/>
        <v>1138.0845771144277</v>
      </c>
      <c r="AF27" s="49">
        <f t="shared" si="8"/>
        <v>98.142417540352483</v>
      </c>
      <c r="AG27" s="47">
        <f t="shared" si="9"/>
        <v>87.882609619175611</v>
      </c>
      <c r="AH27" s="52">
        <v>16</v>
      </c>
      <c r="AI27" s="53">
        <v>-2</v>
      </c>
      <c r="AJ27" s="54">
        <v>52</v>
      </c>
      <c r="AK27" s="54">
        <v>92</v>
      </c>
      <c r="AL27" s="55">
        <v>27</v>
      </c>
      <c r="AM27" s="56">
        <v>1.07</v>
      </c>
      <c r="AN27" s="56">
        <v>0.33</v>
      </c>
      <c r="AO27" s="57">
        <v>5.8000000000000003E-2</v>
      </c>
      <c r="AP27" s="48"/>
      <c r="AQ27" s="51"/>
      <c r="AR27" s="58"/>
    </row>
    <row r="28" spans="1:175" s="18" customFormat="1" ht="15.95" customHeight="1" thickBot="1" x14ac:dyDescent="0.25">
      <c r="A28" s="39" t="s">
        <v>69</v>
      </c>
      <c r="B28" s="40">
        <v>54</v>
      </c>
      <c r="C28" s="152">
        <v>3</v>
      </c>
      <c r="D28" s="41"/>
      <c r="E28" s="42">
        <v>19791039</v>
      </c>
      <c r="F28" s="40" t="s">
        <v>70</v>
      </c>
      <c r="G28" s="40" t="s">
        <v>71</v>
      </c>
      <c r="H28" s="40">
        <v>84</v>
      </c>
      <c r="I28" s="40" t="s">
        <v>78</v>
      </c>
      <c r="J28" s="43" t="s">
        <v>77</v>
      </c>
      <c r="K28" s="41">
        <v>18986972</v>
      </c>
      <c r="L28" s="44">
        <v>43853</v>
      </c>
      <c r="M28" s="45">
        <v>76</v>
      </c>
      <c r="N28" s="40" t="s">
        <v>74</v>
      </c>
      <c r="O28" s="40" t="s">
        <v>74</v>
      </c>
      <c r="P28" s="44">
        <v>44065</v>
      </c>
      <c r="Q28" s="45">
        <v>620</v>
      </c>
      <c r="R28" s="40">
        <v>750</v>
      </c>
      <c r="S28" s="40">
        <v>643</v>
      </c>
      <c r="T28" s="46">
        <v>762</v>
      </c>
      <c r="U28" s="59">
        <f t="shared" si="0"/>
        <v>2.781021897810219</v>
      </c>
      <c r="V28" s="48">
        <v>908</v>
      </c>
      <c r="W28" s="47">
        <f t="shared" si="1"/>
        <v>2.4333333333333331</v>
      </c>
      <c r="X28" s="59">
        <f t="shared" si="2"/>
        <v>2.7185628742514969</v>
      </c>
      <c r="Y28" s="60">
        <v>1098</v>
      </c>
      <c r="Z28" s="49">
        <f t="shared" si="3"/>
        <v>2.8</v>
      </c>
      <c r="AA28" s="47">
        <f t="shared" si="4"/>
        <v>81.503941782898693</v>
      </c>
      <c r="AB28" s="59">
        <f t="shared" si="5"/>
        <v>2.7868020304568528</v>
      </c>
      <c r="AC28" s="47">
        <v>34</v>
      </c>
      <c r="AD28" s="50">
        <f>$AC28+(0.0374*(365-($AC$4-$L28)))</f>
        <v>32.4666</v>
      </c>
      <c r="AE28" s="51">
        <f t="shared" si="7"/>
        <v>1063.2197802197802</v>
      </c>
      <c r="AF28" s="49">
        <f t="shared" si="8"/>
        <v>91.686471907087437</v>
      </c>
      <c r="AG28" s="47">
        <f t="shared" si="9"/>
        <v>86.595206844993072</v>
      </c>
      <c r="AH28" s="61">
        <v>12</v>
      </c>
      <c r="AI28" s="62">
        <v>-1</v>
      </c>
      <c r="AJ28" s="54">
        <v>52</v>
      </c>
      <c r="AK28" s="54">
        <v>91</v>
      </c>
      <c r="AL28" s="63">
        <v>40</v>
      </c>
      <c r="AM28" s="64">
        <v>-0.06</v>
      </c>
      <c r="AN28" s="64">
        <v>0.8</v>
      </c>
      <c r="AO28" s="65">
        <v>1.2E-2</v>
      </c>
      <c r="AP28" s="48"/>
      <c r="AQ28" s="51"/>
      <c r="AR28" s="58"/>
    </row>
    <row r="29" spans="1:175" s="18" customFormat="1" ht="15.95" hidden="1" customHeight="1" thickBot="1" x14ac:dyDescent="0.25">
      <c r="A29" s="187" t="s">
        <v>69</v>
      </c>
      <c r="B29" s="40">
        <v>54</v>
      </c>
      <c r="C29" s="152">
        <v>4</v>
      </c>
      <c r="D29" s="41"/>
      <c r="E29" s="42">
        <v>19791034</v>
      </c>
      <c r="F29" s="40" t="s">
        <v>70</v>
      </c>
      <c r="G29" s="40" t="s">
        <v>71</v>
      </c>
      <c r="H29" s="40">
        <v>78</v>
      </c>
      <c r="I29" s="40" t="s">
        <v>79</v>
      </c>
      <c r="J29" s="43" t="s">
        <v>80</v>
      </c>
      <c r="K29" s="41">
        <v>18246193</v>
      </c>
      <c r="L29" s="44">
        <v>43848</v>
      </c>
      <c r="M29" s="45">
        <v>77</v>
      </c>
      <c r="N29" s="40" t="s">
        <v>74</v>
      </c>
      <c r="O29" s="40" t="s">
        <v>74</v>
      </c>
      <c r="P29" s="44">
        <v>44065</v>
      </c>
      <c r="Q29" s="45">
        <v>590</v>
      </c>
      <c r="R29" s="40">
        <v>680</v>
      </c>
      <c r="S29" s="40">
        <v>568</v>
      </c>
      <c r="T29" s="46">
        <v>750</v>
      </c>
      <c r="U29" s="47">
        <f t="shared" si="0"/>
        <v>2.6881720430107525</v>
      </c>
      <c r="V29" s="48">
        <v>970</v>
      </c>
      <c r="W29" s="47">
        <f t="shared" si="1"/>
        <v>3.6666666666666665</v>
      </c>
      <c r="X29" s="47">
        <f t="shared" si="2"/>
        <v>2.8613569321533925</v>
      </c>
      <c r="Y29" s="40">
        <v>1088</v>
      </c>
      <c r="Z29" s="49">
        <f t="shared" si="3"/>
        <v>2.8166666666666669</v>
      </c>
      <c r="AA29" s="47">
        <f t="shared" si="4"/>
        <v>81.989084293511212</v>
      </c>
      <c r="AB29" s="47">
        <f t="shared" si="5"/>
        <v>2.7268170426065161</v>
      </c>
      <c r="AC29" s="47">
        <v>37</v>
      </c>
      <c r="AD29" s="50">
        <f>$AC29+(0.0374*(365-($AC$5-$L29)))</f>
        <v>36.0276</v>
      </c>
      <c r="AE29" s="51">
        <f t="shared" si="7"/>
        <v>1005.8021978021978</v>
      </c>
      <c r="AF29" s="49">
        <f t="shared" si="8"/>
        <v>86.735082123674729</v>
      </c>
      <c r="AG29" s="184">
        <f t="shared" si="9"/>
        <v>84.362083208592964</v>
      </c>
      <c r="AH29" s="52">
        <v>11</v>
      </c>
      <c r="AI29" s="53">
        <v>1.3</v>
      </c>
      <c r="AJ29" s="54">
        <v>69</v>
      </c>
      <c r="AK29" s="54">
        <v>126</v>
      </c>
      <c r="AL29" s="55">
        <v>25</v>
      </c>
      <c r="AM29" s="56">
        <v>0.35</v>
      </c>
      <c r="AN29" s="56">
        <v>0.2</v>
      </c>
      <c r="AO29" s="57">
        <v>2.5000000000000001E-2</v>
      </c>
      <c r="AP29" s="48"/>
      <c r="AQ29" s="51"/>
      <c r="AR29" s="58"/>
    </row>
    <row r="30" spans="1:175" s="18" customFormat="1" ht="15.95" customHeight="1" x14ac:dyDescent="0.2">
      <c r="A30" s="182" t="s">
        <v>315</v>
      </c>
      <c r="B30" s="171"/>
      <c r="C30" s="172"/>
      <c r="D30" s="172"/>
      <c r="E30" s="173"/>
      <c r="F30" s="171"/>
      <c r="G30" s="171"/>
      <c r="H30" s="171"/>
      <c r="I30" s="171"/>
      <c r="J30" s="18" t="s">
        <v>314</v>
      </c>
      <c r="K30" s="172"/>
      <c r="L30" s="174"/>
      <c r="M30" s="94">
        <f>AVERAGE(M11:M29)</f>
        <v>72.78947368421052</v>
      </c>
      <c r="N30" s="171"/>
      <c r="O30" s="171"/>
      <c r="P30" s="174"/>
      <c r="Q30" s="94">
        <f t="shared" ref="Q30:AO30" si="11">AVERAGE(Q11:Q29)</f>
        <v>698.47368421052636</v>
      </c>
      <c r="R30" s="94">
        <f t="shared" si="11"/>
        <v>781.36842105263156</v>
      </c>
      <c r="S30" s="94">
        <f t="shared" si="11"/>
        <v>722.89473684210532</v>
      </c>
      <c r="T30" s="94">
        <f t="shared" si="11"/>
        <v>790.42105263157896</v>
      </c>
      <c r="U30" s="178">
        <f t="shared" si="11"/>
        <v>2.8893350807541758</v>
      </c>
      <c r="V30" s="94">
        <f t="shared" si="11"/>
        <v>990.73684210526312</v>
      </c>
      <c r="W30" s="178">
        <f t="shared" si="11"/>
        <v>3.3385964912280697</v>
      </c>
      <c r="X30" s="178">
        <f t="shared" si="11"/>
        <v>2.9636029213805992</v>
      </c>
      <c r="Y30" s="94">
        <f t="shared" si="11"/>
        <v>1204</v>
      </c>
      <c r="Z30" s="180">
        <f t="shared" si="11"/>
        <v>3.4464912280701747</v>
      </c>
      <c r="AA30" s="178">
        <f t="shared" si="11"/>
        <v>100.32236443139378</v>
      </c>
      <c r="AB30" s="178">
        <f t="shared" si="11"/>
        <v>3.0521861184140575</v>
      </c>
      <c r="AC30" s="178">
        <f t="shared" si="11"/>
        <v>34.736842105263158</v>
      </c>
      <c r="AD30" s="178">
        <f t="shared" si="11"/>
        <v>33.797905263157894</v>
      </c>
      <c r="AE30" s="94">
        <f t="shared" si="11"/>
        <v>1159.6255784574391</v>
      </c>
      <c r="AF30" s="178">
        <f t="shared" si="11"/>
        <v>100.00000000000003</v>
      </c>
      <c r="AG30" s="178">
        <f t="shared" si="11"/>
        <v>100.16118221569691</v>
      </c>
      <c r="AH30" s="94">
        <f t="shared" si="11"/>
        <v>11.052631578947368</v>
      </c>
      <c r="AI30" s="179">
        <f t="shared" si="11"/>
        <v>-0.48947368421052628</v>
      </c>
      <c r="AJ30" s="94">
        <f t="shared" si="11"/>
        <v>60.05263157894737</v>
      </c>
      <c r="AK30" s="94">
        <f t="shared" si="11"/>
        <v>109.42105263157895</v>
      </c>
      <c r="AL30" s="94">
        <f t="shared" si="11"/>
        <v>29.263157894736842</v>
      </c>
      <c r="AM30" s="178">
        <f t="shared" si="11"/>
        <v>0.61631578947368426</v>
      </c>
      <c r="AN30" s="178">
        <f t="shared" si="11"/>
        <v>0.57557894736842119</v>
      </c>
      <c r="AO30" s="180">
        <f t="shared" si="11"/>
        <v>8.5842105263157914E-3</v>
      </c>
      <c r="AP30" s="175"/>
      <c r="AQ30" s="175"/>
      <c r="AR30" s="175"/>
      <c r="AS30" s="175"/>
      <c r="AT30" s="175"/>
    </row>
    <row r="31" spans="1:175" s="18" customFormat="1" ht="15.95" customHeight="1" x14ac:dyDescent="0.2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6"/>
      <c r="BS31" s="176"/>
      <c r="BT31" s="176"/>
      <c r="BU31" s="176"/>
      <c r="BV31" s="176"/>
      <c r="BW31" s="176"/>
      <c r="BX31" s="176"/>
      <c r="BY31" s="176"/>
      <c r="BZ31" s="176"/>
      <c r="CA31" s="176"/>
      <c r="CB31" s="176"/>
      <c r="CC31" s="176"/>
      <c r="CD31" s="176"/>
      <c r="CE31" s="176"/>
      <c r="CF31" s="176"/>
      <c r="CG31" s="176"/>
      <c r="CH31" s="176"/>
      <c r="CI31" s="176"/>
      <c r="CJ31" s="176"/>
      <c r="CK31" s="176"/>
      <c r="CL31" s="176"/>
      <c r="CM31" s="176"/>
      <c r="CN31" s="176"/>
      <c r="CO31" s="176"/>
      <c r="CP31" s="176"/>
      <c r="CQ31" s="176"/>
      <c r="CR31" s="176"/>
      <c r="CS31" s="176"/>
      <c r="CT31" s="176"/>
      <c r="CU31" s="176"/>
      <c r="CV31" s="176"/>
      <c r="CW31" s="176"/>
      <c r="CX31" s="176"/>
      <c r="CY31" s="176"/>
      <c r="CZ31" s="176"/>
      <c r="DA31" s="176"/>
      <c r="DB31" s="176"/>
      <c r="DC31" s="176"/>
      <c r="DD31" s="176"/>
      <c r="DE31" s="176"/>
      <c r="DF31" s="176"/>
      <c r="DG31" s="176"/>
      <c r="DH31" s="176"/>
      <c r="DI31" s="176"/>
      <c r="DJ31" s="176"/>
      <c r="DK31" s="176"/>
      <c r="DL31" s="176"/>
      <c r="DM31" s="176"/>
      <c r="DN31" s="176"/>
      <c r="DO31" s="176"/>
      <c r="DP31" s="176"/>
      <c r="DQ31" s="176"/>
      <c r="DR31" s="176"/>
      <c r="DS31" s="176"/>
      <c r="DT31" s="176"/>
      <c r="DU31" s="176"/>
      <c r="DV31" s="176"/>
      <c r="DW31" s="176"/>
      <c r="DX31" s="176"/>
      <c r="DY31" s="176"/>
      <c r="DZ31" s="176"/>
      <c r="EA31" s="176"/>
      <c r="EB31" s="176"/>
      <c r="EC31" s="176"/>
      <c r="ED31" s="176"/>
      <c r="EE31" s="176"/>
      <c r="EF31" s="176"/>
      <c r="EG31" s="176"/>
      <c r="EH31" s="176"/>
      <c r="EI31" s="176"/>
      <c r="EJ31" s="176"/>
      <c r="EK31" s="176"/>
      <c r="EL31" s="176"/>
      <c r="EM31" s="176"/>
      <c r="EN31" s="176"/>
      <c r="EO31" s="176"/>
      <c r="EP31" s="176"/>
      <c r="EQ31" s="176"/>
      <c r="ER31" s="176"/>
      <c r="ES31" s="176"/>
      <c r="ET31" s="176"/>
      <c r="EU31" s="176"/>
      <c r="EV31" s="176"/>
      <c r="EW31" s="176"/>
      <c r="EX31" s="176"/>
      <c r="EY31" s="176"/>
      <c r="EZ31" s="176"/>
      <c r="FA31" s="176"/>
      <c r="FB31" s="176"/>
      <c r="FC31" s="176"/>
      <c r="FD31" s="176"/>
      <c r="FE31" s="176"/>
      <c r="FF31" s="176"/>
      <c r="FG31" s="176"/>
      <c r="FH31" s="176"/>
      <c r="FI31" s="176"/>
      <c r="FJ31" s="176"/>
      <c r="FK31" s="176"/>
      <c r="FL31" s="176"/>
      <c r="FM31" s="176"/>
      <c r="FN31" s="176"/>
      <c r="FO31" s="176"/>
      <c r="FP31" s="176"/>
      <c r="FQ31" s="176"/>
      <c r="FR31" s="176"/>
      <c r="FS31" s="176"/>
    </row>
    <row r="32" spans="1:175" s="68" customFormat="1" ht="15.95" customHeight="1" thickBot="1" x14ac:dyDescent="0.25">
      <c r="A32" s="183" t="s">
        <v>311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6"/>
      <c r="BS32" s="176"/>
      <c r="BT32" s="176"/>
      <c r="BU32" s="176"/>
      <c r="BV32" s="176"/>
      <c r="BW32" s="176"/>
      <c r="BX32" s="176"/>
      <c r="BY32" s="176"/>
      <c r="BZ32" s="176"/>
      <c r="CA32" s="176"/>
      <c r="CB32" s="176"/>
      <c r="CC32" s="176"/>
      <c r="CD32" s="176"/>
      <c r="CE32" s="176"/>
      <c r="CF32" s="176"/>
      <c r="CG32" s="176"/>
      <c r="CH32" s="176"/>
      <c r="CI32" s="176"/>
      <c r="CJ32" s="176"/>
      <c r="CK32" s="176"/>
      <c r="CL32" s="176"/>
      <c r="CM32" s="176"/>
      <c r="CN32" s="176"/>
      <c r="CO32" s="176"/>
      <c r="CP32" s="176"/>
      <c r="CQ32" s="176"/>
      <c r="CR32" s="176"/>
      <c r="CS32" s="176"/>
      <c r="CT32" s="176"/>
      <c r="CU32" s="176"/>
      <c r="CV32" s="176"/>
      <c r="CW32" s="176"/>
      <c r="CX32" s="176"/>
      <c r="CY32" s="176"/>
      <c r="CZ32" s="176"/>
      <c r="DA32" s="176"/>
      <c r="DB32" s="176"/>
      <c r="DC32" s="176"/>
      <c r="DD32" s="176"/>
      <c r="DE32" s="176"/>
      <c r="DF32" s="176"/>
      <c r="DG32" s="176"/>
      <c r="DH32" s="176"/>
      <c r="DI32" s="176"/>
      <c r="DJ32" s="176"/>
      <c r="DK32" s="176"/>
      <c r="DL32" s="176"/>
      <c r="DM32" s="176"/>
      <c r="DN32" s="176"/>
      <c r="DO32" s="176"/>
      <c r="DP32" s="176"/>
      <c r="DQ32" s="176"/>
      <c r="DR32" s="176"/>
      <c r="DS32" s="176"/>
      <c r="DT32" s="176"/>
      <c r="DU32" s="176"/>
      <c r="DV32" s="176"/>
      <c r="DW32" s="176"/>
      <c r="DX32" s="176"/>
      <c r="DY32" s="176"/>
      <c r="DZ32" s="176"/>
      <c r="EA32" s="176"/>
      <c r="EB32" s="176"/>
      <c r="EC32" s="176"/>
      <c r="ED32" s="176"/>
      <c r="EE32" s="176"/>
      <c r="EF32" s="176"/>
      <c r="EG32" s="176"/>
      <c r="EH32" s="176"/>
      <c r="EI32" s="176"/>
      <c r="EJ32" s="176"/>
      <c r="EK32" s="176"/>
      <c r="EL32" s="176"/>
      <c r="EM32" s="176"/>
      <c r="EN32" s="176"/>
      <c r="EO32" s="176"/>
      <c r="EP32" s="176"/>
      <c r="EQ32" s="176"/>
      <c r="ER32" s="176"/>
      <c r="ES32" s="176"/>
      <c r="ET32" s="176"/>
      <c r="EU32" s="176"/>
      <c r="EV32" s="176"/>
      <c r="EW32" s="176"/>
      <c r="EX32" s="176"/>
      <c r="EY32" s="176"/>
      <c r="EZ32" s="176"/>
      <c r="FA32" s="176"/>
      <c r="FB32" s="176"/>
      <c r="FC32" s="176"/>
      <c r="FD32" s="176"/>
      <c r="FE32" s="176"/>
      <c r="FF32" s="176"/>
      <c r="FG32" s="176"/>
      <c r="FH32" s="176"/>
      <c r="FI32" s="176"/>
      <c r="FJ32" s="176"/>
      <c r="FK32" s="176"/>
      <c r="FL32" s="176"/>
      <c r="FM32" s="176"/>
      <c r="FN32" s="176"/>
      <c r="FO32" s="176"/>
      <c r="FP32" s="176"/>
      <c r="FQ32" s="176"/>
      <c r="FR32" s="176"/>
      <c r="FS32" s="176"/>
    </row>
    <row r="33" spans="1:175" s="18" customFormat="1" ht="15.95" customHeight="1" thickBot="1" x14ac:dyDescent="0.25">
      <c r="A33" s="191" t="s">
        <v>156</v>
      </c>
      <c r="B33" s="154">
        <v>53</v>
      </c>
      <c r="C33" s="155">
        <v>45</v>
      </c>
      <c r="D33" s="155"/>
      <c r="E33" s="156">
        <v>19702090</v>
      </c>
      <c r="F33" s="154" t="s">
        <v>70</v>
      </c>
      <c r="G33" s="154" t="s">
        <v>71</v>
      </c>
      <c r="H33" s="154" t="s">
        <v>158</v>
      </c>
      <c r="I33" s="154" t="s">
        <v>158</v>
      </c>
      <c r="J33" s="157" t="s">
        <v>73</v>
      </c>
      <c r="K33" s="155">
        <v>18791455</v>
      </c>
      <c r="L33" s="158">
        <v>43852</v>
      </c>
      <c r="M33" s="159">
        <v>80</v>
      </c>
      <c r="N33" s="154" t="s">
        <v>74</v>
      </c>
      <c r="O33" s="154" t="s">
        <v>74</v>
      </c>
      <c r="P33" s="158">
        <v>44065</v>
      </c>
      <c r="Q33" s="159">
        <v>795</v>
      </c>
      <c r="R33" s="154">
        <v>758</v>
      </c>
      <c r="S33" s="154">
        <v>812</v>
      </c>
      <c r="T33" s="160">
        <v>854</v>
      </c>
      <c r="U33" s="161">
        <f t="shared" ref="U33:U63" si="12">$T33/($T$6-$L33)</f>
        <v>3.1054545454545455</v>
      </c>
      <c r="V33" s="154">
        <v>1128</v>
      </c>
      <c r="W33" s="161">
        <f t="shared" ref="W33:W63" si="13">($V33-$T33)/60</f>
        <v>4.5666666666666664</v>
      </c>
      <c r="X33" s="161">
        <f t="shared" ref="X33:X63" si="14">$V33/($V$6-L33)</f>
        <v>3.3671641791044777</v>
      </c>
      <c r="Y33" s="154">
        <v>1426</v>
      </c>
      <c r="Z33" s="163">
        <f t="shared" ref="Z33:Z63" si="15">($Y33-$T33)/120</f>
        <v>4.7666666666666666</v>
      </c>
      <c r="AA33" s="161">
        <f t="shared" ref="AA33:AA63" si="16">($Z33/$Z$95)*100</f>
        <v>138.75075803517279</v>
      </c>
      <c r="AB33" s="161">
        <f t="shared" ref="AB33:AB63" si="17">$Y33/($Y$4-L33)</f>
        <v>3.6101265822784812</v>
      </c>
      <c r="AC33" s="161">
        <v>34</v>
      </c>
      <c r="AD33" s="193">
        <f t="shared" ref="AD33:AD78" si="18">$AC33+(0.0374*(365-($AC$5-$L33)))</f>
        <v>33.177199999999999</v>
      </c>
      <c r="AE33" s="164">
        <f t="shared" ref="AE33:AE63" si="19">($S33+(($Y33-$Q33)/($Y$4-$P33))*160)</f>
        <v>1366.7252747252746</v>
      </c>
      <c r="AF33" s="163">
        <f t="shared" ref="AF33:AF63" si="20">($AE33/$AE$94)*100</f>
        <v>114.56207221967172</v>
      </c>
      <c r="AG33" s="161">
        <f t="shared" ref="AG33:AG63" si="21">(0.5*$AA33)+(0.5*$AF33)</f>
        <v>126.65641512742226</v>
      </c>
      <c r="AH33" s="165">
        <v>5</v>
      </c>
      <c r="AI33" s="166">
        <v>2.5</v>
      </c>
      <c r="AJ33" s="167">
        <v>77</v>
      </c>
      <c r="AK33" s="167">
        <v>144</v>
      </c>
      <c r="AL33" s="168">
        <v>22</v>
      </c>
      <c r="AM33" s="169">
        <v>0.75</v>
      </c>
      <c r="AN33" s="169">
        <v>0.89</v>
      </c>
      <c r="AO33" s="170">
        <v>-0.03</v>
      </c>
      <c r="AP33" s="162"/>
      <c r="AQ33" s="164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6"/>
      <c r="BM33" s="176"/>
      <c r="BN33" s="176"/>
      <c r="BO33" s="176"/>
      <c r="BP33" s="176"/>
      <c r="BQ33" s="176"/>
      <c r="BR33" s="176"/>
      <c r="BS33" s="176"/>
      <c r="BT33" s="176"/>
      <c r="BU33" s="176"/>
      <c r="BV33" s="176"/>
      <c r="BW33" s="176"/>
      <c r="BX33" s="176"/>
      <c r="BY33" s="176"/>
      <c r="BZ33" s="176"/>
      <c r="CA33" s="176"/>
      <c r="CB33" s="176"/>
      <c r="CC33" s="176"/>
      <c r="CD33" s="176"/>
      <c r="CE33" s="176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  <c r="CQ33" s="176"/>
      <c r="CR33" s="176"/>
      <c r="CS33" s="176"/>
      <c r="CT33" s="176"/>
      <c r="CU33" s="176"/>
      <c r="CV33" s="176"/>
      <c r="CW33" s="176"/>
      <c r="CX33" s="176"/>
      <c r="CY33" s="176"/>
      <c r="CZ33" s="176"/>
      <c r="DA33" s="176"/>
      <c r="DB33" s="176"/>
      <c r="DC33" s="176"/>
      <c r="DD33" s="176"/>
      <c r="DE33" s="176"/>
      <c r="DF33" s="176"/>
      <c r="DG33" s="176"/>
      <c r="DH33" s="176"/>
      <c r="DI33" s="176"/>
      <c r="DJ33" s="176"/>
      <c r="DK33" s="176"/>
      <c r="DL33" s="176"/>
      <c r="DM33" s="176"/>
      <c r="DN33" s="176"/>
      <c r="DO33" s="176"/>
      <c r="DP33" s="176"/>
      <c r="DQ33" s="176"/>
      <c r="DR33" s="176"/>
      <c r="DS33" s="176"/>
      <c r="DT33" s="176"/>
      <c r="DU33" s="176"/>
      <c r="DV33" s="176"/>
      <c r="DW33" s="176"/>
      <c r="DX33" s="176"/>
      <c r="DY33" s="176"/>
      <c r="DZ33" s="176"/>
      <c r="EA33" s="176"/>
      <c r="EB33" s="176"/>
      <c r="EC33" s="176"/>
      <c r="ED33" s="176"/>
      <c r="EE33" s="176"/>
      <c r="EF33" s="176"/>
      <c r="EG33" s="176"/>
      <c r="EH33" s="176"/>
      <c r="EI33" s="176"/>
      <c r="EJ33" s="176"/>
      <c r="EK33" s="176"/>
      <c r="EL33" s="176"/>
      <c r="EM33" s="176"/>
      <c r="EN33" s="176"/>
      <c r="EO33" s="176"/>
      <c r="EP33" s="176"/>
      <c r="EQ33" s="176"/>
      <c r="ER33" s="176"/>
      <c r="ES33" s="176"/>
      <c r="ET33" s="176"/>
      <c r="EU33" s="176"/>
      <c r="EV33" s="176"/>
      <c r="EW33" s="176"/>
      <c r="EX33" s="176"/>
      <c r="EY33" s="176"/>
      <c r="EZ33" s="176"/>
      <c r="FA33" s="176"/>
      <c r="FB33" s="176"/>
      <c r="FC33" s="176"/>
      <c r="FD33" s="176"/>
      <c r="FE33" s="176"/>
      <c r="FF33" s="176"/>
      <c r="FG33" s="176"/>
      <c r="FH33" s="176"/>
      <c r="FI33" s="176"/>
      <c r="FJ33" s="176"/>
      <c r="FK33" s="176"/>
      <c r="FL33" s="176"/>
      <c r="FM33" s="176"/>
      <c r="FN33" s="176"/>
      <c r="FO33" s="176"/>
      <c r="FP33" s="176"/>
      <c r="FQ33" s="176"/>
      <c r="FR33" s="176"/>
      <c r="FS33" s="176"/>
    </row>
    <row r="34" spans="1:175" s="18" customFormat="1" ht="15.95" customHeight="1" thickBot="1" x14ac:dyDescent="0.25">
      <c r="A34" s="39" t="s">
        <v>156</v>
      </c>
      <c r="B34" s="40">
        <v>53</v>
      </c>
      <c r="C34" s="41">
        <v>44</v>
      </c>
      <c r="D34" s="41"/>
      <c r="E34" s="42">
        <v>19702099</v>
      </c>
      <c r="F34" s="40" t="s">
        <v>70</v>
      </c>
      <c r="G34" s="40" t="s">
        <v>71</v>
      </c>
      <c r="H34" s="40" t="s">
        <v>157</v>
      </c>
      <c r="I34" s="40" t="s">
        <v>157</v>
      </c>
      <c r="J34" s="43" t="s">
        <v>73</v>
      </c>
      <c r="K34" s="41">
        <v>18532530</v>
      </c>
      <c r="L34" s="44">
        <v>43857</v>
      </c>
      <c r="M34" s="45">
        <v>79</v>
      </c>
      <c r="N34" s="40" t="s">
        <v>74</v>
      </c>
      <c r="O34" s="40" t="s">
        <v>74</v>
      </c>
      <c r="P34" s="44">
        <v>44065</v>
      </c>
      <c r="Q34" s="45">
        <v>810</v>
      </c>
      <c r="R34" s="40">
        <v>758</v>
      </c>
      <c r="S34" s="40">
        <v>817</v>
      </c>
      <c r="T34" s="46">
        <v>800</v>
      </c>
      <c r="U34" s="47">
        <f t="shared" si="12"/>
        <v>2.9629629629629628</v>
      </c>
      <c r="V34" s="48">
        <v>1070</v>
      </c>
      <c r="W34" s="47">
        <f t="shared" si="13"/>
        <v>4.5</v>
      </c>
      <c r="X34" s="47">
        <f t="shared" si="14"/>
        <v>3.2424242424242422</v>
      </c>
      <c r="Y34" s="40">
        <v>1318</v>
      </c>
      <c r="Z34" s="49">
        <f t="shared" si="15"/>
        <v>4.3166666666666664</v>
      </c>
      <c r="AA34" s="161">
        <f t="shared" si="16"/>
        <v>125.65191024863549</v>
      </c>
      <c r="AB34" s="47">
        <f t="shared" si="17"/>
        <v>3.3794871794871795</v>
      </c>
      <c r="AC34" s="47">
        <v>33</v>
      </c>
      <c r="AD34" s="50">
        <f t="shared" si="18"/>
        <v>32.364199999999997</v>
      </c>
      <c r="AE34" s="51">
        <f t="shared" si="19"/>
        <v>1263.5934065934066</v>
      </c>
      <c r="AF34" s="49">
        <f t="shared" si="20"/>
        <v>105.91732060530821</v>
      </c>
      <c r="AG34" s="47">
        <f t="shared" si="21"/>
        <v>115.78461542697184</v>
      </c>
      <c r="AH34" s="52">
        <v>8</v>
      </c>
      <c r="AI34" s="53">
        <v>2.2000000000000002</v>
      </c>
      <c r="AJ34" s="54">
        <v>68</v>
      </c>
      <c r="AK34" s="54">
        <v>133</v>
      </c>
      <c r="AL34" s="55">
        <v>25</v>
      </c>
      <c r="AM34" s="56">
        <v>0.83</v>
      </c>
      <c r="AN34" s="56">
        <v>0.59</v>
      </c>
      <c r="AO34" s="57">
        <v>-1.7000000000000001E-2</v>
      </c>
      <c r="AP34" s="48"/>
      <c r="AQ34" s="51"/>
      <c r="AR34" s="58"/>
    </row>
    <row r="35" spans="1:175" s="18" customFormat="1" ht="15.95" customHeight="1" thickBot="1" x14ac:dyDescent="0.25">
      <c r="A35" s="39" t="s">
        <v>92</v>
      </c>
      <c r="B35" s="40">
        <v>54</v>
      </c>
      <c r="C35" s="41">
        <v>14</v>
      </c>
      <c r="D35" s="41"/>
      <c r="E35" s="42">
        <v>19796767</v>
      </c>
      <c r="F35" s="40" t="s">
        <v>70</v>
      </c>
      <c r="G35" s="40" t="s">
        <v>71</v>
      </c>
      <c r="H35" s="40">
        <v>2052</v>
      </c>
      <c r="I35" s="40" t="s">
        <v>106</v>
      </c>
      <c r="J35" s="43" t="s">
        <v>105</v>
      </c>
      <c r="K35" s="41">
        <v>18546550</v>
      </c>
      <c r="L35" s="44">
        <v>43854</v>
      </c>
      <c r="M35" s="45">
        <v>85</v>
      </c>
      <c r="N35" s="40" t="s">
        <v>74</v>
      </c>
      <c r="O35" s="40" t="s">
        <v>74</v>
      </c>
      <c r="P35" s="44">
        <v>44061</v>
      </c>
      <c r="Q35" s="45">
        <v>765</v>
      </c>
      <c r="R35" s="40">
        <v>868</v>
      </c>
      <c r="S35" s="40">
        <v>784</v>
      </c>
      <c r="T35" s="46">
        <v>910</v>
      </c>
      <c r="U35" s="47">
        <f t="shared" si="12"/>
        <v>3.3333333333333335</v>
      </c>
      <c r="V35" s="40">
        <v>1200</v>
      </c>
      <c r="W35" s="47">
        <f t="shared" si="13"/>
        <v>4.833333333333333</v>
      </c>
      <c r="X35" s="47">
        <f t="shared" si="14"/>
        <v>3.6036036036036037</v>
      </c>
      <c r="Y35" s="40">
        <v>1402</v>
      </c>
      <c r="Z35" s="49">
        <f t="shared" si="15"/>
        <v>4.0999999999999996</v>
      </c>
      <c r="AA35" s="161">
        <f t="shared" si="16"/>
        <v>119.34505761067309</v>
      </c>
      <c r="AB35" s="47">
        <f t="shared" si="17"/>
        <v>3.5674300254452924</v>
      </c>
      <c r="AC35" s="47">
        <v>39</v>
      </c>
      <c r="AD35" s="50">
        <f t="shared" si="18"/>
        <v>38.252000000000002</v>
      </c>
      <c r="AE35" s="51">
        <f t="shared" si="19"/>
        <v>1331.9569892473119</v>
      </c>
      <c r="AF35" s="49">
        <f t="shared" si="20"/>
        <v>111.64771415112631</v>
      </c>
      <c r="AG35" s="47">
        <f t="shared" si="21"/>
        <v>115.49638588089971</v>
      </c>
      <c r="AH35" s="52">
        <v>5</v>
      </c>
      <c r="AI35" s="53">
        <v>2.4</v>
      </c>
      <c r="AJ35" s="54">
        <v>59</v>
      </c>
      <c r="AK35" s="54">
        <v>113</v>
      </c>
      <c r="AL35" s="55">
        <v>27</v>
      </c>
      <c r="AM35" s="56">
        <v>0.63</v>
      </c>
      <c r="AN35" s="56">
        <v>0.91</v>
      </c>
      <c r="AO35" s="57">
        <v>1.6E-2</v>
      </c>
      <c r="AP35" s="48"/>
      <c r="AQ35" s="51"/>
      <c r="AR35" s="58"/>
    </row>
    <row r="36" spans="1:175" s="18" customFormat="1" ht="15.95" customHeight="1" thickBot="1" x14ac:dyDescent="0.25">
      <c r="A36" s="39" t="s">
        <v>92</v>
      </c>
      <c r="B36" s="40">
        <v>54</v>
      </c>
      <c r="C36" s="41">
        <v>15</v>
      </c>
      <c r="D36" s="41"/>
      <c r="E36" s="42">
        <v>19795754</v>
      </c>
      <c r="F36" s="40" t="s">
        <v>70</v>
      </c>
      <c r="G36" s="40" t="s">
        <v>71</v>
      </c>
      <c r="H36" s="40">
        <v>2061</v>
      </c>
      <c r="I36" s="40" t="s">
        <v>107</v>
      </c>
      <c r="J36" s="43" t="s">
        <v>96</v>
      </c>
      <c r="K36" s="41">
        <v>17004918</v>
      </c>
      <c r="L36" s="44">
        <v>43909</v>
      </c>
      <c r="M36" s="45">
        <v>86</v>
      </c>
      <c r="N36" s="40" t="s">
        <v>74</v>
      </c>
      <c r="O36" s="40" t="s">
        <v>74</v>
      </c>
      <c r="P36" s="44">
        <v>44061</v>
      </c>
      <c r="Q36" s="45">
        <v>683</v>
      </c>
      <c r="R36" s="40">
        <v>660</v>
      </c>
      <c r="S36" s="40">
        <v>889</v>
      </c>
      <c r="T36" s="46">
        <v>680</v>
      </c>
      <c r="U36" s="47">
        <f t="shared" si="12"/>
        <v>3.1192660550458715</v>
      </c>
      <c r="V36" s="40">
        <v>916</v>
      </c>
      <c r="W36" s="47">
        <f t="shared" si="13"/>
        <v>3.9333333333333331</v>
      </c>
      <c r="X36" s="47">
        <f t="shared" si="14"/>
        <v>3.2949640287769784</v>
      </c>
      <c r="Y36" s="40">
        <v>1174</v>
      </c>
      <c r="Z36" s="49">
        <f t="shared" si="15"/>
        <v>4.1166666666666663</v>
      </c>
      <c r="AA36" s="161">
        <f t="shared" si="16"/>
        <v>119.83020012128559</v>
      </c>
      <c r="AB36" s="47">
        <f t="shared" si="17"/>
        <v>3.473372781065089</v>
      </c>
      <c r="AC36" s="47">
        <v>37</v>
      </c>
      <c r="AD36" s="50">
        <f t="shared" si="18"/>
        <v>38.308999999999997</v>
      </c>
      <c r="AE36" s="51">
        <f t="shared" si="19"/>
        <v>1311.3655913978496</v>
      </c>
      <c r="AF36" s="49">
        <f t="shared" si="20"/>
        <v>109.92169557873379</v>
      </c>
      <c r="AG36" s="47">
        <f t="shared" si="21"/>
        <v>114.87594785000968</v>
      </c>
      <c r="AH36" s="52">
        <v>3</v>
      </c>
      <c r="AI36" s="53">
        <v>2.2999999999999998</v>
      </c>
      <c r="AJ36" s="54">
        <v>68</v>
      </c>
      <c r="AK36" s="54">
        <v>123</v>
      </c>
      <c r="AL36" s="55">
        <v>21</v>
      </c>
      <c r="AM36" s="56">
        <v>0.64</v>
      </c>
      <c r="AN36" s="56">
        <v>0.54</v>
      </c>
      <c r="AO36" s="57">
        <v>3.0000000000000001E-3</v>
      </c>
      <c r="AP36" s="48"/>
      <c r="AQ36" s="51"/>
      <c r="AR36" s="58"/>
      <c r="AS36" s="58"/>
    </row>
    <row r="37" spans="1:175" s="18" customFormat="1" ht="15.95" customHeight="1" thickBot="1" x14ac:dyDescent="0.25">
      <c r="A37" s="39" t="s">
        <v>112</v>
      </c>
      <c r="B37" s="40">
        <v>54</v>
      </c>
      <c r="C37" s="41">
        <v>25</v>
      </c>
      <c r="D37" s="41"/>
      <c r="E37" s="42">
        <v>19777402</v>
      </c>
      <c r="F37" s="40" t="s">
        <v>70</v>
      </c>
      <c r="G37" s="40" t="s">
        <v>71</v>
      </c>
      <c r="H37" s="40" t="s">
        <v>124</v>
      </c>
      <c r="I37" s="40" t="s">
        <v>124</v>
      </c>
      <c r="J37" s="43" t="s">
        <v>125</v>
      </c>
      <c r="K37" s="41">
        <v>19148292</v>
      </c>
      <c r="L37" s="44">
        <v>43832</v>
      </c>
      <c r="M37" s="45">
        <v>76</v>
      </c>
      <c r="N37" s="40" t="s">
        <v>74</v>
      </c>
      <c r="O37" s="40" t="s">
        <v>74</v>
      </c>
      <c r="P37" s="44">
        <v>44067</v>
      </c>
      <c r="Q37" s="45">
        <v>720</v>
      </c>
      <c r="R37" s="40">
        <v>738</v>
      </c>
      <c r="S37" s="40">
        <v>727</v>
      </c>
      <c r="T37" s="46">
        <v>772</v>
      </c>
      <c r="U37" s="47">
        <f t="shared" si="12"/>
        <v>2.6169491525423729</v>
      </c>
      <c r="V37" s="48">
        <v>1058</v>
      </c>
      <c r="W37" s="47">
        <f t="shared" si="13"/>
        <v>4.7666666666666666</v>
      </c>
      <c r="X37" s="47">
        <f t="shared" si="14"/>
        <v>2.9802816901408451</v>
      </c>
      <c r="Y37" s="40">
        <v>1288</v>
      </c>
      <c r="Z37" s="49">
        <f t="shared" si="15"/>
        <v>4.3</v>
      </c>
      <c r="AA37" s="161">
        <f t="shared" si="16"/>
        <v>125.166767738023</v>
      </c>
      <c r="AB37" s="47">
        <f t="shared" si="17"/>
        <v>3.1036144578313252</v>
      </c>
      <c r="AC37" s="47">
        <v>36</v>
      </c>
      <c r="AD37" s="50">
        <f t="shared" si="18"/>
        <v>34.429200000000002</v>
      </c>
      <c r="AE37" s="51">
        <f t="shared" si="19"/>
        <v>1231.8888888888889</v>
      </c>
      <c r="AF37" s="49">
        <f t="shared" si="20"/>
        <v>103.2597746345681</v>
      </c>
      <c r="AG37" s="47">
        <f t="shared" si="21"/>
        <v>114.21327118629554</v>
      </c>
      <c r="AH37" s="52">
        <v>7</v>
      </c>
      <c r="AI37" s="53">
        <v>0.4</v>
      </c>
      <c r="AJ37" s="54">
        <v>67</v>
      </c>
      <c r="AK37" s="54">
        <v>116</v>
      </c>
      <c r="AL37" s="55">
        <v>23</v>
      </c>
      <c r="AM37" s="56">
        <v>0.74</v>
      </c>
      <c r="AN37" s="56">
        <v>0.42</v>
      </c>
      <c r="AO37" s="57">
        <v>2.5000000000000001E-2</v>
      </c>
      <c r="AP37" s="48"/>
      <c r="AQ37" s="51"/>
      <c r="AR37" s="58"/>
    </row>
    <row r="38" spans="1:175" s="18" customFormat="1" ht="15.95" customHeight="1" thickBot="1" x14ac:dyDescent="0.25">
      <c r="A38" s="39" t="s">
        <v>171</v>
      </c>
      <c r="B38" s="40">
        <v>53</v>
      </c>
      <c r="C38" s="41">
        <v>56</v>
      </c>
      <c r="D38" s="41"/>
      <c r="E38" s="42">
        <v>19817356</v>
      </c>
      <c r="F38" s="40" t="s">
        <v>70</v>
      </c>
      <c r="G38" s="40" t="s">
        <v>71</v>
      </c>
      <c r="H38" s="40">
        <v>2014</v>
      </c>
      <c r="I38" s="40">
        <v>2014</v>
      </c>
      <c r="J38" s="43" t="s">
        <v>116</v>
      </c>
      <c r="K38" s="41">
        <v>18072024</v>
      </c>
      <c r="L38" s="44">
        <v>43889</v>
      </c>
      <c r="M38" s="45">
        <v>88</v>
      </c>
      <c r="N38" s="40" t="s">
        <v>74</v>
      </c>
      <c r="O38" s="40" t="s">
        <v>74</v>
      </c>
      <c r="P38" s="44">
        <v>44068</v>
      </c>
      <c r="Q38" s="45">
        <v>698</v>
      </c>
      <c r="R38" s="40">
        <v>706</v>
      </c>
      <c r="S38" s="40">
        <v>775</v>
      </c>
      <c r="T38" s="46">
        <v>756</v>
      </c>
      <c r="U38" s="47">
        <f t="shared" si="12"/>
        <v>3.1764705882352939</v>
      </c>
      <c r="V38" s="48">
        <v>990</v>
      </c>
      <c r="W38" s="47">
        <f t="shared" si="13"/>
        <v>3.9</v>
      </c>
      <c r="X38" s="47">
        <f t="shared" si="14"/>
        <v>3.3221476510067114</v>
      </c>
      <c r="Y38" s="40">
        <v>1256</v>
      </c>
      <c r="Z38" s="49">
        <f t="shared" si="15"/>
        <v>4.166666666666667</v>
      </c>
      <c r="AA38" s="47">
        <f t="shared" si="16"/>
        <v>121.28562765312307</v>
      </c>
      <c r="AB38" s="47">
        <f t="shared" si="17"/>
        <v>3.5083798882681565</v>
      </c>
      <c r="AC38" s="47">
        <v>36</v>
      </c>
      <c r="AD38" s="50">
        <f t="shared" si="18"/>
        <v>36.561</v>
      </c>
      <c r="AE38" s="51">
        <f t="shared" si="19"/>
        <v>1273.7709497206704</v>
      </c>
      <c r="AF38" s="49">
        <f t="shared" si="20"/>
        <v>106.77042579939982</v>
      </c>
      <c r="AG38" s="47">
        <f t="shared" si="21"/>
        <v>114.02802672626144</v>
      </c>
      <c r="AH38" s="52">
        <v>4</v>
      </c>
      <c r="AI38" s="53">
        <v>2.2000000000000002</v>
      </c>
      <c r="AJ38" s="54">
        <v>70</v>
      </c>
      <c r="AK38" s="54">
        <v>123</v>
      </c>
      <c r="AL38" s="55">
        <v>25</v>
      </c>
      <c r="AM38" s="56">
        <v>0.92</v>
      </c>
      <c r="AN38" s="56">
        <v>0.56999999999999995</v>
      </c>
      <c r="AO38" s="57">
        <v>-1E-3</v>
      </c>
      <c r="AP38" s="48"/>
      <c r="AQ38" s="51"/>
      <c r="AR38" s="58"/>
    </row>
    <row r="39" spans="1:175" s="18" customFormat="1" ht="15.95" customHeight="1" thickBot="1" x14ac:dyDescent="0.25">
      <c r="A39" s="39" t="s">
        <v>163</v>
      </c>
      <c r="B39" s="40">
        <v>53</v>
      </c>
      <c r="C39" s="41">
        <v>48</v>
      </c>
      <c r="D39" s="41"/>
      <c r="E39" s="42">
        <v>19765867</v>
      </c>
      <c r="F39" s="40" t="s">
        <v>70</v>
      </c>
      <c r="G39" s="40" t="s">
        <v>71</v>
      </c>
      <c r="H39" s="40" t="s">
        <v>164</v>
      </c>
      <c r="I39" s="40" t="s">
        <v>164</v>
      </c>
      <c r="J39" s="43" t="s">
        <v>132</v>
      </c>
      <c r="K39" s="41">
        <v>17939273</v>
      </c>
      <c r="L39" s="44">
        <v>43896</v>
      </c>
      <c r="M39" s="45">
        <v>92</v>
      </c>
      <c r="N39" s="40" t="s">
        <v>74</v>
      </c>
      <c r="O39" s="40" t="s">
        <v>74</v>
      </c>
      <c r="P39" s="44">
        <v>44058</v>
      </c>
      <c r="Q39" s="45">
        <v>704</v>
      </c>
      <c r="R39" s="40">
        <v>768</v>
      </c>
      <c r="S39" s="40">
        <v>819</v>
      </c>
      <c r="T39" s="46">
        <v>782</v>
      </c>
      <c r="U39" s="47">
        <f t="shared" si="12"/>
        <v>3.3852813852813854</v>
      </c>
      <c r="V39" s="40">
        <v>1024</v>
      </c>
      <c r="W39" s="47">
        <f t="shared" si="13"/>
        <v>4.0333333333333332</v>
      </c>
      <c r="X39" s="47">
        <f t="shared" si="14"/>
        <v>3.5189003436426116</v>
      </c>
      <c r="Y39" s="40">
        <v>1260</v>
      </c>
      <c r="Z39" s="49">
        <f t="shared" si="15"/>
        <v>3.9833333333333334</v>
      </c>
      <c r="AA39" s="161">
        <f t="shared" si="16"/>
        <v>115.94906003638566</v>
      </c>
      <c r="AB39" s="47">
        <f t="shared" si="17"/>
        <v>3.5897435897435899</v>
      </c>
      <c r="AC39" s="47">
        <v>36</v>
      </c>
      <c r="AD39" s="50">
        <f t="shared" si="18"/>
        <v>36.822800000000001</v>
      </c>
      <c r="AE39" s="51">
        <f t="shared" si="19"/>
        <v>1289.6878306878307</v>
      </c>
      <c r="AF39" s="49">
        <f t="shared" si="20"/>
        <v>108.10461555983888</v>
      </c>
      <c r="AG39" s="47">
        <f t="shared" si="21"/>
        <v>112.02683779811227</v>
      </c>
      <c r="AH39" s="52">
        <v>6</v>
      </c>
      <c r="AI39" s="53">
        <v>2.1</v>
      </c>
      <c r="AJ39" s="54">
        <v>72</v>
      </c>
      <c r="AK39" s="54">
        <v>127</v>
      </c>
      <c r="AL39" s="55">
        <v>33</v>
      </c>
      <c r="AM39" s="56">
        <v>0.56000000000000005</v>
      </c>
      <c r="AN39" s="56">
        <v>0.9</v>
      </c>
      <c r="AO39" s="57">
        <v>6.0000000000000001E-3</v>
      </c>
      <c r="AP39" s="48"/>
      <c r="AQ39" s="51"/>
      <c r="AR39" s="58"/>
    </row>
    <row r="40" spans="1:175" s="18" customFormat="1" ht="15.95" customHeight="1" thickBot="1" x14ac:dyDescent="0.25">
      <c r="A40" s="39" t="s">
        <v>81</v>
      </c>
      <c r="B40" s="40">
        <v>54</v>
      </c>
      <c r="C40" s="41">
        <v>5</v>
      </c>
      <c r="D40" s="41"/>
      <c r="E40" s="42">
        <v>19792457</v>
      </c>
      <c r="F40" s="40" t="s">
        <v>70</v>
      </c>
      <c r="G40" s="40" t="s">
        <v>71</v>
      </c>
      <c r="H40" s="40" t="s">
        <v>82</v>
      </c>
      <c r="I40" s="40" t="s">
        <v>83</v>
      </c>
      <c r="J40" s="43" t="s">
        <v>84</v>
      </c>
      <c r="K40" s="41">
        <v>18838707</v>
      </c>
      <c r="L40" s="44">
        <v>43846</v>
      </c>
      <c r="M40" s="45">
        <v>81</v>
      </c>
      <c r="N40" s="40" t="s">
        <v>74</v>
      </c>
      <c r="O40" s="40" t="s">
        <v>74</v>
      </c>
      <c r="P40" s="44">
        <v>44076</v>
      </c>
      <c r="Q40" s="45">
        <v>728</v>
      </c>
      <c r="R40" s="40">
        <v>822</v>
      </c>
      <c r="S40" s="40">
        <v>712</v>
      </c>
      <c r="T40" s="46">
        <v>838</v>
      </c>
      <c r="U40" s="47">
        <f t="shared" si="12"/>
        <v>2.9822064056939501</v>
      </c>
      <c r="V40" s="48">
        <v>1076</v>
      </c>
      <c r="W40" s="47">
        <f t="shared" si="13"/>
        <v>3.9666666666666668</v>
      </c>
      <c r="X40" s="47">
        <f t="shared" si="14"/>
        <v>3.1554252199413488</v>
      </c>
      <c r="Y40" s="40">
        <v>1322</v>
      </c>
      <c r="Z40" s="49">
        <f t="shared" si="15"/>
        <v>4.0333333333333332</v>
      </c>
      <c r="AA40" s="161">
        <f t="shared" si="16"/>
        <v>117.40448756822313</v>
      </c>
      <c r="AB40" s="47">
        <f t="shared" si="17"/>
        <v>3.2967581047381547</v>
      </c>
      <c r="AC40" s="47">
        <v>39</v>
      </c>
      <c r="AD40" s="50">
        <f t="shared" si="18"/>
        <v>37.952799999999996</v>
      </c>
      <c r="AE40" s="51">
        <f t="shared" si="19"/>
        <v>1267.7894736842104</v>
      </c>
      <c r="AF40" s="49">
        <f t="shared" si="20"/>
        <v>106.26904464962419</v>
      </c>
      <c r="AG40" s="47">
        <f t="shared" si="21"/>
        <v>111.83676610892365</v>
      </c>
      <c r="AH40" s="52">
        <v>10</v>
      </c>
      <c r="AI40" s="53">
        <v>2.6</v>
      </c>
      <c r="AJ40" s="54">
        <v>84</v>
      </c>
      <c r="AK40" s="54">
        <v>142</v>
      </c>
      <c r="AL40" s="55">
        <v>19</v>
      </c>
      <c r="AM40" s="56">
        <v>0.6</v>
      </c>
      <c r="AN40" s="56">
        <v>0.7</v>
      </c>
      <c r="AO40" s="57">
        <v>2.4E-2</v>
      </c>
      <c r="AP40" s="48"/>
      <c r="AQ40" s="51"/>
      <c r="AR40" s="58"/>
    </row>
    <row r="41" spans="1:175" s="18" customFormat="1" ht="15.95" customHeight="1" thickBot="1" x14ac:dyDescent="0.25">
      <c r="A41" s="39" t="s">
        <v>97</v>
      </c>
      <c r="B41" s="40">
        <v>54</v>
      </c>
      <c r="C41" s="41">
        <v>11</v>
      </c>
      <c r="D41" s="41"/>
      <c r="E41" s="42">
        <v>19796007</v>
      </c>
      <c r="F41" s="40" t="s">
        <v>70</v>
      </c>
      <c r="G41" s="40" t="s">
        <v>71</v>
      </c>
      <c r="H41" s="40" t="s">
        <v>98</v>
      </c>
      <c r="I41" s="40" t="s">
        <v>98</v>
      </c>
      <c r="J41" s="43" t="s">
        <v>99</v>
      </c>
      <c r="K41" s="41">
        <v>16440903</v>
      </c>
      <c r="L41" s="44">
        <v>43901</v>
      </c>
      <c r="M41" s="45">
        <v>72</v>
      </c>
      <c r="N41" s="40" t="s">
        <v>74</v>
      </c>
      <c r="O41" s="40" t="s">
        <v>74</v>
      </c>
      <c r="P41" s="44">
        <v>44058</v>
      </c>
      <c r="Q41" s="45">
        <v>651</v>
      </c>
      <c r="R41" s="40">
        <v>672</v>
      </c>
      <c r="S41" s="40">
        <v>892</v>
      </c>
      <c r="T41" s="46">
        <v>676</v>
      </c>
      <c r="U41" s="47">
        <f t="shared" si="12"/>
        <v>2.9911504424778763</v>
      </c>
      <c r="V41" s="48">
        <v>940</v>
      </c>
      <c r="W41" s="47">
        <f t="shared" si="13"/>
        <v>4.4000000000000004</v>
      </c>
      <c r="X41" s="47">
        <f t="shared" si="14"/>
        <v>3.2867132867132867</v>
      </c>
      <c r="Y41" s="40">
        <v>1144</v>
      </c>
      <c r="Z41" s="49">
        <f t="shared" si="15"/>
        <v>3.9</v>
      </c>
      <c r="AA41" s="161">
        <f t="shared" si="16"/>
        <v>113.52334748332321</v>
      </c>
      <c r="AB41" s="47">
        <f t="shared" si="17"/>
        <v>3.3063583815028901</v>
      </c>
      <c r="AC41" s="47">
        <v>35</v>
      </c>
      <c r="AD41" s="50">
        <f t="shared" si="18"/>
        <v>36.009799999999998</v>
      </c>
      <c r="AE41" s="51">
        <f t="shared" si="19"/>
        <v>1309.3544973544972</v>
      </c>
      <c r="AF41" s="49">
        <f t="shared" si="20"/>
        <v>109.75312102663048</v>
      </c>
      <c r="AG41" s="47">
        <f t="shared" si="21"/>
        <v>111.63823425497685</v>
      </c>
      <c r="AH41" s="52">
        <v>2</v>
      </c>
      <c r="AI41" s="53">
        <v>2.7</v>
      </c>
      <c r="AJ41" s="54">
        <v>69</v>
      </c>
      <c r="AK41" s="54">
        <v>103</v>
      </c>
      <c r="AL41" s="55">
        <v>22</v>
      </c>
      <c r="AM41" s="56">
        <v>0.08</v>
      </c>
      <c r="AN41" s="56">
        <v>0.96</v>
      </c>
      <c r="AO41" s="57">
        <v>2E-3</v>
      </c>
      <c r="AP41" s="48"/>
      <c r="AQ41" s="51"/>
      <c r="AR41" s="58"/>
    </row>
    <row r="42" spans="1:175" s="18" customFormat="1" ht="15.95" customHeight="1" thickBot="1" x14ac:dyDescent="0.25">
      <c r="A42" s="39" t="s">
        <v>126</v>
      </c>
      <c r="B42" s="40">
        <v>54</v>
      </c>
      <c r="C42" s="41">
        <v>30</v>
      </c>
      <c r="D42" s="41"/>
      <c r="E42" s="40">
        <v>19823208</v>
      </c>
      <c r="F42" s="40" t="s">
        <v>70</v>
      </c>
      <c r="G42" s="40" t="s">
        <v>75</v>
      </c>
      <c r="H42" s="40" t="s">
        <v>134</v>
      </c>
      <c r="I42" s="40" t="s">
        <v>134</v>
      </c>
      <c r="J42" s="43" t="s">
        <v>132</v>
      </c>
      <c r="K42" s="41">
        <v>18433172</v>
      </c>
      <c r="L42" s="44">
        <v>43835</v>
      </c>
      <c r="M42" s="45">
        <v>64</v>
      </c>
      <c r="N42" s="40" t="s">
        <v>74</v>
      </c>
      <c r="O42" s="40" t="s">
        <v>74</v>
      </c>
      <c r="P42" s="44">
        <v>44037</v>
      </c>
      <c r="Q42" s="45">
        <v>620</v>
      </c>
      <c r="R42" s="40">
        <v>762</v>
      </c>
      <c r="S42" s="40">
        <v>642</v>
      </c>
      <c r="T42" s="46">
        <v>762</v>
      </c>
      <c r="U42" s="47">
        <f t="shared" si="12"/>
        <v>2.6095890410958904</v>
      </c>
      <c r="V42" s="48">
        <v>1060</v>
      </c>
      <c r="W42" s="47">
        <f t="shared" si="13"/>
        <v>4.9666666666666668</v>
      </c>
      <c r="X42" s="47">
        <f t="shared" si="14"/>
        <v>3.0113636363636362</v>
      </c>
      <c r="Y42" s="40">
        <v>1280</v>
      </c>
      <c r="Z42" s="49">
        <f t="shared" si="15"/>
        <v>4.3166666666666664</v>
      </c>
      <c r="AA42" s="161">
        <f t="shared" si="16"/>
        <v>125.65191024863549</v>
      </c>
      <c r="AB42" s="47">
        <f t="shared" si="17"/>
        <v>3.1067961165048543</v>
      </c>
      <c r="AC42" s="47">
        <v>37</v>
      </c>
      <c r="AD42" s="50">
        <f t="shared" si="18"/>
        <v>35.541400000000003</v>
      </c>
      <c r="AE42" s="51">
        <f t="shared" si="19"/>
        <v>1144.8571428571429</v>
      </c>
      <c r="AF42" s="49">
        <f t="shared" si="20"/>
        <v>95.964572476038342</v>
      </c>
      <c r="AG42" s="47">
        <f t="shared" si="21"/>
        <v>110.80824136233691</v>
      </c>
      <c r="AH42" s="52">
        <v>3</v>
      </c>
      <c r="AI42" s="53">
        <v>0.3</v>
      </c>
      <c r="AJ42" s="54">
        <v>60</v>
      </c>
      <c r="AK42" s="54">
        <v>118</v>
      </c>
      <c r="AL42" s="55">
        <v>28</v>
      </c>
      <c r="AM42" s="56">
        <v>0.78</v>
      </c>
      <c r="AN42" s="56">
        <v>1</v>
      </c>
      <c r="AO42" s="57">
        <v>1.7000000000000001E-2</v>
      </c>
      <c r="AP42" s="48"/>
      <c r="AQ42" s="51"/>
      <c r="AR42" s="58"/>
    </row>
    <row r="43" spans="1:175" s="18" customFormat="1" ht="15.95" customHeight="1" thickBot="1" x14ac:dyDescent="0.25">
      <c r="A43" s="43" t="s">
        <v>126</v>
      </c>
      <c r="B43" s="40">
        <v>54</v>
      </c>
      <c r="C43" s="41">
        <v>29</v>
      </c>
      <c r="D43" s="41"/>
      <c r="E43" s="72">
        <v>19827569</v>
      </c>
      <c r="F43" s="41" t="s">
        <v>70</v>
      </c>
      <c r="G43" s="41" t="s">
        <v>75</v>
      </c>
      <c r="H43" s="41" t="s">
        <v>133</v>
      </c>
      <c r="I43" s="41" t="s">
        <v>133</v>
      </c>
      <c r="J43" s="43" t="s">
        <v>130</v>
      </c>
      <c r="K43" s="41">
        <v>18135450</v>
      </c>
      <c r="L43" s="73">
        <v>43863</v>
      </c>
      <c r="M43" s="74">
        <v>86</v>
      </c>
      <c r="N43" s="41" t="s">
        <v>74</v>
      </c>
      <c r="O43" s="40" t="s">
        <v>74</v>
      </c>
      <c r="P43" s="44">
        <v>44037</v>
      </c>
      <c r="Q43" s="45">
        <v>602</v>
      </c>
      <c r="R43" s="40">
        <v>762</v>
      </c>
      <c r="S43" s="40">
        <v>682</v>
      </c>
      <c r="T43" s="46">
        <v>750</v>
      </c>
      <c r="U43" s="47">
        <f t="shared" si="12"/>
        <v>2.8409090909090908</v>
      </c>
      <c r="V43" s="48">
        <v>1034</v>
      </c>
      <c r="W43" s="47">
        <f t="shared" si="13"/>
        <v>4.7333333333333334</v>
      </c>
      <c r="X43" s="47">
        <f t="shared" si="14"/>
        <v>3.191358024691358</v>
      </c>
      <c r="Y43" s="40">
        <v>1254</v>
      </c>
      <c r="Z43" s="49">
        <f t="shared" si="15"/>
        <v>4.2</v>
      </c>
      <c r="AA43" s="161">
        <f t="shared" si="16"/>
        <v>122.25591267434805</v>
      </c>
      <c r="AB43" s="47">
        <f t="shared" si="17"/>
        <v>3.265625</v>
      </c>
      <c r="AC43" s="47">
        <v>37</v>
      </c>
      <c r="AD43" s="50">
        <f t="shared" si="18"/>
        <v>36.5886</v>
      </c>
      <c r="AE43" s="51">
        <f t="shared" si="19"/>
        <v>1178.7619047619048</v>
      </c>
      <c r="AF43" s="49">
        <f t="shared" si="20"/>
        <v>98.80654800232314</v>
      </c>
      <c r="AG43" s="47">
        <f t="shared" si="21"/>
        <v>110.5312303383356</v>
      </c>
      <c r="AH43" s="52">
        <v>6</v>
      </c>
      <c r="AI43" s="53">
        <v>3.3</v>
      </c>
      <c r="AJ43" s="54">
        <v>72</v>
      </c>
      <c r="AK43" s="54">
        <v>120</v>
      </c>
      <c r="AL43" s="55">
        <v>26</v>
      </c>
      <c r="AM43" s="56">
        <v>0.62</v>
      </c>
      <c r="AN43" s="56">
        <v>0.24</v>
      </c>
      <c r="AO43" s="57">
        <v>0.05</v>
      </c>
      <c r="AP43" s="48"/>
      <c r="AQ43" s="51"/>
      <c r="AR43" s="58"/>
    </row>
    <row r="44" spans="1:175" s="18" customFormat="1" ht="15.95" customHeight="1" thickBot="1" x14ac:dyDescent="0.25">
      <c r="A44" s="43" t="s">
        <v>167</v>
      </c>
      <c r="B44" s="40">
        <v>53</v>
      </c>
      <c r="C44" s="41">
        <v>54</v>
      </c>
      <c r="D44" s="41"/>
      <c r="E44" s="72">
        <v>19791996</v>
      </c>
      <c r="F44" s="41" t="s">
        <v>70</v>
      </c>
      <c r="G44" s="41" t="s">
        <v>71</v>
      </c>
      <c r="H44" s="41"/>
      <c r="I44" s="41">
        <v>2020</v>
      </c>
      <c r="J44" s="43" t="s">
        <v>170</v>
      </c>
      <c r="K44" s="41">
        <v>18066671</v>
      </c>
      <c r="L44" s="73">
        <v>43850</v>
      </c>
      <c r="M44" s="74">
        <v>65</v>
      </c>
      <c r="N44" s="41" t="s">
        <v>74</v>
      </c>
      <c r="O44" s="41" t="s">
        <v>74</v>
      </c>
      <c r="P44" s="73">
        <v>44065</v>
      </c>
      <c r="Q44" s="74">
        <v>755</v>
      </c>
      <c r="R44" s="40">
        <v>990</v>
      </c>
      <c r="S44" s="40">
        <v>730</v>
      </c>
      <c r="T44" s="46">
        <v>956</v>
      </c>
      <c r="U44" s="47">
        <f t="shared" si="12"/>
        <v>3.4512635379061374</v>
      </c>
      <c r="V44" s="48">
        <v>1180</v>
      </c>
      <c r="W44" s="47">
        <f t="shared" si="13"/>
        <v>3.7333333333333334</v>
      </c>
      <c r="X44" s="47">
        <f t="shared" si="14"/>
        <v>3.5014836795252227</v>
      </c>
      <c r="Y44" s="40">
        <v>1414</v>
      </c>
      <c r="Z44" s="49">
        <f t="shared" si="15"/>
        <v>3.8166666666666669</v>
      </c>
      <c r="AA44" s="161">
        <f t="shared" si="16"/>
        <v>111.09763493026075</v>
      </c>
      <c r="AB44" s="47">
        <f t="shared" si="17"/>
        <v>3.5617128463476071</v>
      </c>
      <c r="AC44" s="47">
        <v>36</v>
      </c>
      <c r="AD44" s="50">
        <f t="shared" si="18"/>
        <v>35.102400000000003</v>
      </c>
      <c r="AE44" s="51">
        <f t="shared" si="19"/>
        <v>1309.3406593406594</v>
      </c>
      <c r="AF44" s="49">
        <f t="shared" si="20"/>
        <v>109.75196109231891</v>
      </c>
      <c r="AG44" s="47">
        <f t="shared" si="21"/>
        <v>110.42479801128982</v>
      </c>
      <c r="AH44" s="52">
        <v>0</v>
      </c>
      <c r="AI44" s="53">
        <v>2.5</v>
      </c>
      <c r="AJ44" s="54">
        <v>73</v>
      </c>
      <c r="AK44" s="54">
        <v>132</v>
      </c>
      <c r="AL44" s="55">
        <v>30</v>
      </c>
      <c r="AM44" s="56">
        <v>0.78</v>
      </c>
      <c r="AN44" s="56">
        <v>0.62</v>
      </c>
      <c r="AO44" s="57">
        <v>1.2E-2</v>
      </c>
      <c r="AP44" s="48"/>
      <c r="AQ44" s="51"/>
      <c r="AR44" s="58"/>
    </row>
    <row r="45" spans="1:175" s="18" customFormat="1" ht="15.95" customHeight="1" thickBot="1" x14ac:dyDescent="0.25">
      <c r="A45" s="39" t="s">
        <v>92</v>
      </c>
      <c r="B45" s="40">
        <v>54</v>
      </c>
      <c r="C45" s="41">
        <v>13</v>
      </c>
      <c r="D45" s="41"/>
      <c r="E45" s="42">
        <v>19796769</v>
      </c>
      <c r="F45" s="40" t="s">
        <v>70</v>
      </c>
      <c r="G45" s="40" t="s">
        <v>71</v>
      </c>
      <c r="H45" s="40">
        <v>2084</v>
      </c>
      <c r="I45" s="40" t="s">
        <v>104</v>
      </c>
      <c r="J45" s="43" t="s">
        <v>105</v>
      </c>
      <c r="K45" s="41">
        <v>17877664</v>
      </c>
      <c r="L45" s="44">
        <v>43849</v>
      </c>
      <c r="M45" s="45">
        <v>84</v>
      </c>
      <c r="N45" s="40" t="s">
        <v>74</v>
      </c>
      <c r="O45" s="40" t="s">
        <v>74</v>
      </c>
      <c r="P45" s="44">
        <v>44061</v>
      </c>
      <c r="Q45" s="45">
        <v>770</v>
      </c>
      <c r="R45" s="48">
        <v>882</v>
      </c>
      <c r="S45" s="40">
        <v>760</v>
      </c>
      <c r="T45" s="46">
        <v>916</v>
      </c>
      <c r="U45" s="47">
        <f t="shared" si="12"/>
        <v>3.2949640287769784</v>
      </c>
      <c r="V45" s="48">
        <v>1192</v>
      </c>
      <c r="W45" s="47">
        <f t="shared" si="13"/>
        <v>4.5999999999999996</v>
      </c>
      <c r="X45" s="47">
        <f t="shared" si="14"/>
        <v>3.526627218934911</v>
      </c>
      <c r="Y45" s="40">
        <v>1378</v>
      </c>
      <c r="Z45" s="49">
        <f t="shared" si="15"/>
        <v>3.85</v>
      </c>
      <c r="AA45" s="161">
        <f t="shared" si="16"/>
        <v>112.06791995148573</v>
      </c>
      <c r="AB45" s="47">
        <f t="shared" si="17"/>
        <v>3.4623115577889445</v>
      </c>
      <c r="AC45" s="47">
        <v>38</v>
      </c>
      <c r="AD45" s="50">
        <f t="shared" si="18"/>
        <v>37.064999999999998</v>
      </c>
      <c r="AE45" s="51">
        <f t="shared" si="19"/>
        <v>1283.010752688172</v>
      </c>
      <c r="AF45" s="49">
        <f t="shared" si="20"/>
        <v>107.54492744536613</v>
      </c>
      <c r="AG45" s="47">
        <f t="shared" si="21"/>
        <v>109.80642369842593</v>
      </c>
      <c r="AH45" s="52">
        <v>5</v>
      </c>
      <c r="AI45" s="53">
        <v>1</v>
      </c>
      <c r="AJ45" s="54">
        <v>51</v>
      </c>
      <c r="AK45" s="54">
        <v>96</v>
      </c>
      <c r="AL45" s="55">
        <v>27</v>
      </c>
      <c r="AM45" s="56">
        <v>0.5</v>
      </c>
      <c r="AN45" s="56">
        <v>0.67</v>
      </c>
      <c r="AO45" s="57">
        <v>2E-3</v>
      </c>
      <c r="AP45" s="48"/>
      <c r="AQ45" s="51"/>
      <c r="AR45" s="58"/>
    </row>
    <row r="46" spans="1:175" s="18" customFormat="1" ht="15.95" customHeight="1" thickBot="1" x14ac:dyDescent="0.25">
      <c r="A46" s="39" t="s">
        <v>112</v>
      </c>
      <c r="B46" s="40">
        <v>54</v>
      </c>
      <c r="C46" s="41">
        <v>23</v>
      </c>
      <c r="D46" s="41"/>
      <c r="E46" s="42">
        <v>19777392</v>
      </c>
      <c r="F46" s="40" t="s">
        <v>70</v>
      </c>
      <c r="G46" s="40" t="s">
        <v>71</v>
      </c>
      <c r="H46" s="40" t="s">
        <v>121</v>
      </c>
      <c r="I46" s="40" t="s">
        <v>121</v>
      </c>
      <c r="J46" s="43" t="s">
        <v>116</v>
      </c>
      <c r="K46" s="41">
        <v>18158369</v>
      </c>
      <c r="L46" s="44">
        <v>43833</v>
      </c>
      <c r="M46" s="45">
        <v>87</v>
      </c>
      <c r="N46" s="40" t="s">
        <v>74</v>
      </c>
      <c r="O46" s="40" t="s">
        <v>74</v>
      </c>
      <c r="P46" s="44">
        <v>44067</v>
      </c>
      <c r="Q46" s="45">
        <v>870</v>
      </c>
      <c r="R46" s="40">
        <v>898</v>
      </c>
      <c r="S46" s="40">
        <v>798</v>
      </c>
      <c r="T46" s="46">
        <v>830</v>
      </c>
      <c r="U46" s="47">
        <f t="shared" si="12"/>
        <v>2.8231292517006801</v>
      </c>
      <c r="V46" s="48">
        <v>1104</v>
      </c>
      <c r="W46" s="47">
        <f t="shared" si="13"/>
        <v>4.5666666666666664</v>
      </c>
      <c r="X46" s="47">
        <f t="shared" si="14"/>
        <v>3.1186440677966103</v>
      </c>
      <c r="Y46" s="40">
        <v>1318</v>
      </c>
      <c r="Z46" s="49">
        <f t="shared" si="15"/>
        <v>4.0666666666666664</v>
      </c>
      <c r="AA46" s="161">
        <f t="shared" si="16"/>
        <v>118.37477258944811</v>
      </c>
      <c r="AB46" s="47">
        <f t="shared" si="17"/>
        <v>3.1835748792270531</v>
      </c>
      <c r="AC46" s="47">
        <v>37</v>
      </c>
      <c r="AD46" s="50">
        <f t="shared" si="18"/>
        <v>35.4666</v>
      </c>
      <c r="AE46" s="51">
        <f t="shared" si="19"/>
        <v>1196.2222222222222</v>
      </c>
      <c r="AF46" s="49">
        <f t="shared" si="20"/>
        <v>100.27011217784434</v>
      </c>
      <c r="AG46" s="47">
        <f t="shared" si="21"/>
        <v>109.32244238364623</v>
      </c>
      <c r="AH46" s="52">
        <v>10</v>
      </c>
      <c r="AI46" s="53">
        <v>1.7</v>
      </c>
      <c r="AJ46" s="54">
        <v>65</v>
      </c>
      <c r="AK46" s="54">
        <v>119</v>
      </c>
      <c r="AL46" s="55">
        <v>24</v>
      </c>
      <c r="AM46" s="56">
        <v>0.61</v>
      </c>
      <c r="AN46" s="56">
        <v>0.77</v>
      </c>
      <c r="AO46" s="57">
        <v>2.9000000000000001E-2</v>
      </c>
      <c r="AP46" s="48"/>
      <c r="AQ46" s="51"/>
      <c r="AR46" s="58"/>
    </row>
    <row r="47" spans="1:175" s="18" customFormat="1" ht="15.95" hidden="1" customHeight="1" thickBot="1" x14ac:dyDescent="0.25">
      <c r="A47" s="39" t="s">
        <v>92</v>
      </c>
      <c r="B47" s="40">
        <v>54</v>
      </c>
      <c r="C47" s="196">
        <v>10</v>
      </c>
      <c r="D47" s="41"/>
      <c r="E47" s="42">
        <v>19795753</v>
      </c>
      <c r="F47" s="40" t="s">
        <v>70</v>
      </c>
      <c r="G47" s="40" t="s">
        <v>71</v>
      </c>
      <c r="H47" s="40">
        <v>2057</v>
      </c>
      <c r="I47" s="40" t="s">
        <v>95</v>
      </c>
      <c r="J47" s="43" t="s">
        <v>96</v>
      </c>
      <c r="K47" s="41">
        <v>18893597</v>
      </c>
      <c r="L47" s="44">
        <v>43864</v>
      </c>
      <c r="M47" s="45">
        <v>84</v>
      </c>
      <c r="N47" s="40" t="s">
        <v>74</v>
      </c>
      <c r="O47" s="40" t="s">
        <v>74</v>
      </c>
      <c r="P47" s="44">
        <v>44061</v>
      </c>
      <c r="Q47" s="45">
        <v>779</v>
      </c>
      <c r="R47" s="40">
        <v>770</v>
      </c>
      <c r="S47" s="40">
        <v>850</v>
      </c>
      <c r="T47" s="46">
        <v>832</v>
      </c>
      <c r="U47" s="47">
        <f t="shared" si="12"/>
        <v>3.1634980988593155</v>
      </c>
      <c r="V47" s="40">
        <v>1058</v>
      </c>
      <c r="W47" s="47">
        <f t="shared" si="13"/>
        <v>3.7666666666666666</v>
      </c>
      <c r="X47" s="47">
        <f t="shared" si="14"/>
        <v>3.2755417956656347</v>
      </c>
      <c r="Y47" s="40">
        <v>1274</v>
      </c>
      <c r="Z47" s="49">
        <f t="shared" si="15"/>
        <v>3.6833333333333331</v>
      </c>
      <c r="AA47" s="161">
        <f t="shared" si="16"/>
        <v>107.21649484536077</v>
      </c>
      <c r="AB47" s="47">
        <f t="shared" si="17"/>
        <v>3.3263707571801566</v>
      </c>
      <c r="AC47" s="47">
        <v>38</v>
      </c>
      <c r="AD47" s="50">
        <f t="shared" si="18"/>
        <v>37.625999999999998</v>
      </c>
      <c r="AE47" s="51">
        <f t="shared" si="19"/>
        <v>1275.8064516129032</v>
      </c>
      <c r="AF47" s="49">
        <f t="shared" si="20"/>
        <v>106.94104627382409</v>
      </c>
      <c r="AG47" s="47">
        <f t="shared" si="21"/>
        <v>107.07877055959243</v>
      </c>
      <c r="AH47" s="52">
        <v>5</v>
      </c>
      <c r="AI47" s="53">
        <v>2.2000000000000002</v>
      </c>
      <c r="AJ47" s="54">
        <v>64</v>
      </c>
      <c r="AK47" s="54">
        <v>116</v>
      </c>
      <c r="AL47" s="55">
        <v>27</v>
      </c>
      <c r="AM47" s="56">
        <v>0.69</v>
      </c>
      <c r="AN47" s="56">
        <v>0.69</v>
      </c>
      <c r="AO47" s="57">
        <v>4.2999999999999997E-2</v>
      </c>
      <c r="AP47" s="48"/>
      <c r="AQ47" s="51"/>
      <c r="AR47" s="58"/>
    </row>
    <row r="48" spans="1:175" s="18" customFormat="1" ht="15.95" customHeight="1" thickBot="1" x14ac:dyDescent="0.25">
      <c r="A48" s="39" t="s">
        <v>97</v>
      </c>
      <c r="B48" s="40">
        <v>54</v>
      </c>
      <c r="C48" s="41">
        <v>16</v>
      </c>
      <c r="D48" s="41"/>
      <c r="E48" s="42">
        <v>19793953</v>
      </c>
      <c r="F48" s="40" t="s">
        <v>70</v>
      </c>
      <c r="G48" s="40" t="s">
        <v>71</v>
      </c>
      <c r="H48" s="40" t="s">
        <v>108</v>
      </c>
      <c r="I48" s="48" t="s">
        <v>108</v>
      </c>
      <c r="J48" s="43" t="s">
        <v>109</v>
      </c>
      <c r="K48" s="41">
        <v>17327830</v>
      </c>
      <c r="L48" s="44">
        <v>43888</v>
      </c>
      <c r="M48" s="45">
        <v>70</v>
      </c>
      <c r="N48" s="40" t="s">
        <v>74</v>
      </c>
      <c r="O48" s="40" t="s">
        <v>74</v>
      </c>
      <c r="P48" s="44">
        <v>44058</v>
      </c>
      <c r="Q48" s="45">
        <v>605</v>
      </c>
      <c r="R48" s="40">
        <v>710</v>
      </c>
      <c r="S48" s="40">
        <v>847</v>
      </c>
      <c r="T48" s="46">
        <v>730</v>
      </c>
      <c r="U48" s="47">
        <f t="shared" si="12"/>
        <v>3.0543933054393304</v>
      </c>
      <c r="V48" s="48">
        <v>934</v>
      </c>
      <c r="W48" s="47">
        <f t="shared" si="13"/>
        <v>3.4</v>
      </c>
      <c r="X48" s="47">
        <f t="shared" si="14"/>
        <v>3.1237458193979935</v>
      </c>
      <c r="Y48" s="40">
        <v>1158</v>
      </c>
      <c r="Z48" s="49">
        <f t="shared" si="15"/>
        <v>3.5666666666666669</v>
      </c>
      <c r="AA48" s="161">
        <f t="shared" si="16"/>
        <v>103.82049727107336</v>
      </c>
      <c r="AB48" s="47">
        <f t="shared" si="17"/>
        <v>3.2256267409470754</v>
      </c>
      <c r="AC48" s="47">
        <v>33</v>
      </c>
      <c r="AD48" s="50">
        <f t="shared" si="18"/>
        <v>33.523600000000002</v>
      </c>
      <c r="AE48" s="51">
        <f t="shared" si="19"/>
        <v>1315.1481481481483</v>
      </c>
      <c r="AF48" s="49">
        <f t="shared" si="20"/>
        <v>110.23875823032618</v>
      </c>
      <c r="AG48" s="47">
        <f t="shared" si="21"/>
        <v>107.02962775069977</v>
      </c>
      <c r="AH48" s="52">
        <v>10</v>
      </c>
      <c r="AI48" s="53">
        <v>0.5</v>
      </c>
      <c r="AJ48" s="54">
        <v>56</v>
      </c>
      <c r="AK48" s="54">
        <v>88</v>
      </c>
      <c r="AL48" s="55">
        <v>22</v>
      </c>
      <c r="AM48" s="56">
        <v>0.23</v>
      </c>
      <c r="AN48" s="56">
        <v>0.43</v>
      </c>
      <c r="AO48" s="57">
        <v>2.1999999999999999E-2</v>
      </c>
      <c r="AP48" s="48"/>
      <c r="AQ48" s="51"/>
      <c r="AR48" s="58"/>
    </row>
    <row r="49" spans="1:109" s="18" customFormat="1" ht="15.95" customHeight="1" thickBot="1" x14ac:dyDescent="0.25">
      <c r="A49" s="71" t="s">
        <v>112</v>
      </c>
      <c r="B49" s="40">
        <v>54</v>
      </c>
      <c r="C49" s="41">
        <v>19</v>
      </c>
      <c r="D49" s="41"/>
      <c r="E49" s="42">
        <v>19777393</v>
      </c>
      <c r="F49" s="40" t="s">
        <v>70</v>
      </c>
      <c r="G49" s="40" t="s">
        <v>71</v>
      </c>
      <c r="H49" s="40" t="s">
        <v>115</v>
      </c>
      <c r="I49" s="40" t="s">
        <v>115</v>
      </c>
      <c r="J49" s="43" t="s">
        <v>116</v>
      </c>
      <c r="K49" s="41">
        <v>17846189</v>
      </c>
      <c r="L49" s="44">
        <v>43837</v>
      </c>
      <c r="M49" s="45">
        <v>83</v>
      </c>
      <c r="N49" s="40" t="s">
        <v>74</v>
      </c>
      <c r="O49" s="40" t="s">
        <v>74</v>
      </c>
      <c r="P49" s="44">
        <v>44067</v>
      </c>
      <c r="Q49" s="45">
        <v>795</v>
      </c>
      <c r="R49" s="40">
        <v>808</v>
      </c>
      <c r="S49" s="40">
        <v>737</v>
      </c>
      <c r="T49" s="46">
        <v>822</v>
      </c>
      <c r="U49" s="47">
        <f t="shared" si="12"/>
        <v>2.8344827586206898</v>
      </c>
      <c r="V49" s="48">
        <v>1055</v>
      </c>
      <c r="W49" s="47">
        <f t="shared" si="13"/>
        <v>3.8833333333333333</v>
      </c>
      <c r="X49" s="47">
        <f t="shared" si="14"/>
        <v>3.0142857142857142</v>
      </c>
      <c r="Y49" s="40">
        <v>1294</v>
      </c>
      <c r="Z49" s="49">
        <f t="shared" si="15"/>
        <v>3.9333333333333331</v>
      </c>
      <c r="AA49" s="161">
        <f t="shared" si="16"/>
        <v>114.49363250454819</v>
      </c>
      <c r="AB49" s="47">
        <f t="shared" si="17"/>
        <v>3.1560975609756099</v>
      </c>
      <c r="AC49" s="47">
        <v>37</v>
      </c>
      <c r="AD49" s="50">
        <f t="shared" si="18"/>
        <v>35.616199999999999</v>
      </c>
      <c r="AE49" s="51">
        <f t="shared" si="19"/>
        <v>1180.5555555555557</v>
      </c>
      <c r="AF49" s="49">
        <f t="shared" si="20"/>
        <v>98.956895958535767</v>
      </c>
      <c r="AG49" s="47">
        <f t="shared" si="21"/>
        <v>106.72526423154198</v>
      </c>
      <c r="AH49" s="52">
        <v>10</v>
      </c>
      <c r="AI49" s="53">
        <v>0.4</v>
      </c>
      <c r="AJ49" s="54">
        <v>58</v>
      </c>
      <c r="AK49" s="54">
        <v>113</v>
      </c>
      <c r="AL49" s="55">
        <v>33</v>
      </c>
      <c r="AM49" s="56">
        <v>0.89</v>
      </c>
      <c r="AN49" s="56">
        <v>0.65</v>
      </c>
      <c r="AO49" s="57">
        <v>3.7999999999999999E-2</v>
      </c>
      <c r="AP49" s="48"/>
      <c r="AQ49" s="51"/>
      <c r="AR49" s="58"/>
    </row>
    <row r="50" spans="1:109" s="18" customFormat="1" ht="15.95" customHeight="1" thickBot="1" x14ac:dyDescent="0.25">
      <c r="A50" s="39" t="s">
        <v>97</v>
      </c>
      <c r="B50" s="40">
        <v>54</v>
      </c>
      <c r="C50" s="41">
        <v>17</v>
      </c>
      <c r="D50" s="41"/>
      <c r="E50" s="42">
        <v>19796615</v>
      </c>
      <c r="F50" s="40" t="s">
        <v>70</v>
      </c>
      <c r="G50" s="40" t="s">
        <v>71</v>
      </c>
      <c r="H50" s="40" t="s">
        <v>110</v>
      </c>
      <c r="I50" s="40" t="s">
        <v>110</v>
      </c>
      <c r="J50" s="43" t="s">
        <v>111</v>
      </c>
      <c r="K50" s="41">
        <v>18653883</v>
      </c>
      <c r="L50" s="44">
        <v>43900</v>
      </c>
      <c r="M50" s="45" t="s">
        <v>102</v>
      </c>
      <c r="N50" s="40" t="s">
        <v>74</v>
      </c>
      <c r="O50" s="70" t="s">
        <v>103</v>
      </c>
      <c r="P50" s="44">
        <v>44058</v>
      </c>
      <c r="Q50" s="45">
        <v>615</v>
      </c>
      <c r="R50" s="40">
        <v>802</v>
      </c>
      <c r="S50" s="40">
        <v>849</v>
      </c>
      <c r="T50" s="46">
        <v>822</v>
      </c>
      <c r="U50" s="47">
        <f t="shared" si="12"/>
        <v>3.6211453744493394</v>
      </c>
      <c r="V50" s="48">
        <v>1030</v>
      </c>
      <c r="W50" s="47">
        <f t="shared" si="13"/>
        <v>3.4666666666666668</v>
      </c>
      <c r="X50" s="47">
        <f t="shared" si="14"/>
        <v>3.5888501742160277</v>
      </c>
      <c r="Y50" s="40">
        <v>1228</v>
      </c>
      <c r="Z50" s="49">
        <f t="shared" si="15"/>
        <v>3.3833333333333333</v>
      </c>
      <c r="AA50" s="161">
        <f t="shared" si="16"/>
        <v>98.483929654335938</v>
      </c>
      <c r="AB50" s="47">
        <f t="shared" si="17"/>
        <v>3.5389048991354466</v>
      </c>
      <c r="AC50" s="47">
        <v>37</v>
      </c>
      <c r="AD50" s="50">
        <f t="shared" si="18"/>
        <v>37.9724</v>
      </c>
      <c r="AE50" s="51">
        <f t="shared" si="19"/>
        <v>1367.9417989417989</v>
      </c>
      <c r="AF50" s="49">
        <f t="shared" si="20"/>
        <v>114.66404409194755</v>
      </c>
      <c r="AG50" s="47">
        <f t="shared" si="21"/>
        <v>106.57398687314173</v>
      </c>
      <c r="AH50" s="52">
        <v>1</v>
      </c>
      <c r="AI50" s="53">
        <v>2.6</v>
      </c>
      <c r="AJ50" s="54">
        <v>64</v>
      </c>
      <c r="AK50" s="54">
        <v>107</v>
      </c>
      <c r="AL50" s="55">
        <v>19</v>
      </c>
      <c r="AM50" s="56">
        <v>0.4</v>
      </c>
      <c r="AN50" s="56">
        <v>0.59</v>
      </c>
      <c r="AO50" s="57">
        <v>3.6999999999999998E-2</v>
      </c>
      <c r="AP50" s="48"/>
      <c r="AQ50" s="51"/>
      <c r="AR50" s="58"/>
    </row>
    <row r="51" spans="1:109" s="18" customFormat="1" ht="15.95" hidden="1" customHeight="1" thickBot="1" x14ac:dyDescent="0.25">
      <c r="A51" s="43" t="s">
        <v>146</v>
      </c>
      <c r="B51" s="40">
        <v>54</v>
      </c>
      <c r="C51" s="41">
        <v>40</v>
      </c>
      <c r="D51" s="41"/>
      <c r="E51" s="72">
        <v>19823086</v>
      </c>
      <c r="F51" s="41" t="s">
        <v>70</v>
      </c>
      <c r="G51" s="41" t="s">
        <v>75</v>
      </c>
      <c r="H51" s="41">
        <v>100</v>
      </c>
      <c r="I51" s="41">
        <v>100</v>
      </c>
      <c r="J51" s="43" t="s">
        <v>94</v>
      </c>
      <c r="K51" s="41">
        <v>17968458</v>
      </c>
      <c r="L51" s="73">
        <v>43849</v>
      </c>
      <c r="M51" s="74">
        <v>76</v>
      </c>
      <c r="N51" s="41" t="s">
        <v>74</v>
      </c>
      <c r="O51" s="40" t="s">
        <v>74</v>
      </c>
      <c r="P51" s="44">
        <v>44067</v>
      </c>
      <c r="Q51" s="45">
        <v>872</v>
      </c>
      <c r="R51" s="40">
        <v>936</v>
      </c>
      <c r="S51" s="40">
        <v>836</v>
      </c>
      <c r="T51" s="46">
        <v>940</v>
      </c>
      <c r="U51" s="47">
        <f t="shared" si="12"/>
        <v>3.3812949640287768</v>
      </c>
      <c r="V51" s="48">
        <v>1108</v>
      </c>
      <c r="W51" s="47">
        <f t="shared" si="13"/>
        <v>2.8</v>
      </c>
      <c r="X51" s="47">
        <f t="shared" si="14"/>
        <v>3.2781065088757395</v>
      </c>
      <c r="Y51" s="40">
        <v>1370</v>
      </c>
      <c r="Z51" s="49">
        <f t="shared" si="15"/>
        <v>3.5833333333333335</v>
      </c>
      <c r="AA51" s="161">
        <f t="shared" si="16"/>
        <v>104.30563978168585</v>
      </c>
      <c r="AB51" s="47">
        <f t="shared" si="17"/>
        <v>3.442211055276382</v>
      </c>
      <c r="AC51" s="47">
        <v>39</v>
      </c>
      <c r="AD51" s="50">
        <f t="shared" si="18"/>
        <v>38.064999999999998</v>
      </c>
      <c r="AE51" s="51">
        <f t="shared" si="19"/>
        <v>1278.6666666666665</v>
      </c>
      <c r="AF51" s="49">
        <f t="shared" si="20"/>
        <v>107.18079611207807</v>
      </c>
      <c r="AG51" s="185">
        <f t="shared" si="21"/>
        <v>105.74321794688197</v>
      </c>
      <c r="AH51" s="52">
        <v>5</v>
      </c>
      <c r="AI51" s="53">
        <v>0.6</v>
      </c>
      <c r="AJ51" s="54">
        <v>70</v>
      </c>
      <c r="AK51" s="54">
        <v>124</v>
      </c>
      <c r="AL51" s="55">
        <v>25</v>
      </c>
      <c r="AM51" s="56">
        <v>0.9</v>
      </c>
      <c r="AN51" s="56">
        <v>0.75</v>
      </c>
      <c r="AO51" s="57">
        <v>5.0000000000000001E-3</v>
      </c>
      <c r="AP51" s="48"/>
      <c r="AQ51" s="51"/>
      <c r="AR51" s="58"/>
    </row>
    <row r="52" spans="1:109" s="18" customFormat="1" ht="15.95" customHeight="1" thickBot="1" x14ac:dyDescent="0.25">
      <c r="A52" s="43" t="s">
        <v>173</v>
      </c>
      <c r="B52" s="40">
        <v>53</v>
      </c>
      <c r="C52" s="41">
        <v>62</v>
      </c>
      <c r="D52" s="41"/>
      <c r="E52" s="72">
        <v>19880964</v>
      </c>
      <c r="F52" s="41" t="s">
        <v>70</v>
      </c>
      <c r="G52" s="41" t="s">
        <v>71</v>
      </c>
      <c r="H52" s="41">
        <v>20025</v>
      </c>
      <c r="I52" s="41">
        <v>20025</v>
      </c>
      <c r="J52" s="43" t="s">
        <v>176</v>
      </c>
      <c r="K52" s="41">
        <v>18341882</v>
      </c>
      <c r="L52" s="73">
        <v>43905</v>
      </c>
      <c r="M52" s="74">
        <v>88</v>
      </c>
      <c r="N52" s="41" t="s">
        <v>74</v>
      </c>
      <c r="O52" s="40" t="s">
        <v>74</v>
      </c>
      <c r="P52" s="44">
        <v>44058</v>
      </c>
      <c r="Q52" s="45">
        <v>550</v>
      </c>
      <c r="R52" s="40">
        <v>656</v>
      </c>
      <c r="S52" s="48">
        <v>693</v>
      </c>
      <c r="T52" s="46">
        <v>690</v>
      </c>
      <c r="U52" s="47">
        <f t="shared" si="12"/>
        <v>3.1081081081081079</v>
      </c>
      <c r="V52" s="48">
        <v>890</v>
      </c>
      <c r="W52" s="47">
        <f t="shared" si="13"/>
        <v>3.3333333333333335</v>
      </c>
      <c r="X52" s="47">
        <f t="shared" si="14"/>
        <v>3.1560283687943262</v>
      </c>
      <c r="Y52" s="40">
        <v>1144</v>
      </c>
      <c r="Z52" s="49">
        <f t="shared" si="15"/>
        <v>3.7833333333333332</v>
      </c>
      <c r="AA52" s="161">
        <f t="shared" si="16"/>
        <v>110.12734990903574</v>
      </c>
      <c r="AB52" s="47">
        <f t="shared" si="17"/>
        <v>3.3450292397660819</v>
      </c>
      <c r="AC52" s="47">
        <v>34</v>
      </c>
      <c r="AD52" s="50">
        <f t="shared" si="18"/>
        <v>35.159399999999998</v>
      </c>
      <c r="AE52" s="51">
        <f t="shared" si="19"/>
        <v>1195.8571428571429</v>
      </c>
      <c r="AF52" s="49">
        <f t="shared" si="20"/>
        <v>100.23951038144708</v>
      </c>
      <c r="AG52" s="47">
        <f t="shared" si="21"/>
        <v>105.1834301452414</v>
      </c>
      <c r="AH52" s="52">
        <v>5</v>
      </c>
      <c r="AI52" s="53">
        <v>3.2</v>
      </c>
      <c r="AJ52" s="54">
        <v>61</v>
      </c>
      <c r="AK52" s="54">
        <v>104</v>
      </c>
      <c r="AL52" s="55">
        <v>21</v>
      </c>
      <c r="AM52" s="56">
        <v>0.4</v>
      </c>
      <c r="AN52" s="56">
        <v>0.42</v>
      </c>
      <c r="AO52" s="57">
        <v>6.0000000000000001E-3</v>
      </c>
      <c r="AP52" s="48"/>
      <c r="AQ52" s="51"/>
      <c r="AR52" s="58"/>
    </row>
    <row r="53" spans="1:109" s="18" customFormat="1" ht="15.95" customHeight="1" thickBot="1" x14ac:dyDescent="0.25">
      <c r="A53" s="39" t="s">
        <v>126</v>
      </c>
      <c r="B53" s="40">
        <v>54</v>
      </c>
      <c r="C53" s="41">
        <v>28</v>
      </c>
      <c r="D53" s="41"/>
      <c r="E53" s="42">
        <v>19832479</v>
      </c>
      <c r="F53" s="40" t="s">
        <v>70</v>
      </c>
      <c r="G53" s="40" t="s">
        <v>75</v>
      </c>
      <c r="H53" s="40" t="s">
        <v>131</v>
      </c>
      <c r="I53" s="40" t="s">
        <v>131</v>
      </c>
      <c r="J53" s="43" t="s">
        <v>132</v>
      </c>
      <c r="K53" s="41">
        <v>18540051</v>
      </c>
      <c r="L53" s="44">
        <v>43837</v>
      </c>
      <c r="M53" s="45">
        <v>72</v>
      </c>
      <c r="N53" s="40" t="s">
        <v>74</v>
      </c>
      <c r="O53" s="40" t="s">
        <v>74</v>
      </c>
      <c r="P53" s="44">
        <v>44037</v>
      </c>
      <c r="Q53" s="45">
        <v>584</v>
      </c>
      <c r="R53" s="40">
        <v>740</v>
      </c>
      <c r="S53" s="40">
        <v>610</v>
      </c>
      <c r="T53" s="46">
        <v>746</v>
      </c>
      <c r="U53" s="47">
        <f t="shared" si="12"/>
        <v>2.5724137931034483</v>
      </c>
      <c r="V53" s="48">
        <v>1024</v>
      </c>
      <c r="W53" s="47">
        <f t="shared" si="13"/>
        <v>4.6333333333333337</v>
      </c>
      <c r="X53" s="47">
        <f t="shared" si="14"/>
        <v>2.9257142857142857</v>
      </c>
      <c r="Y53" s="40">
        <v>1224</v>
      </c>
      <c r="Z53" s="49">
        <f t="shared" si="15"/>
        <v>3.9833333333333334</v>
      </c>
      <c r="AA53" s="161">
        <f t="shared" si="16"/>
        <v>115.94906003638566</v>
      </c>
      <c r="AB53" s="47">
        <f t="shared" si="17"/>
        <v>2.9853658536585366</v>
      </c>
      <c r="AC53" s="47">
        <v>35</v>
      </c>
      <c r="AD53" s="50">
        <f t="shared" si="18"/>
        <v>33.616199999999999</v>
      </c>
      <c r="AE53" s="51">
        <f t="shared" si="19"/>
        <v>1097.6190476190477</v>
      </c>
      <c r="AF53" s="49">
        <f t="shared" si="20"/>
        <v>92.004966124810068</v>
      </c>
      <c r="AG53" s="47">
        <f t="shared" si="21"/>
        <v>103.97701308059786</v>
      </c>
      <c r="AH53" s="52">
        <v>5</v>
      </c>
      <c r="AI53" s="53">
        <v>1.9</v>
      </c>
      <c r="AJ53" s="54">
        <v>56</v>
      </c>
      <c r="AK53" s="54">
        <v>105</v>
      </c>
      <c r="AL53" s="55">
        <v>26</v>
      </c>
      <c r="AM53" s="56">
        <v>0.6</v>
      </c>
      <c r="AN53" s="56">
        <v>0.49</v>
      </c>
      <c r="AO53" s="57">
        <v>1E-3</v>
      </c>
      <c r="AP53" s="48"/>
      <c r="AQ53" s="51"/>
      <c r="AR53" s="58"/>
    </row>
    <row r="54" spans="1:109" s="18" customFormat="1" ht="15.95" customHeight="1" thickBot="1" x14ac:dyDescent="0.25">
      <c r="A54" s="43" t="s">
        <v>136</v>
      </c>
      <c r="B54" s="41">
        <v>54</v>
      </c>
      <c r="C54" s="41">
        <v>37</v>
      </c>
      <c r="D54" s="41"/>
      <c r="E54" s="72">
        <v>19719267</v>
      </c>
      <c r="F54" s="41" t="s">
        <v>70</v>
      </c>
      <c r="G54" s="41" t="s">
        <v>75</v>
      </c>
      <c r="H54" s="41" t="s">
        <v>144</v>
      </c>
      <c r="I54" s="41" t="s">
        <v>144</v>
      </c>
      <c r="J54" s="43" t="s">
        <v>145</v>
      </c>
      <c r="K54" s="41">
        <v>18191810</v>
      </c>
      <c r="L54" s="73">
        <v>43879</v>
      </c>
      <c r="M54" s="74" t="s">
        <v>102</v>
      </c>
      <c r="N54" s="41" t="s">
        <v>74</v>
      </c>
      <c r="O54" s="77" t="s">
        <v>103</v>
      </c>
      <c r="P54" s="73">
        <v>44055</v>
      </c>
      <c r="Q54" s="74">
        <v>640</v>
      </c>
      <c r="R54" s="40">
        <v>758</v>
      </c>
      <c r="S54" s="40">
        <v>750</v>
      </c>
      <c r="T54" s="46">
        <v>772</v>
      </c>
      <c r="U54" s="47">
        <f t="shared" si="12"/>
        <v>3.1129032258064515</v>
      </c>
      <c r="V54" s="48">
        <v>1006</v>
      </c>
      <c r="W54" s="47">
        <f t="shared" si="13"/>
        <v>3.9</v>
      </c>
      <c r="X54" s="47">
        <f t="shared" si="14"/>
        <v>3.2662337662337664</v>
      </c>
      <c r="Y54" s="40">
        <v>1206</v>
      </c>
      <c r="Z54" s="49">
        <f t="shared" si="15"/>
        <v>3.6166666666666667</v>
      </c>
      <c r="AA54" s="161">
        <f t="shared" si="16"/>
        <v>105.27592480291081</v>
      </c>
      <c r="AB54" s="47">
        <f t="shared" si="17"/>
        <v>3.277173913043478</v>
      </c>
      <c r="AC54" s="47">
        <v>32</v>
      </c>
      <c r="AD54" s="50">
        <f t="shared" si="18"/>
        <v>32.186999999999998</v>
      </c>
      <c r="AE54" s="51">
        <f t="shared" si="19"/>
        <v>1221.6666666666665</v>
      </c>
      <c r="AF54" s="49">
        <f t="shared" si="20"/>
        <v>102.40292433544475</v>
      </c>
      <c r="AG54" s="47">
        <f t="shared" si="21"/>
        <v>103.83942456917778</v>
      </c>
      <c r="AH54" s="52">
        <v>14</v>
      </c>
      <c r="AI54" s="53">
        <v>0.2</v>
      </c>
      <c r="AJ54" s="54">
        <v>88</v>
      </c>
      <c r="AK54" s="54">
        <v>157</v>
      </c>
      <c r="AL54" s="55">
        <v>26</v>
      </c>
      <c r="AM54" s="56">
        <v>1.01</v>
      </c>
      <c r="AN54" s="56">
        <v>0.54</v>
      </c>
      <c r="AO54" s="57">
        <v>-5.0000000000000001E-3</v>
      </c>
      <c r="AP54" s="48"/>
      <c r="AQ54" s="51"/>
      <c r="AR54" s="58"/>
    </row>
    <row r="55" spans="1:109" s="18" customFormat="1" ht="15.95" customHeight="1" thickBot="1" x14ac:dyDescent="0.25">
      <c r="A55" s="39" t="s">
        <v>189</v>
      </c>
      <c r="B55" s="40">
        <v>53</v>
      </c>
      <c r="C55" s="41">
        <v>72</v>
      </c>
      <c r="D55" s="41"/>
      <c r="E55" s="42">
        <v>19815366</v>
      </c>
      <c r="F55" s="40" t="s">
        <v>70</v>
      </c>
      <c r="G55" s="40" t="s">
        <v>75</v>
      </c>
      <c r="H55" s="40" t="s">
        <v>194</v>
      </c>
      <c r="I55" s="40" t="s">
        <v>194</v>
      </c>
      <c r="J55" s="43" t="s">
        <v>162</v>
      </c>
      <c r="K55" s="41">
        <v>19326717</v>
      </c>
      <c r="L55" s="44">
        <v>43862</v>
      </c>
      <c r="M55" s="45">
        <v>80</v>
      </c>
      <c r="N55" s="40" t="s">
        <v>74</v>
      </c>
      <c r="O55" s="40" t="s">
        <v>74</v>
      </c>
      <c r="P55" s="44">
        <v>44072</v>
      </c>
      <c r="Q55" s="45">
        <v>731</v>
      </c>
      <c r="R55" s="40">
        <v>800</v>
      </c>
      <c r="S55" s="40">
        <v>787</v>
      </c>
      <c r="T55" s="46">
        <v>754</v>
      </c>
      <c r="U55" s="47">
        <f t="shared" si="12"/>
        <v>2.8452830188679243</v>
      </c>
      <c r="V55" s="48">
        <v>934</v>
      </c>
      <c r="W55" s="47">
        <f t="shared" si="13"/>
        <v>3</v>
      </c>
      <c r="X55" s="47">
        <f t="shared" si="14"/>
        <v>2.8738461538461539</v>
      </c>
      <c r="Y55" s="40">
        <v>1192</v>
      </c>
      <c r="Z55" s="49">
        <f t="shared" si="15"/>
        <v>3.65</v>
      </c>
      <c r="AA55" s="161">
        <f t="shared" si="16"/>
        <v>106.24620982413579</v>
      </c>
      <c r="AB55" s="47">
        <f t="shared" si="17"/>
        <v>3.0961038961038962</v>
      </c>
      <c r="AC55" s="47">
        <v>36</v>
      </c>
      <c r="AD55" s="50">
        <f t="shared" si="18"/>
        <v>35.551200000000001</v>
      </c>
      <c r="AE55" s="51">
        <f t="shared" si="19"/>
        <v>1208.4857142857143</v>
      </c>
      <c r="AF55" s="49">
        <f t="shared" si="20"/>
        <v>101.29806643421495</v>
      </c>
      <c r="AG55" s="47">
        <f t="shared" si="21"/>
        <v>103.77213812917537</v>
      </c>
      <c r="AH55" s="52">
        <v>2</v>
      </c>
      <c r="AI55" s="53">
        <v>1.6</v>
      </c>
      <c r="AJ55" s="54">
        <v>56</v>
      </c>
      <c r="AK55" s="54">
        <v>107</v>
      </c>
      <c r="AL55" s="55">
        <v>31</v>
      </c>
      <c r="AM55" s="56">
        <v>1.1299999999999999</v>
      </c>
      <c r="AN55" s="56">
        <v>0.26</v>
      </c>
      <c r="AO55" s="57">
        <v>2.5999999999999999E-2</v>
      </c>
      <c r="AP55" s="48"/>
      <c r="AQ55" s="51"/>
      <c r="AR55" s="58"/>
    </row>
    <row r="56" spans="1:109" s="18" customFormat="1" ht="15.95" customHeight="1" thickBot="1" x14ac:dyDescent="0.25">
      <c r="A56" s="39" t="s">
        <v>150</v>
      </c>
      <c r="B56" s="40">
        <v>53</v>
      </c>
      <c r="C56" s="41">
        <v>42</v>
      </c>
      <c r="D56" s="41"/>
      <c r="E56" s="42">
        <v>19925202</v>
      </c>
      <c r="F56" s="40" t="s">
        <v>70</v>
      </c>
      <c r="G56" s="40" t="s">
        <v>71</v>
      </c>
      <c r="H56" s="40" t="s">
        <v>151</v>
      </c>
      <c r="I56" s="40" t="s">
        <v>152</v>
      </c>
      <c r="J56" s="87" t="s">
        <v>153</v>
      </c>
      <c r="K56" s="41">
        <v>19845503</v>
      </c>
      <c r="L56" s="44">
        <v>43846</v>
      </c>
      <c r="M56" s="45" t="s">
        <v>154</v>
      </c>
      <c r="N56" s="70" t="s">
        <v>103</v>
      </c>
      <c r="O56" s="40" t="s">
        <v>74</v>
      </c>
      <c r="P56" s="44">
        <v>44058</v>
      </c>
      <c r="Q56" s="45">
        <v>528</v>
      </c>
      <c r="R56" s="40">
        <v>630</v>
      </c>
      <c r="S56" s="40">
        <v>584</v>
      </c>
      <c r="T56" s="46">
        <v>680</v>
      </c>
      <c r="U56" s="47">
        <f t="shared" si="12"/>
        <v>2.419928825622776</v>
      </c>
      <c r="V56" s="48">
        <v>916</v>
      </c>
      <c r="W56" s="47">
        <f t="shared" si="13"/>
        <v>3.9333333333333331</v>
      </c>
      <c r="X56" s="47">
        <f t="shared" si="14"/>
        <v>2.6862170087976538</v>
      </c>
      <c r="Y56" s="40">
        <v>1148</v>
      </c>
      <c r="Z56" s="49">
        <f t="shared" si="15"/>
        <v>3.9</v>
      </c>
      <c r="AA56" s="161">
        <f t="shared" si="16"/>
        <v>113.52334748332321</v>
      </c>
      <c r="AB56" s="47">
        <f t="shared" si="17"/>
        <v>2.86284289276808</v>
      </c>
      <c r="AC56" s="47">
        <v>33</v>
      </c>
      <c r="AD56" s="50">
        <f t="shared" si="18"/>
        <v>31.9528</v>
      </c>
      <c r="AE56" s="51">
        <f t="shared" si="19"/>
        <v>1108.867724867725</v>
      </c>
      <c r="AF56" s="49">
        <f t="shared" si="20"/>
        <v>92.947856257282211</v>
      </c>
      <c r="AG56" s="47">
        <f t="shared" si="21"/>
        <v>103.2356018703027</v>
      </c>
      <c r="AH56" s="52">
        <v>8</v>
      </c>
      <c r="AI56" s="53">
        <v>1.9</v>
      </c>
      <c r="AJ56" s="54">
        <v>71</v>
      </c>
      <c r="AK56" s="54">
        <v>125</v>
      </c>
      <c r="AL56" s="55">
        <v>28</v>
      </c>
      <c r="AM56" s="56">
        <v>0.42</v>
      </c>
      <c r="AN56" s="56">
        <v>0.81</v>
      </c>
      <c r="AO56" s="57">
        <v>8.0000000000000002E-3</v>
      </c>
      <c r="AP56" s="48"/>
      <c r="AQ56" s="51"/>
      <c r="AR56" s="58"/>
    </row>
    <row r="57" spans="1:109" s="18" customFormat="1" ht="15.95" customHeight="1" thickBot="1" x14ac:dyDescent="0.25">
      <c r="A57" s="43" t="s">
        <v>167</v>
      </c>
      <c r="B57" s="40">
        <v>53</v>
      </c>
      <c r="C57" s="41">
        <v>52</v>
      </c>
      <c r="D57" s="41"/>
      <c r="E57" s="72">
        <v>19791975</v>
      </c>
      <c r="F57" s="41" t="s">
        <v>70</v>
      </c>
      <c r="G57" s="41" t="s">
        <v>71</v>
      </c>
      <c r="H57" s="41"/>
      <c r="I57" s="41">
        <v>2420</v>
      </c>
      <c r="J57" s="43" t="s">
        <v>169</v>
      </c>
      <c r="K57" s="41">
        <v>19168537</v>
      </c>
      <c r="L57" s="73">
        <v>43885</v>
      </c>
      <c r="M57" s="74">
        <v>64</v>
      </c>
      <c r="N57" s="41" t="s">
        <v>74</v>
      </c>
      <c r="O57" s="41" t="s">
        <v>74</v>
      </c>
      <c r="P57" s="73">
        <v>44065</v>
      </c>
      <c r="Q57" s="74">
        <v>580</v>
      </c>
      <c r="R57" s="40">
        <v>724</v>
      </c>
      <c r="S57" s="41">
        <v>710</v>
      </c>
      <c r="T57" s="46">
        <v>756</v>
      </c>
      <c r="U57" s="47">
        <f t="shared" si="12"/>
        <v>3.1239669421487601</v>
      </c>
      <c r="V57" s="48">
        <v>988</v>
      </c>
      <c r="W57" s="47">
        <f t="shared" si="13"/>
        <v>3.8666666666666667</v>
      </c>
      <c r="X57" s="47">
        <f t="shared" si="14"/>
        <v>3.2715231788079469</v>
      </c>
      <c r="Y57" s="40">
        <v>1176</v>
      </c>
      <c r="Z57" s="49">
        <f t="shared" si="15"/>
        <v>3.5</v>
      </c>
      <c r="AA57" s="161">
        <f t="shared" si="16"/>
        <v>101.87992722862337</v>
      </c>
      <c r="AB57" s="47">
        <f t="shared" si="17"/>
        <v>3.2486187845303869</v>
      </c>
      <c r="AC57" s="47">
        <v>33</v>
      </c>
      <c r="AD57" s="50">
        <f t="shared" si="18"/>
        <v>33.4114</v>
      </c>
      <c r="AE57" s="51">
        <f t="shared" si="19"/>
        <v>1233.9560439560439</v>
      </c>
      <c r="AF57" s="49">
        <f t="shared" si="20"/>
        <v>103.43304835129238</v>
      </c>
      <c r="AG57" s="47">
        <f t="shared" si="21"/>
        <v>102.65648778995788</v>
      </c>
      <c r="AH57" s="52">
        <v>7</v>
      </c>
      <c r="AI57" s="53">
        <v>2</v>
      </c>
      <c r="AJ57" s="54">
        <v>69</v>
      </c>
      <c r="AK57" s="54">
        <v>125</v>
      </c>
      <c r="AL57" s="55">
        <v>20</v>
      </c>
      <c r="AM57" s="56">
        <v>0.24</v>
      </c>
      <c r="AN57" s="56">
        <v>0.88</v>
      </c>
      <c r="AO57" s="57">
        <v>-3.2000000000000001E-2</v>
      </c>
      <c r="AP57" s="48"/>
      <c r="AQ57" s="51"/>
      <c r="AR57" s="58"/>
    </row>
    <row r="58" spans="1:109" s="18" customFormat="1" ht="15.95" customHeight="1" thickBot="1" x14ac:dyDescent="0.25">
      <c r="A58" s="43" t="s">
        <v>146</v>
      </c>
      <c r="B58" s="40">
        <v>54</v>
      </c>
      <c r="C58" s="41">
        <v>38</v>
      </c>
      <c r="D58" s="41"/>
      <c r="E58" s="72">
        <v>19823087</v>
      </c>
      <c r="F58" s="41" t="s">
        <v>70</v>
      </c>
      <c r="G58" s="41" t="s">
        <v>75</v>
      </c>
      <c r="H58" s="41">
        <v>140</v>
      </c>
      <c r="I58" s="41">
        <v>140</v>
      </c>
      <c r="J58" s="43" t="s">
        <v>147</v>
      </c>
      <c r="K58" s="41">
        <v>18318088</v>
      </c>
      <c r="L58" s="73">
        <v>43877</v>
      </c>
      <c r="M58" s="74">
        <v>76</v>
      </c>
      <c r="N58" s="41" t="s">
        <v>74</v>
      </c>
      <c r="O58" s="40" t="s">
        <v>74</v>
      </c>
      <c r="P58" s="44">
        <v>44067</v>
      </c>
      <c r="Q58" s="45">
        <v>810</v>
      </c>
      <c r="R58" s="40">
        <v>882</v>
      </c>
      <c r="S58" s="40">
        <v>859</v>
      </c>
      <c r="T58" s="46">
        <v>928</v>
      </c>
      <c r="U58" s="47">
        <f t="shared" si="12"/>
        <v>3.7120000000000002</v>
      </c>
      <c r="V58" s="48">
        <v>1110</v>
      </c>
      <c r="W58" s="47">
        <f t="shared" si="13"/>
        <v>3.0333333333333332</v>
      </c>
      <c r="X58" s="47">
        <f t="shared" si="14"/>
        <v>3.5806451612903225</v>
      </c>
      <c r="Y58" s="40">
        <v>1320</v>
      </c>
      <c r="Z58" s="49">
        <f t="shared" si="15"/>
        <v>3.2666666666666666</v>
      </c>
      <c r="AA58" s="161">
        <f t="shared" si="16"/>
        <v>95.087932080048489</v>
      </c>
      <c r="AB58" s="47">
        <f t="shared" si="17"/>
        <v>3.5675675675675675</v>
      </c>
      <c r="AC58" s="47">
        <v>35</v>
      </c>
      <c r="AD58" s="50">
        <f t="shared" si="18"/>
        <v>35.112200000000001</v>
      </c>
      <c r="AE58" s="51">
        <f t="shared" si="19"/>
        <v>1312.3333333333335</v>
      </c>
      <c r="AF58" s="49">
        <f t="shared" si="20"/>
        <v>110.00281394506032</v>
      </c>
      <c r="AG58" s="185">
        <f t="shared" si="21"/>
        <v>102.54537301255441</v>
      </c>
      <c r="AH58" s="52">
        <v>10</v>
      </c>
      <c r="AI58" s="53">
        <v>1</v>
      </c>
      <c r="AJ58" s="54">
        <v>63</v>
      </c>
      <c r="AK58" s="54">
        <v>117</v>
      </c>
      <c r="AL58" s="55">
        <v>24</v>
      </c>
      <c r="AM58" s="56">
        <v>0.63</v>
      </c>
      <c r="AN58" s="56">
        <v>0.82</v>
      </c>
      <c r="AO58" s="57">
        <v>3.3000000000000002E-2</v>
      </c>
      <c r="AP58" s="48"/>
      <c r="AQ58" s="51"/>
      <c r="AR58" s="58"/>
    </row>
    <row r="59" spans="1:109" s="18" customFormat="1" ht="15.95" customHeight="1" thickBot="1" x14ac:dyDescent="0.25">
      <c r="A59" s="39" t="s">
        <v>189</v>
      </c>
      <c r="B59" s="40">
        <v>53</v>
      </c>
      <c r="C59" s="41">
        <v>76</v>
      </c>
      <c r="D59" s="41"/>
      <c r="E59" s="42">
        <v>19815371</v>
      </c>
      <c r="F59" s="40" t="s">
        <v>70</v>
      </c>
      <c r="G59" s="40" t="s">
        <v>75</v>
      </c>
      <c r="H59" s="40" t="s">
        <v>199</v>
      </c>
      <c r="I59" s="40" t="s">
        <v>199</v>
      </c>
      <c r="J59" s="85" t="s">
        <v>200</v>
      </c>
      <c r="K59" s="86">
        <v>19207236</v>
      </c>
      <c r="L59" s="44">
        <v>43854</v>
      </c>
      <c r="M59" s="45">
        <v>82</v>
      </c>
      <c r="N59" s="40" t="s">
        <v>74</v>
      </c>
      <c r="O59" s="40" t="s">
        <v>74</v>
      </c>
      <c r="P59" s="44">
        <v>44072</v>
      </c>
      <c r="Q59" s="45">
        <v>790</v>
      </c>
      <c r="R59" s="40">
        <v>838</v>
      </c>
      <c r="S59" s="40">
        <v>826</v>
      </c>
      <c r="T59" s="46">
        <v>825</v>
      </c>
      <c r="U59" s="47">
        <f t="shared" si="12"/>
        <v>3.0219780219780219</v>
      </c>
      <c r="V59" s="48">
        <v>1030</v>
      </c>
      <c r="W59" s="47">
        <f t="shared" si="13"/>
        <v>3.4166666666666665</v>
      </c>
      <c r="X59" s="47">
        <f t="shared" si="14"/>
        <v>3.0930930930930929</v>
      </c>
      <c r="Y59" s="48">
        <v>1236</v>
      </c>
      <c r="Z59" s="49">
        <f t="shared" si="15"/>
        <v>3.4249999999999998</v>
      </c>
      <c r="AA59" s="161">
        <f t="shared" si="16"/>
        <v>99.696785930867165</v>
      </c>
      <c r="AB59" s="47">
        <f t="shared" si="17"/>
        <v>3.1450381679389312</v>
      </c>
      <c r="AC59" s="47">
        <v>35</v>
      </c>
      <c r="AD59" s="50">
        <f t="shared" si="18"/>
        <v>34.252000000000002</v>
      </c>
      <c r="AE59" s="51">
        <f t="shared" si="19"/>
        <v>1233.7714285714285</v>
      </c>
      <c r="AF59" s="49">
        <f t="shared" si="20"/>
        <v>103.41757346294702</v>
      </c>
      <c r="AG59" s="47">
        <f t="shared" si="21"/>
        <v>101.5571796969071</v>
      </c>
      <c r="AH59" s="54">
        <v>9</v>
      </c>
      <c r="AI59" s="53">
        <v>0.9</v>
      </c>
      <c r="AJ59" s="54">
        <v>59</v>
      </c>
      <c r="AK59" s="54">
        <v>105</v>
      </c>
      <c r="AL59" s="54">
        <v>32</v>
      </c>
      <c r="AM59" s="91">
        <v>0.46</v>
      </c>
      <c r="AN59" s="91">
        <v>0.35</v>
      </c>
      <c r="AO59" s="92">
        <v>1.2E-2</v>
      </c>
      <c r="AP59" s="48"/>
      <c r="AQ59" s="51"/>
      <c r="AR59" s="58"/>
    </row>
    <row r="60" spans="1:109" s="18" customFormat="1" ht="15.95" customHeight="1" thickBot="1" x14ac:dyDescent="0.25">
      <c r="A60" s="43" t="s">
        <v>189</v>
      </c>
      <c r="B60" s="40">
        <v>53</v>
      </c>
      <c r="C60" s="196">
        <v>74</v>
      </c>
      <c r="D60" s="41"/>
      <c r="E60" s="41">
        <v>19815363</v>
      </c>
      <c r="F60" s="41" t="s">
        <v>70</v>
      </c>
      <c r="G60" s="41" t="s">
        <v>75</v>
      </c>
      <c r="H60" s="41" t="s">
        <v>196</v>
      </c>
      <c r="I60" s="41" t="s">
        <v>196</v>
      </c>
      <c r="J60" s="43" t="s">
        <v>197</v>
      </c>
      <c r="K60" s="41">
        <v>17332593</v>
      </c>
      <c r="L60" s="73">
        <v>43864</v>
      </c>
      <c r="M60" s="74" t="s">
        <v>154</v>
      </c>
      <c r="N60" s="77" t="s">
        <v>103</v>
      </c>
      <c r="O60" s="41" t="s">
        <v>74</v>
      </c>
      <c r="P60" s="44">
        <v>44072</v>
      </c>
      <c r="Q60" s="45">
        <v>664</v>
      </c>
      <c r="R60" s="40">
        <v>774</v>
      </c>
      <c r="S60" s="40">
        <v>706</v>
      </c>
      <c r="T60" s="76">
        <v>762</v>
      </c>
      <c r="U60" s="47">
        <f t="shared" si="12"/>
        <v>2.8973384030418252</v>
      </c>
      <c r="V60" s="66">
        <v>940</v>
      </c>
      <c r="W60" s="47">
        <f t="shared" si="13"/>
        <v>2.9666666666666668</v>
      </c>
      <c r="X60" s="47">
        <f t="shared" si="14"/>
        <v>2.9102167182662537</v>
      </c>
      <c r="Y60" s="40">
        <v>1188</v>
      </c>
      <c r="Z60" s="49">
        <f t="shared" si="15"/>
        <v>3.55</v>
      </c>
      <c r="AA60" s="161">
        <f t="shared" si="16"/>
        <v>103.33535476046085</v>
      </c>
      <c r="AB60" s="47">
        <f t="shared" si="17"/>
        <v>3.1018276762402088</v>
      </c>
      <c r="AC60" s="47">
        <v>36</v>
      </c>
      <c r="AD60" s="50">
        <f t="shared" si="18"/>
        <v>35.625999999999998</v>
      </c>
      <c r="AE60" s="51">
        <f t="shared" si="19"/>
        <v>1185.0857142857144</v>
      </c>
      <c r="AF60" s="49">
        <f t="shared" si="20"/>
        <v>99.336624336439186</v>
      </c>
      <c r="AG60" s="47">
        <f t="shared" si="21"/>
        <v>101.33598954845002</v>
      </c>
      <c r="AH60" s="52">
        <v>10</v>
      </c>
      <c r="AI60" s="53">
        <v>0.8</v>
      </c>
      <c r="AJ60" s="54">
        <v>59</v>
      </c>
      <c r="AK60" s="54">
        <v>102</v>
      </c>
      <c r="AL60" s="55">
        <v>30</v>
      </c>
      <c r="AM60" s="56"/>
      <c r="AN60" s="56"/>
      <c r="AO60" s="57"/>
      <c r="AP60" s="48"/>
      <c r="AQ60" s="51"/>
      <c r="AR60" s="58"/>
    </row>
    <row r="61" spans="1:109" s="18" customFormat="1" ht="15.95" hidden="1" customHeight="1" thickBot="1" x14ac:dyDescent="0.25">
      <c r="A61" s="43" t="s">
        <v>136</v>
      </c>
      <c r="B61" s="40">
        <v>54</v>
      </c>
      <c r="C61" s="41">
        <v>35</v>
      </c>
      <c r="D61" s="41"/>
      <c r="E61" s="72">
        <v>19757853</v>
      </c>
      <c r="F61" s="41" t="s">
        <v>70</v>
      </c>
      <c r="G61" s="41" t="s">
        <v>75</v>
      </c>
      <c r="H61" s="41">
        <v>2085</v>
      </c>
      <c r="I61" s="41" t="s">
        <v>141</v>
      </c>
      <c r="J61" s="43" t="s">
        <v>142</v>
      </c>
      <c r="K61" s="41">
        <v>16342312</v>
      </c>
      <c r="L61" s="73">
        <v>43839</v>
      </c>
      <c r="M61" s="74">
        <v>87</v>
      </c>
      <c r="N61" s="41" t="s">
        <v>74</v>
      </c>
      <c r="O61" s="41" t="s">
        <v>74</v>
      </c>
      <c r="P61" s="73">
        <v>44055</v>
      </c>
      <c r="Q61" s="74">
        <v>820</v>
      </c>
      <c r="R61" s="40">
        <v>878</v>
      </c>
      <c r="S61" s="40">
        <v>813</v>
      </c>
      <c r="T61" s="46">
        <v>864</v>
      </c>
      <c r="U61" s="47">
        <f t="shared" si="12"/>
        <v>3</v>
      </c>
      <c r="V61" s="40">
        <v>1056</v>
      </c>
      <c r="W61" s="47">
        <f t="shared" si="13"/>
        <v>3.2</v>
      </c>
      <c r="X61" s="47">
        <f t="shared" si="14"/>
        <v>3.0344827586206895</v>
      </c>
      <c r="Y61" s="40">
        <v>1278</v>
      </c>
      <c r="Z61" s="49">
        <f t="shared" si="15"/>
        <v>3.45</v>
      </c>
      <c r="AA61" s="161">
        <f t="shared" si="16"/>
        <v>100.4244996967859</v>
      </c>
      <c r="AB61" s="47">
        <f t="shared" si="17"/>
        <v>3.1323529411764706</v>
      </c>
      <c r="AC61" s="47">
        <v>35</v>
      </c>
      <c r="AD61" s="50">
        <f t="shared" si="18"/>
        <v>33.691000000000003</v>
      </c>
      <c r="AE61" s="51">
        <f t="shared" si="19"/>
        <v>1194.6666666666665</v>
      </c>
      <c r="AF61" s="49">
        <f t="shared" si="20"/>
        <v>100.13972191493426</v>
      </c>
      <c r="AG61" s="47">
        <f t="shared" si="21"/>
        <v>100.28211080586007</v>
      </c>
      <c r="AH61" s="52">
        <v>3</v>
      </c>
      <c r="AI61" s="53">
        <v>3.4</v>
      </c>
      <c r="AJ61" s="54">
        <v>66</v>
      </c>
      <c r="AK61" s="54">
        <v>124</v>
      </c>
      <c r="AL61" s="55">
        <v>24</v>
      </c>
      <c r="AM61" s="56">
        <v>0.48</v>
      </c>
      <c r="AN61" s="56">
        <v>0.8</v>
      </c>
      <c r="AO61" s="57">
        <v>-5.0000000000000001E-3</v>
      </c>
      <c r="AP61" s="48"/>
      <c r="AQ61" s="51"/>
      <c r="AR61" s="58"/>
    </row>
    <row r="62" spans="1:109" s="68" customFormat="1" ht="15.95" hidden="1" customHeight="1" thickBot="1" x14ac:dyDescent="0.25">
      <c r="A62" s="88" t="s">
        <v>173</v>
      </c>
      <c r="B62" s="60">
        <v>53</v>
      </c>
      <c r="C62" s="79">
        <v>59</v>
      </c>
      <c r="D62" s="79"/>
      <c r="E62" s="89">
        <v>19895308</v>
      </c>
      <c r="F62" s="60" t="s">
        <v>70</v>
      </c>
      <c r="G62" s="60" t="s">
        <v>71</v>
      </c>
      <c r="H62" s="60">
        <v>20009</v>
      </c>
      <c r="I62" s="60">
        <v>20009</v>
      </c>
      <c r="J62" s="192" t="s">
        <v>174</v>
      </c>
      <c r="K62" s="79">
        <v>17728252</v>
      </c>
      <c r="L62" s="83">
        <v>43854</v>
      </c>
      <c r="M62" s="84">
        <v>90</v>
      </c>
      <c r="N62" s="60" t="s">
        <v>74</v>
      </c>
      <c r="O62" s="60" t="s">
        <v>74</v>
      </c>
      <c r="P62" s="83">
        <v>44058</v>
      </c>
      <c r="Q62" s="84">
        <v>580</v>
      </c>
      <c r="R62" s="60">
        <v>660</v>
      </c>
      <c r="S62" s="40">
        <v>583</v>
      </c>
      <c r="T62" s="46">
        <v>720</v>
      </c>
      <c r="U62" s="47">
        <f t="shared" si="12"/>
        <v>2.6373626373626373</v>
      </c>
      <c r="V62" s="48">
        <v>910</v>
      </c>
      <c r="W62" s="47">
        <f t="shared" si="13"/>
        <v>3.1666666666666665</v>
      </c>
      <c r="X62" s="47">
        <f t="shared" si="14"/>
        <v>2.7327327327327327</v>
      </c>
      <c r="Y62" s="40">
        <v>1172</v>
      </c>
      <c r="Z62" s="49">
        <f t="shared" si="15"/>
        <v>3.7666666666666666</v>
      </c>
      <c r="AA62" s="161">
        <f t="shared" si="16"/>
        <v>109.64220739842325</v>
      </c>
      <c r="AB62" s="47">
        <f t="shared" si="17"/>
        <v>2.9821882951653942</v>
      </c>
      <c r="AC62" s="47">
        <v>35.5</v>
      </c>
      <c r="AD62" s="50">
        <f t="shared" si="18"/>
        <v>34.752000000000002</v>
      </c>
      <c r="AE62" s="51">
        <f t="shared" si="19"/>
        <v>1084.1640211640211</v>
      </c>
      <c r="AF62" s="49">
        <f t="shared" si="20"/>
        <v>90.877134701067504</v>
      </c>
      <c r="AG62" s="47">
        <f t="shared" si="21"/>
        <v>100.25967104974538</v>
      </c>
      <c r="AH62" s="52">
        <v>7</v>
      </c>
      <c r="AI62" s="53">
        <v>1.2</v>
      </c>
      <c r="AJ62" s="54">
        <v>68</v>
      </c>
      <c r="AK62" s="54">
        <v>125</v>
      </c>
      <c r="AL62" s="55">
        <v>21</v>
      </c>
      <c r="AM62" s="56">
        <v>0.4</v>
      </c>
      <c r="AN62" s="56">
        <v>0.42</v>
      </c>
      <c r="AO62" s="57">
        <v>6.0000000000000001E-3</v>
      </c>
      <c r="AP62" s="66"/>
      <c r="AQ62" s="67"/>
      <c r="AR62" s="5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</row>
    <row r="63" spans="1:109" s="18" customFormat="1" ht="15.95" customHeight="1" thickBot="1" x14ac:dyDescent="0.25">
      <c r="A63" s="39" t="s">
        <v>171</v>
      </c>
      <c r="B63" s="40">
        <v>53</v>
      </c>
      <c r="C63" s="41">
        <v>55</v>
      </c>
      <c r="D63" s="41"/>
      <c r="E63" s="42">
        <v>19817357</v>
      </c>
      <c r="F63" s="40" t="s">
        <v>70</v>
      </c>
      <c r="G63" s="40" t="s">
        <v>71</v>
      </c>
      <c r="H63" s="40">
        <v>2009</v>
      </c>
      <c r="I63" s="40">
        <v>2009</v>
      </c>
      <c r="J63" s="43" t="s">
        <v>172</v>
      </c>
      <c r="K63" s="41">
        <v>17791311</v>
      </c>
      <c r="L63" s="44">
        <v>43914</v>
      </c>
      <c r="M63" s="45">
        <v>84</v>
      </c>
      <c r="N63" s="40" t="s">
        <v>74</v>
      </c>
      <c r="O63" s="40" t="s">
        <v>74</v>
      </c>
      <c r="P63" s="44">
        <v>44068</v>
      </c>
      <c r="Q63" s="45">
        <v>667</v>
      </c>
      <c r="R63" s="40">
        <v>672</v>
      </c>
      <c r="S63" s="40">
        <v>843</v>
      </c>
      <c r="T63" s="46">
        <v>700</v>
      </c>
      <c r="U63" s="47">
        <f t="shared" si="12"/>
        <v>3.2863849765258215</v>
      </c>
      <c r="V63" s="48">
        <v>870</v>
      </c>
      <c r="W63" s="47">
        <f t="shared" si="13"/>
        <v>2.8333333333333335</v>
      </c>
      <c r="X63" s="47">
        <f t="shared" si="14"/>
        <v>3.1868131868131866</v>
      </c>
      <c r="Y63" s="40">
        <v>1098</v>
      </c>
      <c r="Z63" s="49">
        <f t="shared" si="15"/>
        <v>3.3166666666666669</v>
      </c>
      <c r="AA63" s="161">
        <f t="shared" si="16"/>
        <v>96.543359611885975</v>
      </c>
      <c r="AB63" s="47">
        <f t="shared" si="17"/>
        <v>3.2972972972972974</v>
      </c>
      <c r="AC63" s="47">
        <v>37</v>
      </c>
      <c r="AD63" s="50">
        <f t="shared" si="18"/>
        <v>38.496000000000002</v>
      </c>
      <c r="AE63" s="51">
        <f t="shared" si="19"/>
        <v>1228.2513966480446</v>
      </c>
      <c r="AF63" s="49">
        <f t="shared" si="20"/>
        <v>102.95487162552858</v>
      </c>
      <c r="AG63" s="47">
        <f t="shared" si="21"/>
        <v>99.749115618707279</v>
      </c>
      <c r="AH63" s="52">
        <v>2</v>
      </c>
      <c r="AI63" s="53">
        <v>3.6</v>
      </c>
      <c r="AJ63" s="54">
        <v>63</v>
      </c>
      <c r="AK63" s="54">
        <v>101</v>
      </c>
      <c r="AL63" s="55">
        <v>31</v>
      </c>
      <c r="AM63" s="56">
        <v>0.19</v>
      </c>
      <c r="AN63" s="56">
        <v>0.68</v>
      </c>
      <c r="AO63" s="57">
        <v>6.0000000000000001E-3</v>
      </c>
      <c r="AP63" s="48"/>
      <c r="AQ63" s="51"/>
      <c r="AR63" s="58"/>
    </row>
    <row r="64" spans="1:109" s="18" customFormat="1" ht="15.95" customHeight="1" thickBot="1" x14ac:dyDescent="0.25">
      <c r="A64" s="39" t="s">
        <v>201</v>
      </c>
      <c r="B64" s="40">
        <v>53</v>
      </c>
      <c r="C64" s="41">
        <v>80</v>
      </c>
      <c r="D64" s="41"/>
      <c r="E64" s="42">
        <v>19764356</v>
      </c>
      <c r="F64" s="40" t="s">
        <v>70</v>
      </c>
      <c r="G64" s="40" t="s">
        <v>75</v>
      </c>
      <c r="H64" s="40" t="s">
        <v>209</v>
      </c>
      <c r="I64" s="40" t="s">
        <v>210</v>
      </c>
      <c r="J64" s="43" t="s">
        <v>116</v>
      </c>
      <c r="K64" s="41">
        <v>17248444</v>
      </c>
      <c r="L64" s="44">
        <v>43889</v>
      </c>
      <c r="M64" s="45">
        <v>80</v>
      </c>
      <c r="N64" s="40" t="s">
        <v>74</v>
      </c>
      <c r="O64" s="40" t="s">
        <v>74</v>
      </c>
      <c r="P64" s="44">
        <v>44070</v>
      </c>
      <c r="Q64" s="45">
        <v>640</v>
      </c>
      <c r="R64" s="40">
        <v>760</v>
      </c>
      <c r="S64" s="40">
        <v>599</v>
      </c>
      <c r="T64" s="46">
        <v>774</v>
      </c>
      <c r="U64" s="47">
        <f t="shared" ref="U64:U93" si="22">$T64/($T$6-$L64)</f>
        <v>3.2521008403361344</v>
      </c>
      <c r="V64" s="48">
        <v>970</v>
      </c>
      <c r="W64" s="47">
        <f t="shared" ref="W64:W93" si="23">($V64-$T64)/60</f>
        <v>3.2666666666666666</v>
      </c>
      <c r="X64" s="47">
        <f t="shared" ref="X64:X93" si="24">$V64/($V$6-L64)</f>
        <v>3.2550335570469797</v>
      </c>
      <c r="Y64" s="40">
        <v>1208</v>
      </c>
      <c r="Z64" s="49">
        <f t="shared" ref="Z64:Z93" si="25">($Y64-$T64)/120</f>
        <v>3.6166666666666667</v>
      </c>
      <c r="AA64" s="161">
        <f t="shared" ref="AA64:AA93" si="26">($Z64/$Z$95)*100</f>
        <v>105.27592480291081</v>
      </c>
      <c r="AB64" s="47">
        <f t="shared" ref="AB64:AB93" si="27">$Y64/($Y$4-L64)</f>
        <v>3.3743016759776538</v>
      </c>
      <c r="AC64" s="47">
        <v>33</v>
      </c>
      <c r="AD64" s="50">
        <f t="shared" si="18"/>
        <v>33.561</v>
      </c>
      <c r="AE64" s="51">
        <f t="shared" ref="AE64:AE93" si="28">($S64+(($Y64-$Q64)/($Y$4-$P64))*160)</f>
        <v>1112.4463276836159</v>
      </c>
      <c r="AF64" s="49">
        <f t="shared" ref="AF64:AF93" si="29">($AE64/$AE$94)*100</f>
        <v>93.247823018577407</v>
      </c>
      <c r="AG64" s="47">
        <f t="shared" ref="AG64:AG93" si="30">(0.5*$AA64)+(0.5*$AF64)</f>
        <v>99.2618739107441</v>
      </c>
      <c r="AH64" s="52">
        <v>3</v>
      </c>
      <c r="AI64" s="53">
        <v>3.7</v>
      </c>
      <c r="AJ64" s="54">
        <v>69</v>
      </c>
      <c r="AK64" s="54">
        <v>124</v>
      </c>
      <c r="AL64" s="55">
        <v>29</v>
      </c>
      <c r="AM64" s="93">
        <v>0.86</v>
      </c>
      <c r="AN64" s="93">
        <v>0.31</v>
      </c>
      <c r="AO64" s="57">
        <v>1.9E-2</v>
      </c>
      <c r="AP64" s="48"/>
      <c r="AQ64" s="51"/>
      <c r="AR64" s="58"/>
    </row>
    <row r="65" spans="1:45" s="18" customFormat="1" ht="15.95" customHeight="1" thickBot="1" x14ac:dyDescent="0.25">
      <c r="A65" s="39" t="s">
        <v>163</v>
      </c>
      <c r="B65" s="40">
        <v>53</v>
      </c>
      <c r="C65" s="41">
        <v>49</v>
      </c>
      <c r="D65" s="41"/>
      <c r="E65" s="42">
        <v>19765960</v>
      </c>
      <c r="F65" s="40" t="s">
        <v>70</v>
      </c>
      <c r="G65" s="40" t="s">
        <v>75</v>
      </c>
      <c r="H65" s="40" t="s">
        <v>165</v>
      </c>
      <c r="I65" s="40" t="s">
        <v>165</v>
      </c>
      <c r="J65" s="43" t="s">
        <v>166</v>
      </c>
      <c r="K65" s="41">
        <v>18956592</v>
      </c>
      <c r="L65" s="44">
        <v>43856</v>
      </c>
      <c r="M65" s="45">
        <v>87</v>
      </c>
      <c r="N65" s="40" t="s">
        <v>74</v>
      </c>
      <c r="O65" s="40" t="s">
        <v>74</v>
      </c>
      <c r="P65" s="44">
        <v>44058</v>
      </c>
      <c r="Q65" s="45">
        <v>700</v>
      </c>
      <c r="R65" s="40">
        <v>740</v>
      </c>
      <c r="S65" s="40">
        <v>728</v>
      </c>
      <c r="T65" s="46">
        <v>776</v>
      </c>
      <c r="U65" s="47">
        <f t="shared" si="22"/>
        <v>2.8634686346863467</v>
      </c>
      <c r="V65" s="48">
        <v>972</v>
      </c>
      <c r="W65" s="47">
        <f t="shared" si="23"/>
        <v>3.2666666666666666</v>
      </c>
      <c r="X65" s="47">
        <f t="shared" si="24"/>
        <v>2.9365558912386707</v>
      </c>
      <c r="Y65" s="40">
        <v>1196</v>
      </c>
      <c r="Z65" s="49">
        <f t="shared" si="25"/>
        <v>3.5</v>
      </c>
      <c r="AA65" s="161">
        <f t="shared" si="26"/>
        <v>101.87992722862337</v>
      </c>
      <c r="AB65" s="47">
        <f t="shared" si="27"/>
        <v>3.0588235294117645</v>
      </c>
      <c r="AC65" s="47">
        <v>37</v>
      </c>
      <c r="AD65" s="50">
        <f t="shared" si="18"/>
        <v>36.326799999999999</v>
      </c>
      <c r="AE65" s="51">
        <f t="shared" si="28"/>
        <v>1147.8941798941798</v>
      </c>
      <c r="AF65" s="49">
        <f t="shared" si="29"/>
        <v>96.219143941719892</v>
      </c>
      <c r="AG65" s="47">
        <f t="shared" si="30"/>
        <v>99.04953558517164</v>
      </c>
      <c r="AH65" s="52">
        <v>6</v>
      </c>
      <c r="AI65" s="53">
        <v>1.1000000000000001</v>
      </c>
      <c r="AJ65" s="54">
        <v>48</v>
      </c>
      <c r="AK65" s="54">
        <v>83</v>
      </c>
      <c r="AL65" s="55">
        <v>36</v>
      </c>
      <c r="AM65" s="56">
        <v>0.54</v>
      </c>
      <c r="AN65" s="56">
        <v>0.3</v>
      </c>
      <c r="AO65" s="57">
        <v>1.2999999999999999E-2</v>
      </c>
      <c r="AP65" s="48"/>
      <c r="AQ65" s="51"/>
      <c r="AR65" s="58"/>
    </row>
    <row r="66" spans="1:45" s="18" customFormat="1" ht="15.95" hidden="1" customHeight="1" thickBot="1" x14ac:dyDescent="0.25">
      <c r="A66" s="39" t="s">
        <v>122</v>
      </c>
      <c r="B66" s="40">
        <v>54</v>
      </c>
      <c r="C66" s="41">
        <v>24</v>
      </c>
      <c r="D66" s="41"/>
      <c r="E66" s="42">
        <v>19809356</v>
      </c>
      <c r="F66" s="40" t="s">
        <v>70</v>
      </c>
      <c r="G66" s="40" t="s">
        <v>75</v>
      </c>
      <c r="H66" s="40">
        <v>3292</v>
      </c>
      <c r="I66" s="40">
        <v>3292</v>
      </c>
      <c r="J66" s="43" t="s">
        <v>123</v>
      </c>
      <c r="K66" s="41">
        <v>18807655</v>
      </c>
      <c r="L66" s="44">
        <v>43919</v>
      </c>
      <c r="M66" s="45">
        <v>90</v>
      </c>
      <c r="N66" s="40" t="s">
        <v>74</v>
      </c>
      <c r="O66" s="40" t="s">
        <v>74</v>
      </c>
      <c r="P66" s="44">
        <v>44071</v>
      </c>
      <c r="Q66" s="45">
        <v>620</v>
      </c>
      <c r="R66" s="40">
        <v>634</v>
      </c>
      <c r="S66" s="40">
        <v>826</v>
      </c>
      <c r="T66" s="46">
        <v>650</v>
      </c>
      <c r="U66" s="47">
        <f t="shared" si="22"/>
        <v>3.125</v>
      </c>
      <c r="V66" s="48">
        <v>825</v>
      </c>
      <c r="W66" s="47">
        <f t="shared" si="23"/>
        <v>2.9166666666666665</v>
      </c>
      <c r="X66" s="47">
        <f t="shared" si="24"/>
        <v>3.0783582089552239</v>
      </c>
      <c r="Y66" s="40">
        <v>1046</v>
      </c>
      <c r="Z66" s="49">
        <f t="shared" si="25"/>
        <v>3.3</v>
      </c>
      <c r="AA66" s="161">
        <f t="shared" si="26"/>
        <v>96.05821710127347</v>
      </c>
      <c r="AB66" s="47">
        <f t="shared" si="27"/>
        <v>3.1890243902439024</v>
      </c>
      <c r="AC66" s="47">
        <v>34</v>
      </c>
      <c r="AD66" s="50">
        <f t="shared" si="18"/>
        <v>35.683</v>
      </c>
      <c r="AE66" s="51">
        <f t="shared" si="28"/>
        <v>1213.2727272727273</v>
      </c>
      <c r="AF66" s="49">
        <f t="shared" si="29"/>
        <v>101.69932492974173</v>
      </c>
      <c r="AG66" s="47">
        <f t="shared" si="30"/>
        <v>98.878771015507596</v>
      </c>
      <c r="AH66" s="52">
        <v>5</v>
      </c>
      <c r="AI66" s="53">
        <v>1.4</v>
      </c>
      <c r="AJ66" s="54">
        <v>57</v>
      </c>
      <c r="AK66" s="54">
        <v>106</v>
      </c>
      <c r="AL66" s="55">
        <v>27</v>
      </c>
      <c r="AM66" s="56">
        <v>0.74</v>
      </c>
      <c r="AN66" s="56">
        <v>0.65</v>
      </c>
      <c r="AO66" s="57">
        <v>1.7999999999999999E-2</v>
      </c>
      <c r="AP66" s="48"/>
      <c r="AQ66" s="51"/>
      <c r="AR66" s="58"/>
    </row>
    <row r="67" spans="1:45" s="18" customFormat="1" ht="15.95" customHeight="1" thickBot="1" x14ac:dyDescent="0.25">
      <c r="A67" s="43" t="s">
        <v>150</v>
      </c>
      <c r="B67" s="40">
        <v>53</v>
      </c>
      <c r="C67" s="41">
        <v>43</v>
      </c>
      <c r="D67" s="41"/>
      <c r="E67" s="72">
        <v>19840213</v>
      </c>
      <c r="F67" s="41" t="s">
        <v>70</v>
      </c>
      <c r="G67" s="41" t="s">
        <v>71</v>
      </c>
      <c r="H67" s="41">
        <v>471</v>
      </c>
      <c r="I67" s="41" t="s">
        <v>155</v>
      </c>
      <c r="J67" s="43" t="s">
        <v>153</v>
      </c>
      <c r="K67" s="41">
        <v>18186651</v>
      </c>
      <c r="L67" s="73">
        <v>43852</v>
      </c>
      <c r="M67" s="74">
        <v>87</v>
      </c>
      <c r="N67" s="41" t="s">
        <v>74</v>
      </c>
      <c r="O67" s="41" t="s">
        <v>74</v>
      </c>
      <c r="P67" s="73">
        <v>44058</v>
      </c>
      <c r="Q67" s="74">
        <v>682</v>
      </c>
      <c r="R67" s="40">
        <v>740</v>
      </c>
      <c r="S67" s="40">
        <v>680</v>
      </c>
      <c r="T67" s="46">
        <v>762</v>
      </c>
      <c r="U67" s="59">
        <f t="shared" si="22"/>
        <v>2.770909090909091</v>
      </c>
      <c r="V67" s="48">
        <v>982</v>
      </c>
      <c r="W67" s="47">
        <f t="shared" si="23"/>
        <v>3.6666666666666665</v>
      </c>
      <c r="X67" s="59">
        <f t="shared" si="24"/>
        <v>2.9313432835820894</v>
      </c>
      <c r="Y67" s="60">
        <v>1192</v>
      </c>
      <c r="Z67" s="49">
        <f t="shared" si="25"/>
        <v>3.5833333333333335</v>
      </c>
      <c r="AA67" s="161">
        <f t="shared" si="26"/>
        <v>104.30563978168585</v>
      </c>
      <c r="AB67" s="59">
        <f t="shared" si="27"/>
        <v>3.0177215189873419</v>
      </c>
      <c r="AC67" s="47">
        <v>35</v>
      </c>
      <c r="AD67" s="50">
        <f t="shared" si="18"/>
        <v>34.177199999999999</v>
      </c>
      <c r="AE67" s="51">
        <f t="shared" si="28"/>
        <v>1111.7460317460318</v>
      </c>
      <c r="AF67" s="49">
        <f t="shared" si="29"/>
        <v>93.189122594095409</v>
      </c>
      <c r="AG67" s="47">
        <f t="shared" si="30"/>
        <v>98.747381187890625</v>
      </c>
      <c r="AH67" s="52">
        <v>7</v>
      </c>
      <c r="AI67" s="53">
        <v>1.5</v>
      </c>
      <c r="AJ67" s="54">
        <v>55</v>
      </c>
      <c r="AK67" s="54">
        <v>99</v>
      </c>
      <c r="AL67" s="55">
        <v>39</v>
      </c>
      <c r="AM67" s="56">
        <v>0.06</v>
      </c>
      <c r="AN67" s="56">
        <v>0.6</v>
      </c>
      <c r="AO67" s="57">
        <v>-1.6E-2</v>
      </c>
      <c r="AP67" s="48"/>
      <c r="AQ67" s="51"/>
      <c r="AR67" s="58"/>
    </row>
    <row r="68" spans="1:45" s="18" customFormat="1" ht="15.95" customHeight="1" thickBot="1" x14ac:dyDescent="0.25">
      <c r="A68" s="39" t="s">
        <v>189</v>
      </c>
      <c r="B68" s="40">
        <v>53</v>
      </c>
      <c r="C68" s="41">
        <v>70</v>
      </c>
      <c r="D68" s="41"/>
      <c r="E68" s="40">
        <v>19815370</v>
      </c>
      <c r="F68" s="40" t="s">
        <v>70</v>
      </c>
      <c r="G68" s="40" t="s">
        <v>75</v>
      </c>
      <c r="H68" s="40" t="s">
        <v>191</v>
      </c>
      <c r="I68" s="40" t="s">
        <v>191</v>
      </c>
      <c r="J68" s="43" t="s">
        <v>178</v>
      </c>
      <c r="K68" s="41">
        <v>18335540</v>
      </c>
      <c r="L68" s="44">
        <v>43858</v>
      </c>
      <c r="M68" s="45">
        <v>85</v>
      </c>
      <c r="N68" s="40" t="s">
        <v>74</v>
      </c>
      <c r="O68" s="40" t="s">
        <v>74</v>
      </c>
      <c r="P68" s="44">
        <v>44072</v>
      </c>
      <c r="Q68" s="45">
        <v>844</v>
      </c>
      <c r="R68" s="40">
        <v>824</v>
      </c>
      <c r="S68" s="40">
        <v>820</v>
      </c>
      <c r="T68" s="46">
        <v>762</v>
      </c>
      <c r="U68" s="47">
        <f t="shared" si="22"/>
        <v>2.8327137546468402</v>
      </c>
      <c r="V68" s="48">
        <v>920</v>
      </c>
      <c r="W68" s="47">
        <f t="shared" si="23"/>
        <v>2.6333333333333333</v>
      </c>
      <c r="X68" s="47">
        <f t="shared" si="24"/>
        <v>2.7963525835866263</v>
      </c>
      <c r="Y68" s="40">
        <v>1184</v>
      </c>
      <c r="Z68" s="49">
        <f t="shared" si="25"/>
        <v>3.5166666666666666</v>
      </c>
      <c r="AA68" s="161">
        <f t="shared" si="26"/>
        <v>102.36506973923586</v>
      </c>
      <c r="AB68" s="47">
        <f t="shared" si="27"/>
        <v>3.0437017994858611</v>
      </c>
      <c r="AC68" s="47">
        <v>37</v>
      </c>
      <c r="AD68" s="50">
        <f t="shared" si="18"/>
        <v>36.401600000000002</v>
      </c>
      <c r="AE68" s="51">
        <f t="shared" si="28"/>
        <v>1130.8571428571429</v>
      </c>
      <c r="AF68" s="49">
        <f t="shared" si="29"/>
        <v>94.791060109847706</v>
      </c>
      <c r="AG68" s="47">
        <f t="shared" si="30"/>
        <v>98.578064924541792</v>
      </c>
      <c r="AH68" s="52">
        <v>11</v>
      </c>
      <c r="AI68" s="53">
        <v>0.8</v>
      </c>
      <c r="AJ68" s="54">
        <v>59</v>
      </c>
      <c r="AK68" s="54">
        <v>107</v>
      </c>
      <c r="AL68" s="55">
        <v>23</v>
      </c>
      <c r="AM68" s="56">
        <v>1.02</v>
      </c>
      <c r="AN68" s="56">
        <v>0.13</v>
      </c>
      <c r="AO68" s="57">
        <v>5.2999999999999999E-2</v>
      </c>
      <c r="AP68" s="48"/>
      <c r="AQ68" s="51"/>
      <c r="AR68" s="58"/>
      <c r="AS68" s="58"/>
    </row>
    <row r="69" spans="1:45" s="18" customFormat="1" ht="15.95" customHeight="1" thickBot="1" x14ac:dyDescent="0.25">
      <c r="A69" s="39" t="s">
        <v>201</v>
      </c>
      <c r="B69" s="40">
        <v>53</v>
      </c>
      <c r="C69" s="41">
        <v>79</v>
      </c>
      <c r="D69" s="41"/>
      <c r="E69" s="42">
        <v>19764382</v>
      </c>
      <c r="F69" s="40" t="s">
        <v>70</v>
      </c>
      <c r="G69" s="40" t="s">
        <v>71</v>
      </c>
      <c r="H69" s="40" t="s">
        <v>206</v>
      </c>
      <c r="I69" s="40" t="s">
        <v>207</v>
      </c>
      <c r="J69" s="43" t="s">
        <v>208</v>
      </c>
      <c r="K69" s="41">
        <v>16110464</v>
      </c>
      <c r="L69" s="44">
        <v>43899</v>
      </c>
      <c r="M69" s="45">
        <v>74</v>
      </c>
      <c r="N69" s="40" t="s">
        <v>74</v>
      </c>
      <c r="O69" s="40" t="s">
        <v>74</v>
      </c>
      <c r="P69" s="44">
        <v>44070</v>
      </c>
      <c r="Q69" s="45">
        <v>664</v>
      </c>
      <c r="R69" s="40">
        <v>768</v>
      </c>
      <c r="S69" s="40">
        <v>801</v>
      </c>
      <c r="T69" s="46">
        <v>758</v>
      </c>
      <c r="U69" s="47">
        <f t="shared" si="22"/>
        <v>3.3245614035087718</v>
      </c>
      <c r="V69" s="48">
        <v>956</v>
      </c>
      <c r="W69" s="47">
        <f t="shared" si="23"/>
        <v>3.3</v>
      </c>
      <c r="X69" s="47">
        <f t="shared" si="24"/>
        <v>3.3194444444444446</v>
      </c>
      <c r="Y69" s="40">
        <v>1140</v>
      </c>
      <c r="Z69" s="49">
        <f t="shared" si="25"/>
        <v>3.1833333333333331</v>
      </c>
      <c r="AA69" s="161">
        <f t="shared" si="26"/>
        <v>92.662219526986021</v>
      </c>
      <c r="AB69" s="47">
        <f t="shared" si="27"/>
        <v>3.2758620689655173</v>
      </c>
      <c r="AC69" s="47">
        <v>37</v>
      </c>
      <c r="AD69" s="50">
        <f t="shared" si="18"/>
        <v>37.935000000000002</v>
      </c>
      <c r="AE69" s="51">
        <f t="shared" si="28"/>
        <v>1231.2824858757062</v>
      </c>
      <c r="AF69" s="49">
        <f t="shared" si="29"/>
        <v>103.20894453207774</v>
      </c>
      <c r="AG69" s="47">
        <f t="shared" si="30"/>
        <v>97.935582029531872</v>
      </c>
      <c r="AH69" s="52">
        <v>8</v>
      </c>
      <c r="AI69" s="53">
        <v>1.1000000000000001</v>
      </c>
      <c r="AJ69" s="54">
        <v>74</v>
      </c>
      <c r="AK69" s="54">
        <v>132</v>
      </c>
      <c r="AL69" s="55">
        <v>24</v>
      </c>
      <c r="AM69" s="93">
        <v>0.85</v>
      </c>
      <c r="AN69" s="93">
        <v>0.86</v>
      </c>
      <c r="AO69" s="57">
        <v>-2.3E-2</v>
      </c>
      <c r="AP69" s="48"/>
      <c r="AQ69" s="51"/>
      <c r="AR69" s="58"/>
    </row>
    <row r="70" spans="1:45" s="18" customFormat="1" ht="15.95" customHeight="1" thickBot="1" x14ac:dyDescent="0.25">
      <c r="A70" s="39" t="s">
        <v>126</v>
      </c>
      <c r="B70" s="40">
        <v>54</v>
      </c>
      <c r="C70" s="41">
        <v>27</v>
      </c>
      <c r="D70" s="41"/>
      <c r="E70" s="42">
        <v>19790441</v>
      </c>
      <c r="F70" s="40" t="s">
        <v>70</v>
      </c>
      <c r="G70" s="40" t="s">
        <v>75</v>
      </c>
      <c r="H70" s="40" t="s">
        <v>129</v>
      </c>
      <c r="I70" s="40" t="s">
        <v>129</v>
      </c>
      <c r="J70" s="43" t="s">
        <v>130</v>
      </c>
      <c r="K70" s="41">
        <v>18766251</v>
      </c>
      <c r="L70" s="44">
        <v>43869</v>
      </c>
      <c r="M70" s="45">
        <v>88</v>
      </c>
      <c r="N70" s="40" t="s">
        <v>74</v>
      </c>
      <c r="O70" s="40" t="s">
        <v>74</v>
      </c>
      <c r="P70" s="44">
        <v>44037</v>
      </c>
      <c r="Q70" s="45">
        <v>582</v>
      </c>
      <c r="R70" s="40">
        <v>746</v>
      </c>
      <c r="S70" s="40">
        <v>696</v>
      </c>
      <c r="T70" s="46">
        <v>768</v>
      </c>
      <c r="U70" s="47">
        <f t="shared" si="22"/>
        <v>2.9767441860465116</v>
      </c>
      <c r="V70" s="48">
        <v>954</v>
      </c>
      <c r="W70" s="47">
        <f t="shared" si="23"/>
        <v>3.1</v>
      </c>
      <c r="X70" s="47">
        <f t="shared" si="24"/>
        <v>3</v>
      </c>
      <c r="Y70" s="40">
        <v>1178</v>
      </c>
      <c r="Z70" s="49">
        <f t="shared" si="25"/>
        <v>3.4166666666666665</v>
      </c>
      <c r="AA70" s="161">
        <f t="shared" si="26"/>
        <v>99.45421467556092</v>
      </c>
      <c r="AB70" s="47">
        <f t="shared" si="27"/>
        <v>3.1164021164021163</v>
      </c>
      <c r="AC70" s="47">
        <v>37</v>
      </c>
      <c r="AD70" s="50">
        <f t="shared" si="18"/>
        <v>36.813000000000002</v>
      </c>
      <c r="AE70" s="51">
        <f t="shared" si="28"/>
        <v>1150.0952380952381</v>
      </c>
      <c r="AF70" s="49">
        <f t="shared" si="29"/>
        <v>96.403641728694694</v>
      </c>
      <c r="AG70" s="47">
        <f t="shared" si="30"/>
        <v>97.928928202127807</v>
      </c>
      <c r="AH70" s="52">
        <v>3</v>
      </c>
      <c r="AI70" s="53">
        <v>2.2000000000000002</v>
      </c>
      <c r="AJ70" s="54">
        <v>64</v>
      </c>
      <c r="AK70" s="54">
        <v>116</v>
      </c>
      <c r="AL70" s="55">
        <v>27</v>
      </c>
      <c r="AM70" s="56">
        <v>0.56999999999999995</v>
      </c>
      <c r="AN70" s="56">
        <v>0.31</v>
      </c>
      <c r="AO70" s="57">
        <v>3.5999999999999997E-2</v>
      </c>
      <c r="AP70" s="48"/>
      <c r="AQ70" s="51"/>
      <c r="AR70" s="58"/>
    </row>
    <row r="71" spans="1:45" s="18" customFormat="1" ht="15.95" customHeight="1" thickBot="1" x14ac:dyDescent="0.25">
      <c r="A71" s="39" t="s">
        <v>161</v>
      </c>
      <c r="B71" s="40">
        <v>53</v>
      </c>
      <c r="C71" s="41">
        <v>47</v>
      </c>
      <c r="D71" s="41"/>
      <c r="E71" s="42">
        <v>19670176</v>
      </c>
      <c r="F71" s="40" t="s">
        <v>70</v>
      </c>
      <c r="G71" s="40" t="s">
        <v>71</v>
      </c>
      <c r="H71" s="40">
        <v>2</v>
      </c>
      <c r="I71" s="40" t="s">
        <v>127</v>
      </c>
      <c r="J71" s="43" t="s">
        <v>162</v>
      </c>
      <c r="K71" s="41">
        <v>18650349</v>
      </c>
      <c r="L71" s="44">
        <v>43855</v>
      </c>
      <c r="M71" s="45">
        <v>75</v>
      </c>
      <c r="N71" s="40" t="s">
        <v>74</v>
      </c>
      <c r="O71" s="40" t="s">
        <v>74</v>
      </c>
      <c r="P71" s="44">
        <v>44058</v>
      </c>
      <c r="Q71" s="45">
        <v>640</v>
      </c>
      <c r="R71" s="40">
        <v>686</v>
      </c>
      <c r="S71" s="40">
        <v>664</v>
      </c>
      <c r="T71" s="46">
        <v>746</v>
      </c>
      <c r="U71" s="47">
        <f t="shared" si="22"/>
        <v>2.7426470588235294</v>
      </c>
      <c r="V71" s="48">
        <v>944</v>
      </c>
      <c r="W71" s="47">
        <f t="shared" si="23"/>
        <v>3.3</v>
      </c>
      <c r="X71" s="47">
        <f t="shared" si="24"/>
        <v>2.8433734939759034</v>
      </c>
      <c r="Y71" s="40">
        <v>1168</v>
      </c>
      <c r="Z71" s="49">
        <f t="shared" si="25"/>
        <v>3.5166666666666666</v>
      </c>
      <c r="AA71" s="161">
        <f t="shared" si="26"/>
        <v>102.36506973923586</v>
      </c>
      <c r="AB71" s="47">
        <f t="shared" si="27"/>
        <v>2.9795918367346941</v>
      </c>
      <c r="AC71" s="47">
        <v>34</v>
      </c>
      <c r="AD71" s="50">
        <f t="shared" si="18"/>
        <v>33.289400000000001</v>
      </c>
      <c r="AE71" s="51">
        <f t="shared" si="28"/>
        <v>1110.984126984127</v>
      </c>
      <c r="AF71" s="49">
        <f t="shared" si="29"/>
        <v>93.125257975527205</v>
      </c>
      <c r="AG71" s="47">
        <f t="shared" si="30"/>
        <v>97.745163857381527</v>
      </c>
      <c r="AH71" s="52">
        <v>10</v>
      </c>
      <c r="AI71" s="53">
        <v>0.9</v>
      </c>
      <c r="AJ71" s="54">
        <v>60</v>
      </c>
      <c r="AK71" s="54">
        <v>106</v>
      </c>
      <c r="AL71" s="55">
        <v>30</v>
      </c>
      <c r="AM71" s="56">
        <v>0.47</v>
      </c>
      <c r="AN71" s="56">
        <v>0.51</v>
      </c>
      <c r="AO71" s="57">
        <v>3.3000000000000002E-2</v>
      </c>
      <c r="AP71" s="48"/>
      <c r="AQ71" s="51"/>
      <c r="AR71" s="58"/>
    </row>
    <row r="72" spans="1:45" s="18" customFormat="1" ht="15.95" hidden="1" customHeight="1" thickBot="1" x14ac:dyDescent="0.25">
      <c r="A72" s="39" t="s">
        <v>126</v>
      </c>
      <c r="B72" s="40">
        <v>54</v>
      </c>
      <c r="C72" s="41">
        <v>36</v>
      </c>
      <c r="D72" s="41"/>
      <c r="E72" s="42">
        <v>19790442</v>
      </c>
      <c r="F72" s="40" t="s">
        <v>70</v>
      </c>
      <c r="G72" s="40" t="s">
        <v>75</v>
      </c>
      <c r="H72" s="40" t="s">
        <v>143</v>
      </c>
      <c r="I72" s="40" t="s">
        <v>143</v>
      </c>
      <c r="J72" s="43" t="s">
        <v>130</v>
      </c>
      <c r="K72" s="41">
        <v>17794505</v>
      </c>
      <c r="L72" s="44">
        <v>43884</v>
      </c>
      <c r="M72" s="45">
        <v>86</v>
      </c>
      <c r="N72" s="40" t="s">
        <v>74</v>
      </c>
      <c r="O72" s="40" t="s">
        <v>74</v>
      </c>
      <c r="P72" s="44">
        <v>44037</v>
      </c>
      <c r="Q72" s="45">
        <v>538</v>
      </c>
      <c r="R72" s="40">
        <v>650</v>
      </c>
      <c r="S72" s="40">
        <v>678</v>
      </c>
      <c r="T72" s="46">
        <v>650</v>
      </c>
      <c r="U72" s="47">
        <f t="shared" si="22"/>
        <v>2.6748971193415638</v>
      </c>
      <c r="V72" s="48">
        <v>858</v>
      </c>
      <c r="W72" s="47">
        <f t="shared" si="23"/>
        <v>3.4666666666666668</v>
      </c>
      <c r="X72" s="47">
        <f t="shared" si="24"/>
        <v>2.8316831683168315</v>
      </c>
      <c r="Y72" s="40">
        <v>1078</v>
      </c>
      <c r="Z72" s="49">
        <f t="shared" si="25"/>
        <v>3.5666666666666669</v>
      </c>
      <c r="AA72" s="161">
        <f t="shared" si="26"/>
        <v>103.82049727107336</v>
      </c>
      <c r="AB72" s="47">
        <f t="shared" si="27"/>
        <v>2.9696969696969697</v>
      </c>
      <c r="AC72" s="47">
        <v>36</v>
      </c>
      <c r="AD72" s="50">
        <f t="shared" si="18"/>
        <v>36.374000000000002</v>
      </c>
      <c r="AE72" s="51">
        <f t="shared" si="28"/>
        <v>1089.4285714285716</v>
      </c>
      <c r="AF72" s="49">
        <f t="shared" si="29"/>
        <v>91.318421475201944</v>
      </c>
      <c r="AG72" s="47">
        <f t="shared" si="30"/>
        <v>97.569459373137647</v>
      </c>
      <c r="AH72" s="52">
        <v>3</v>
      </c>
      <c r="AI72" s="53">
        <v>3.9</v>
      </c>
      <c r="AJ72" s="54">
        <v>62</v>
      </c>
      <c r="AK72" s="54">
        <v>113</v>
      </c>
      <c r="AL72" s="55">
        <v>35</v>
      </c>
      <c r="AM72" s="56">
        <v>0.52</v>
      </c>
      <c r="AN72" s="56">
        <v>0.6</v>
      </c>
      <c r="AO72" s="57">
        <v>-1.05</v>
      </c>
      <c r="AP72" s="48"/>
      <c r="AQ72" s="51"/>
      <c r="AR72" s="58"/>
    </row>
    <row r="73" spans="1:45" s="18" customFormat="1" ht="15.95" customHeight="1" thickBot="1" x14ac:dyDescent="0.25">
      <c r="A73" s="39" t="s">
        <v>156</v>
      </c>
      <c r="B73" s="40">
        <v>53</v>
      </c>
      <c r="C73" s="41">
        <v>46</v>
      </c>
      <c r="D73" s="41"/>
      <c r="E73" s="42">
        <v>19707290</v>
      </c>
      <c r="F73" s="40" t="s">
        <v>70</v>
      </c>
      <c r="G73" s="40" t="s">
        <v>71</v>
      </c>
      <c r="H73" s="40" t="s">
        <v>159</v>
      </c>
      <c r="I73" s="40" t="s">
        <v>159</v>
      </c>
      <c r="J73" s="43" t="s">
        <v>160</v>
      </c>
      <c r="K73" s="41">
        <v>18137831</v>
      </c>
      <c r="L73" s="44">
        <v>43856</v>
      </c>
      <c r="M73" s="45">
        <v>77</v>
      </c>
      <c r="N73" s="40" t="s">
        <v>74</v>
      </c>
      <c r="O73" s="40" t="s">
        <v>74</v>
      </c>
      <c r="P73" s="44">
        <v>44065</v>
      </c>
      <c r="Q73" s="45">
        <v>776</v>
      </c>
      <c r="R73" s="40">
        <v>740</v>
      </c>
      <c r="S73" s="40">
        <v>766</v>
      </c>
      <c r="T73" s="46">
        <v>808</v>
      </c>
      <c r="U73" s="47">
        <f t="shared" si="22"/>
        <v>2.981549815498155</v>
      </c>
      <c r="V73" s="40">
        <v>1040</v>
      </c>
      <c r="W73" s="47">
        <f t="shared" si="23"/>
        <v>3.8666666666666667</v>
      </c>
      <c r="X73" s="47">
        <f t="shared" si="24"/>
        <v>3.1419939577039275</v>
      </c>
      <c r="Y73" s="40">
        <v>1214</v>
      </c>
      <c r="Z73" s="49">
        <f t="shared" si="25"/>
        <v>3.3833333333333333</v>
      </c>
      <c r="AA73" s="161">
        <f t="shared" si="26"/>
        <v>98.483929654335938</v>
      </c>
      <c r="AB73" s="47">
        <f t="shared" si="27"/>
        <v>3.1048593350383631</v>
      </c>
      <c r="AC73" s="47">
        <v>36</v>
      </c>
      <c r="AD73" s="50">
        <f t="shared" si="18"/>
        <v>35.326799999999999</v>
      </c>
      <c r="AE73" s="51">
        <f t="shared" si="28"/>
        <v>1151.0549450549452</v>
      </c>
      <c r="AF73" s="49">
        <f t="shared" si="29"/>
        <v>96.484086584775795</v>
      </c>
      <c r="AG73" s="47">
        <f t="shared" si="30"/>
        <v>97.484008119555867</v>
      </c>
      <c r="AH73" s="52">
        <v>3</v>
      </c>
      <c r="AI73" s="53">
        <v>0.8</v>
      </c>
      <c r="AJ73" s="54">
        <v>53</v>
      </c>
      <c r="AK73" s="54">
        <v>100</v>
      </c>
      <c r="AL73" s="55">
        <v>21</v>
      </c>
      <c r="AM73" s="56">
        <v>0.63</v>
      </c>
      <c r="AN73" s="56">
        <v>0.6</v>
      </c>
      <c r="AO73" s="57">
        <v>1.4999999999999999E-2</v>
      </c>
      <c r="AP73" s="48"/>
      <c r="AQ73" s="51"/>
      <c r="AR73" s="58"/>
    </row>
    <row r="74" spans="1:45" s="18" customFormat="1" ht="15.95" customHeight="1" thickBot="1" x14ac:dyDescent="0.25">
      <c r="A74" s="39" t="s">
        <v>81</v>
      </c>
      <c r="B74" s="40">
        <v>54</v>
      </c>
      <c r="C74" s="41">
        <v>6</v>
      </c>
      <c r="D74" s="41"/>
      <c r="E74" s="42">
        <v>19794640</v>
      </c>
      <c r="F74" s="40" t="s">
        <v>70</v>
      </c>
      <c r="G74" s="40" t="s">
        <v>71</v>
      </c>
      <c r="H74" s="40" t="s">
        <v>85</v>
      </c>
      <c r="I74" s="40" t="s">
        <v>86</v>
      </c>
      <c r="J74" s="43" t="s">
        <v>87</v>
      </c>
      <c r="K74" s="41">
        <v>18180681</v>
      </c>
      <c r="L74" s="44">
        <v>43839</v>
      </c>
      <c r="M74" s="45">
        <v>83</v>
      </c>
      <c r="N74" s="40" t="s">
        <v>74</v>
      </c>
      <c r="O74" s="40" t="s">
        <v>74</v>
      </c>
      <c r="P74" s="44">
        <v>44076</v>
      </c>
      <c r="Q74" s="45">
        <v>884</v>
      </c>
      <c r="R74" s="40">
        <v>966</v>
      </c>
      <c r="S74" s="40">
        <v>804</v>
      </c>
      <c r="T74" s="46">
        <v>998</v>
      </c>
      <c r="U74" s="47">
        <f t="shared" si="22"/>
        <v>3.4652777777777777</v>
      </c>
      <c r="V74" s="48">
        <v>1130</v>
      </c>
      <c r="W74" s="47">
        <f t="shared" si="23"/>
        <v>2.2000000000000002</v>
      </c>
      <c r="X74" s="47">
        <f t="shared" si="24"/>
        <v>3.2471264367816093</v>
      </c>
      <c r="Y74" s="40">
        <v>1360</v>
      </c>
      <c r="Z74" s="49">
        <f t="shared" si="25"/>
        <v>3.0166666666666666</v>
      </c>
      <c r="AA74" s="161">
        <f t="shared" si="26"/>
        <v>87.8107944208611</v>
      </c>
      <c r="AB74" s="47">
        <f t="shared" si="27"/>
        <v>3.3333333333333335</v>
      </c>
      <c r="AC74" s="47">
        <v>38</v>
      </c>
      <c r="AD74" s="50">
        <f t="shared" si="18"/>
        <v>36.691000000000003</v>
      </c>
      <c r="AE74" s="51">
        <f t="shared" si="28"/>
        <v>1249.3801169590643</v>
      </c>
      <c r="AF74" s="49">
        <f t="shared" si="29"/>
        <v>104.72592980886893</v>
      </c>
      <c r="AG74" s="47">
        <f t="shared" si="30"/>
        <v>96.268362114865013</v>
      </c>
      <c r="AH74" s="52">
        <v>-1</v>
      </c>
      <c r="AI74" s="53">
        <v>3.3</v>
      </c>
      <c r="AJ74" s="54">
        <v>59</v>
      </c>
      <c r="AK74" s="54">
        <v>108</v>
      </c>
      <c r="AL74" s="55">
        <v>22</v>
      </c>
      <c r="AM74" s="56">
        <v>0.84</v>
      </c>
      <c r="AN74" s="56">
        <v>0.49</v>
      </c>
      <c r="AO74" s="57">
        <v>1.9E-2</v>
      </c>
      <c r="AP74" s="48"/>
      <c r="AQ74" s="51"/>
      <c r="AR74" s="58"/>
    </row>
    <row r="75" spans="1:45" s="18" customFormat="1" ht="15.95" customHeight="1" thickBot="1" x14ac:dyDescent="0.25">
      <c r="A75" s="39" t="s">
        <v>112</v>
      </c>
      <c r="B75" s="40">
        <v>54</v>
      </c>
      <c r="C75" s="41">
        <v>20</v>
      </c>
      <c r="D75" s="41"/>
      <c r="E75" s="42">
        <v>19777397</v>
      </c>
      <c r="F75" s="40" t="s">
        <v>70</v>
      </c>
      <c r="G75" s="40" t="s">
        <v>71</v>
      </c>
      <c r="H75" s="40" t="s">
        <v>117</v>
      </c>
      <c r="I75" s="40" t="s">
        <v>117</v>
      </c>
      <c r="J75" s="43" t="s">
        <v>118</v>
      </c>
      <c r="K75" s="41">
        <v>17418427</v>
      </c>
      <c r="L75" s="44">
        <v>43875</v>
      </c>
      <c r="M75" s="45">
        <v>83</v>
      </c>
      <c r="N75" s="40" t="s">
        <v>74</v>
      </c>
      <c r="O75" s="40" t="s">
        <v>74</v>
      </c>
      <c r="P75" s="44">
        <v>44067</v>
      </c>
      <c r="Q75" s="45">
        <v>705</v>
      </c>
      <c r="R75" s="40">
        <v>740</v>
      </c>
      <c r="S75" s="40">
        <v>741</v>
      </c>
      <c r="T75" s="46">
        <v>710</v>
      </c>
      <c r="U75" s="47">
        <f t="shared" si="22"/>
        <v>2.8174603174603177</v>
      </c>
      <c r="V75" s="48">
        <v>904</v>
      </c>
      <c r="W75" s="47">
        <f t="shared" si="23"/>
        <v>3.2333333333333334</v>
      </c>
      <c r="X75" s="47">
        <f t="shared" si="24"/>
        <v>2.8974358974358974</v>
      </c>
      <c r="Y75" s="40">
        <v>1120</v>
      </c>
      <c r="Z75" s="49">
        <f t="shared" si="25"/>
        <v>3.4166666666666665</v>
      </c>
      <c r="AA75" s="161">
        <f t="shared" si="26"/>
        <v>99.45421467556092</v>
      </c>
      <c r="AB75" s="47">
        <f t="shared" si="27"/>
        <v>3.010752688172043</v>
      </c>
      <c r="AC75" s="47">
        <v>32</v>
      </c>
      <c r="AD75" s="50">
        <f t="shared" si="18"/>
        <v>32.037399999999998</v>
      </c>
      <c r="AE75" s="51">
        <f t="shared" si="28"/>
        <v>1109.8888888888889</v>
      </c>
      <c r="AF75" s="49">
        <f t="shared" si="29"/>
        <v>93.033452586335414</v>
      </c>
      <c r="AG75" s="47">
        <f t="shared" si="30"/>
        <v>96.24383363094816</v>
      </c>
      <c r="AH75" s="52">
        <v>4</v>
      </c>
      <c r="AI75" s="53">
        <v>2.1</v>
      </c>
      <c r="AJ75" s="54">
        <v>56</v>
      </c>
      <c r="AK75" s="54">
        <v>101</v>
      </c>
      <c r="AL75" s="55">
        <v>26</v>
      </c>
      <c r="AM75" s="56">
        <v>0.35</v>
      </c>
      <c r="AN75" s="56">
        <v>0.7</v>
      </c>
      <c r="AO75" s="57">
        <v>6.0000000000000001E-3</v>
      </c>
      <c r="AP75" s="48"/>
      <c r="AQ75" s="51"/>
      <c r="AR75" s="58"/>
      <c r="AS75" s="58"/>
    </row>
    <row r="76" spans="1:45" s="18" customFormat="1" ht="15.95" customHeight="1" thickBot="1" x14ac:dyDescent="0.25">
      <c r="A76" s="39" t="s">
        <v>201</v>
      </c>
      <c r="B76" s="40">
        <v>53</v>
      </c>
      <c r="C76" s="41">
        <v>78</v>
      </c>
      <c r="D76" s="41"/>
      <c r="E76" s="42">
        <v>19764274</v>
      </c>
      <c r="F76" s="40" t="s">
        <v>70</v>
      </c>
      <c r="G76" s="40" t="s">
        <v>75</v>
      </c>
      <c r="H76" s="40" t="s">
        <v>204</v>
      </c>
      <c r="I76" s="40" t="s">
        <v>205</v>
      </c>
      <c r="J76" s="43" t="s">
        <v>87</v>
      </c>
      <c r="K76" s="41">
        <v>16646906</v>
      </c>
      <c r="L76" s="44">
        <v>43870</v>
      </c>
      <c r="M76" s="45">
        <v>94</v>
      </c>
      <c r="N76" s="40" t="s">
        <v>74</v>
      </c>
      <c r="O76" s="40" t="s">
        <v>74</v>
      </c>
      <c r="P76" s="44">
        <v>44063</v>
      </c>
      <c r="Q76" s="45">
        <v>626</v>
      </c>
      <c r="R76" s="40">
        <v>746</v>
      </c>
      <c r="S76" s="40">
        <v>689</v>
      </c>
      <c r="T76" s="46">
        <v>802</v>
      </c>
      <c r="U76" s="47">
        <f t="shared" si="22"/>
        <v>3.1206225680933852</v>
      </c>
      <c r="V76" s="51">
        <v>940</v>
      </c>
      <c r="W76" s="47">
        <f t="shared" si="23"/>
        <v>2.2999999999999998</v>
      </c>
      <c r="X76" s="47">
        <f t="shared" si="24"/>
        <v>2.965299684542587</v>
      </c>
      <c r="Y76" s="40">
        <v>1184</v>
      </c>
      <c r="Z76" s="49">
        <f t="shared" si="25"/>
        <v>3.1833333333333331</v>
      </c>
      <c r="AA76" s="161">
        <f t="shared" si="26"/>
        <v>92.662219526986021</v>
      </c>
      <c r="AB76" s="47">
        <f t="shared" si="27"/>
        <v>3.1405835543766578</v>
      </c>
      <c r="AC76" s="49">
        <v>35</v>
      </c>
      <c r="AD76" s="50">
        <f t="shared" si="18"/>
        <v>34.8504</v>
      </c>
      <c r="AE76" s="51">
        <f t="shared" si="28"/>
        <v>1174.2173913043478</v>
      </c>
      <c r="AF76" s="49">
        <f t="shared" si="29"/>
        <v>98.425616377982934</v>
      </c>
      <c r="AG76" s="47">
        <f t="shared" si="30"/>
        <v>95.543917952484477</v>
      </c>
      <c r="AH76" s="52">
        <v>1</v>
      </c>
      <c r="AI76" s="53">
        <v>4.2</v>
      </c>
      <c r="AJ76" s="54">
        <v>65</v>
      </c>
      <c r="AK76" s="54">
        <v>113</v>
      </c>
      <c r="AL76" s="55">
        <v>22</v>
      </c>
      <c r="AM76" s="56">
        <v>0.7</v>
      </c>
      <c r="AN76" s="56">
        <v>0.45</v>
      </c>
      <c r="AO76" s="57">
        <v>2.1000000000000001E-2</v>
      </c>
      <c r="AP76" s="48"/>
      <c r="AQ76" s="51"/>
      <c r="AR76" s="58"/>
      <c r="AS76" s="58"/>
    </row>
    <row r="77" spans="1:45" s="18" customFormat="1" ht="15.95" customHeight="1" thickBot="1" x14ac:dyDescent="0.25">
      <c r="A77" s="39" t="s">
        <v>201</v>
      </c>
      <c r="B77" s="40">
        <v>53</v>
      </c>
      <c r="C77" s="41">
        <v>77</v>
      </c>
      <c r="D77" s="41"/>
      <c r="E77" s="42">
        <v>19764272</v>
      </c>
      <c r="F77" s="40" t="s">
        <v>70</v>
      </c>
      <c r="G77" s="40" t="s">
        <v>75</v>
      </c>
      <c r="H77" s="40" t="s">
        <v>202</v>
      </c>
      <c r="I77" s="40" t="s">
        <v>203</v>
      </c>
      <c r="J77" s="43" t="s">
        <v>87</v>
      </c>
      <c r="K77" s="41">
        <v>17248445</v>
      </c>
      <c r="L77" s="44">
        <v>43888</v>
      </c>
      <c r="M77" s="45">
        <v>90</v>
      </c>
      <c r="N77" s="40" t="s">
        <v>74</v>
      </c>
      <c r="O77" s="40" t="s">
        <v>74</v>
      </c>
      <c r="P77" s="44">
        <v>44063</v>
      </c>
      <c r="Q77" s="45">
        <v>720</v>
      </c>
      <c r="R77" s="40">
        <v>902</v>
      </c>
      <c r="S77" s="40">
        <v>766</v>
      </c>
      <c r="T77" s="46">
        <v>920</v>
      </c>
      <c r="U77" s="47">
        <f t="shared" si="22"/>
        <v>3.8493723849372383</v>
      </c>
      <c r="V77" s="48">
        <v>1054</v>
      </c>
      <c r="W77" s="47">
        <f t="shared" si="23"/>
        <v>2.2333333333333334</v>
      </c>
      <c r="X77" s="47">
        <f t="shared" si="24"/>
        <v>3.5250836120401337</v>
      </c>
      <c r="Y77" s="48">
        <v>1270</v>
      </c>
      <c r="Z77" s="49">
        <f t="shared" si="25"/>
        <v>2.9166666666666665</v>
      </c>
      <c r="AA77" s="161">
        <f t="shared" si="26"/>
        <v>84.899939357186156</v>
      </c>
      <c r="AB77" s="47">
        <f t="shared" si="27"/>
        <v>3.5376044568245124</v>
      </c>
      <c r="AC77" s="47">
        <v>39</v>
      </c>
      <c r="AD77" s="50">
        <f t="shared" si="18"/>
        <v>39.523600000000002</v>
      </c>
      <c r="AE77" s="51">
        <f t="shared" si="28"/>
        <v>1244.2608695652175</v>
      </c>
      <c r="AF77" s="49">
        <f t="shared" si="29"/>
        <v>104.29682265727833</v>
      </c>
      <c r="AG77" s="47">
        <f t="shared" si="30"/>
        <v>94.598381007232234</v>
      </c>
      <c r="AH77" s="54">
        <v>3</v>
      </c>
      <c r="AI77" s="53">
        <v>3.5</v>
      </c>
      <c r="AJ77" s="54">
        <v>72</v>
      </c>
      <c r="AK77" s="54">
        <v>120</v>
      </c>
      <c r="AL77" s="54">
        <v>30</v>
      </c>
      <c r="AM77" s="91">
        <v>0.33</v>
      </c>
      <c r="AN77" s="91">
        <v>0.16</v>
      </c>
      <c r="AO77" s="92">
        <v>2.1999999999999999E-2</v>
      </c>
      <c r="AP77" s="48"/>
      <c r="AQ77" s="51"/>
      <c r="AR77" s="58"/>
    </row>
    <row r="78" spans="1:45" s="18" customFormat="1" ht="15.95" customHeight="1" thickBot="1" x14ac:dyDescent="0.25">
      <c r="A78" s="39" t="s">
        <v>171</v>
      </c>
      <c r="B78" s="40">
        <v>53</v>
      </c>
      <c r="C78" s="41">
        <v>58</v>
      </c>
      <c r="D78" s="41"/>
      <c r="E78" s="42">
        <v>19817358</v>
      </c>
      <c r="F78" s="40" t="s">
        <v>70</v>
      </c>
      <c r="G78" s="40" t="s">
        <v>71</v>
      </c>
      <c r="H78" s="40">
        <v>20406</v>
      </c>
      <c r="I78" s="40">
        <v>20406</v>
      </c>
      <c r="J78" s="43" t="s">
        <v>172</v>
      </c>
      <c r="K78" s="41">
        <v>17152232</v>
      </c>
      <c r="L78" s="44">
        <v>43913</v>
      </c>
      <c r="M78" s="45">
        <v>82</v>
      </c>
      <c r="N78" s="40" t="s">
        <v>74</v>
      </c>
      <c r="O78" s="40" t="s">
        <v>74</v>
      </c>
      <c r="P78" s="44">
        <v>44068</v>
      </c>
      <c r="Q78" s="45">
        <v>650</v>
      </c>
      <c r="R78" s="40">
        <v>664</v>
      </c>
      <c r="S78" s="40">
        <v>816</v>
      </c>
      <c r="T78" s="46">
        <v>700</v>
      </c>
      <c r="U78" s="47">
        <f t="shared" si="22"/>
        <v>3.2710280373831777</v>
      </c>
      <c r="V78" s="48">
        <v>868</v>
      </c>
      <c r="W78" s="47">
        <f t="shared" si="23"/>
        <v>2.8</v>
      </c>
      <c r="X78" s="47">
        <f t="shared" si="24"/>
        <v>3.167883211678832</v>
      </c>
      <c r="Y78" s="40">
        <v>1064</v>
      </c>
      <c r="Z78" s="49">
        <f t="shared" si="25"/>
        <v>3.0333333333333332</v>
      </c>
      <c r="AA78" s="161">
        <f t="shared" si="26"/>
        <v>88.295936931473591</v>
      </c>
      <c r="AB78" s="47">
        <f t="shared" si="27"/>
        <v>3.1856287425149699</v>
      </c>
      <c r="AC78" s="47">
        <v>34</v>
      </c>
      <c r="AD78" s="50">
        <f t="shared" si="18"/>
        <v>35.458599999999997</v>
      </c>
      <c r="AE78" s="51">
        <f t="shared" si="28"/>
        <v>1186.0558659217877</v>
      </c>
      <c r="AF78" s="49">
        <f t="shared" si="29"/>
        <v>99.417944689440048</v>
      </c>
      <c r="AG78" s="47">
        <f t="shared" si="30"/>
        <v>93.85694081045682</v>
      </c>
      <c r="AH78" s="52">
        <v>-1</v>
      </c>
      <c r="AI78" s="53">
        <v>3.6</v>
      </c>
      <c r="AJ78" s="54">
        <v>56</v>
      </c>
      <c r="AK78" s="54">
        <v>95</v>
      </c>
      <c r="AL78" s="55">
        <v>14</v>
      </c>
      <c r="AM78" s="56">
        <v>0.36</v>
      </c>
      <c r="AN78" s="56">
        <v>0.59</v>
      </c>
      <c r="AO78" s="57">
        <v>-3.2000000000000001E-2</v>
      </c>
      <c r="AP78" s="48"/>
      <c r="AQ78" s="51"/>
      <c r="AR78" s="58"/>
    </row>
    <row r="79" spans="1:45" s="18" customFormat="1" ht="15.95" hidden="1" customHeight="1" thickBot="1" x14ac:dyDescent="0.25">
      <c r="A79" s="187" t="s">
        <v>69</v>
      </c>
      <c r="B79" s="40">
        <v>54</v>
      </c>
      <c r="C79" s="41">
        <v>1</v>
      </c>
      <c r="D79" s="41"/>
      <c r="E79" s="42">
        <v>19791038</v>
      </c>
      <c r="F79" s="40" t="s">
        <v>70</v>
      </c>
      <c r="G79" s="40" t="s">
        <v>71</v>
      </c>
      <c r="H79" s="40">
        <v>83</v>
      </c>
      <c r="I79" s="40" t="s">
        <v>72</v>
      </c>
      <c r="J79" s="43" t="s">
        <v>73</v>
      </c>
      <c r="K79" s="41">
        <v>18464709</v>
      </c>
      <c r="L79" s="44">
        <v>43852</v>
      </c>
      <c r="M79" s="45">
        <v>82</v>
      </c>
      <c r="N79" s="40" t="s">
        <v>74</v>
      </c>
      <c r="O79" s="40" t="s">
        <v>74</v>
      </c>
      <c r="P79" s="44">
        <v>44065</v>
      </c>
      <c r="Q79" s="45">
        <v>676</v>
      </c>
      <c r="R79" s="40">
        <v>788</v>
      </c>
      <c r="S79" s="40">
        <v>674</v>
      </c>
      <c r="T79" s="46">
        <v>828</v>
      </c>
      <c r="U79" s="47">
        <f t="shared" si="22"/>
        <v>3.0109090909090908</v>
      </c>
      <c r="V79" s="48">
        <v>980</v>
      </c>
      <c r="W79" s="47">
        <f t="shared" si="23"/>
        <v>2.5333333333333332</v>
      </c>
      <c r="X79" s="47">
        <f t="shared" si="24"/>
        <v>2.9253731343283582</v>
      </c>
      <c r="Y79" s="40">
        <v>1206</v>
      </c>
      <c r="Z79" s="49">
        <f t="shared" si="25"/>
        <v>3.15</v>
      </c>
      <c r="AA79" s="161">
        <f t="shared" si="26"/>
        <v>91.69193450576104</v>
      </c>
      <c r="AB79" s="47">
        <f t="shared" si="27"/>
        <v>3.0531645569620252</v>
      </c>
      <c r="AC79" s="47">
        <v>33</v>
      </c>
      <c r="AD79" s="186">
        <f>$AC79+(0.0374*(365-($AC$4-$L79)))</f>
        <v>31.429200000000002</v>
      </c>
      <c r="AE79" s="51">
        <f t="shared" si="28"/>
        <v>1139.934065934066</v>
      </c>
      <c r="AF79" s="49">
        <f t="shared" si="29"/>
        <v>95.551908786828449</v>
      </c>
      <c r="AG79" s="47">
        <f t="shared" si="30"/>
        <v>93.621921646294737</v>
      </c>
      <c r="AH79" s="52">
        <v>4</v>
      </c>
      <c r="AI79" s="53">
        <v>2.9</v>
      </c>
      <c r="AJ79" s="54">
        <v>63</v>
      </c>
      <c r="AK79" s="54">
        <v>116</v>
      </c>
      <c r="AL79" s="55">
        <v>23</v>
      </c>
      <c r="AM79" s="56">
        <v>0.69</v>
      </c>
      <c r="AN79" s="56">
        <v>0.43</v>
      </c>
      <c r="AO79" s="57">
        <v>1.4999999999999999E-2</v>
      </c>
      <c r="AP79" s="48"/>
      <c r="AQ79" s="51"/>
      <c r="AR79" s="58"/>
    </row>
    <row r="80" spans="1:45" s="18" customFormat="1" ht="15.95" customHeight="1" thickBot="1" x14ac:dyDescent="0.25">
      <c r="A80" s="39" t="s">
        <v>180</v>
      </c>
      <c r="B80" s="40">
        <v>53</v>
      </c>
      <c r="C80" s="41">
        <v>66</v>
      </c>
      <c r="D80" s="41"/>
      <c r="E80" s="42">
        <v>19689267</v>
      </c>
      <c r="F80" s="40" t="s">
        <v>70</v>
      </c>
      <c r="G80" s="40" t="s">
        <v>71</v>
      </c>
      <c r="H80" s="40" t="s">
        <v>134</v>
      </c>
      <c r="I80" s="40" t="s">
        <v>183</v>
      </c>
      <c r="J80" s="43" t="s">
        <v>184</v>
      </c>
      <c r="K80" s="41">
        <v>18908676</v>
      </c>
      <c r="L80" s="44">
        <v>43884</v>
      </c>
      <c r="M80" s="45">
        <v>72</v>
      </c>
      <c r="N80" s="40" t="s">
        <v>74</v>
      </c>
      <c r="O80" s="40" t="s">
        <v>74</v>
      </c>
      <c r="P80" s="44">
        <v>44068</v>
      </c>
      <c r="Q80" s="45">
        <v>771</v>
      </c>
      <c r="R80" s="40">
        <v>842</v>
      </c>
      <c r="S80" s="40">
        <v>869</v>
      </c>
      <c r="T80" s="46">
        <v>882</v>
      </c>
      <c r="U80" s="47">
        <f t="shared" si="22"/>
        <v>3.6296296296296298</v>
      </c>
      <c r="V80" s="40">
        <v>1034</v>
      </c>
      <c r="W80" s="47">
        <f t="shared" si="23"/>
        <v>2.5333333333333332</v>
      </c>
      <c r="X80" s="47">
        <f t="shared" si="24"/>
        <v>3.4125412541254128</v>
      </c>
      <c r="Y80" s="40">
        <v>1216</v>
      </c>
      <c r="Z80" s="49">
        <f t="shared" si="25"/>
        <v>2.7833333333333332</v>
      </c>
      <c r="AA80" s="161">
        <f t="shared" si="26"/>
        <v>81.018799272286202</v>
      </c>
      <c r="AB80" s="47">
        <f t="shared" si="27"/>
        <v>3.3498622589531681</v>
      </c>
      <c r="AC80" s="47">
        <v>38</v>
      </c>
      <c r="AD80" s="50">
        <f t="shared" ref="AD80:AD93" si="31">$AC80+(0.0374*(365-($AC$5-$L80)))</f>
        <v>38.374000000000002</v>
      </c>
      <c r="AE80" s="51">
        <f t="shared" si="28"/>
        <v>1266.7653631284916</v>
      </c>
      <c r="AF80" s="49">
        <f t="shared" si="29"/>
        <v>106.1832013352326</v>
      </c>
      <c r="AG80" s="47">
        <f t="shared" si="30"/>
        <v>93.601000303759406</v>
      </c>
      <c r="AH80" s="52">
        <v>3</v>
      </c>
      <c r="AI80" s="53">
        <v>2.7</v>
      </c>
      <c r="AJ80" s="54">
        <v>68</v>
      </c>
      <c r="AK80" s="54">
        <v>115</v>
      </c>
      <c r="AL80" s="55">
        <v>30</v>
      </c>
      <c r="AM80" s="56">
        <v>0.14000000000000001</v>
      </c>
      <c r="AN80" s="56">
        <v>0.87</v>
      </c>
      <c r="AO80" s="57">
        <v>-3.0000000000000001E-3</v>
      </c>
      <c r="AP80" s="48"/>
      <c r="AQ80" s="51"/>
      <c r="AR80" s="58"/>
    </row>
    <row r="81" spans="1:44" s="18" customFormat="1" ht="15.95" customHeight="1" thickBot="1" x14ac:dyDescent="0.25">
      <c r="A81" s="39" t="s">
        <v>81</v>
      </c>
      <c r="B81" s="40">
        <v>54</v>
      </c>
      <c r="C81" s="41">
        <v>8</v>
      </c>
      <c r="D81" s="41"/>
      <c r="E81" s="42">
        <v>19803587</v>
      </c>
      <c r="F81" s="40" t="s">
        <v>70</v>
      </c>
      <c r="G81" s="40" t="s">
        <v>71</v>
      </c>
      <c r="H81" s="40" t="s">
        <v>90</v>
      </c>
      <c r="I81" s="40">
        <v>11</v>
      </c>
      <c r="J81" s="43" t="s">
        <v>91</v>
      </c>
      <c r="K81" s="41">
        <v>18628670</v>
      </c>
      <c r="L81" s="44">
        <v>43885</v>
      </c>
      <c r="M81" s="45">
        <v>85</v>
      </c>
      <c r="N81" s="40" t="s">
        <v>74</v>
      </c>
      <c r="O81" s="40" t="s">
        <v>74</v>
      </c>
      <c r="P81" s="44">
        <v>44076</v>
      </c>
      <c r="Q81" s="45">
        <v>663</v>
      </c>
      <c r="R81" s="40">
        <v>702</v>
      </c>
      <c r="S81" s="40">
        <v>714</v>
      </c>
      <c r="T81" s="46">
        <v>746</v>
      </c>
      <c r="U81" s="47">
        <f t="shared" si="22"/>
        <v>3.0826446280991737</v>
      </c>
      <c r="V81" s="48">
        <v>926</v>
      </c>
      <c r="W81" s="47">
        <f t="shared" si="23"/>
        <v>3</v>
      </c>
      <c r="X81" s="47">
        <f t="shared" si="24"/>
        <v>3.0662251655629138</v>
      </c>
      <c r="Y81" s="40">
        <v>1106</v>
      </c>
      <c r="Z81" s="49">
        <f t="shared" si="25"/>
        <v>3</v>
      </c>
      <c r="AA81" s="161">
        <f t="shared" si="26"/>
        <v>87.32565191024861</v>
      </c>
      <c r="AB81" s="47">
        <f t="shared" si="27"/>
        <v>3.0552486187845305</v>
      </c>
      <c r="AC81" s="47">
        <v>34</v>
      </c>
      <c r="AD81" s="50">
        <f t="shared" si="31"/>
        <v>34.4114</v>
      </c>
      <c r="AE81" s="51">
        <f t="shared" si="28"/>
        <v>1128.5029239766081</v>
      </c>
      <c r="AF81" s="49">
        <f t="shared" si="29"/>
        <v>94.593724040631486</v>
      </c>
      <c r="AG81" s="47">
        <f t="shared" si="30"/>
        <v>90.959687975440048</v>
      </c>
      <c r="AH81" s="52">
        <v>5</v>
      </c>
      <c r="AI81" s="53">
        <v>2.4</v>
      </c>
      <c r="AJ81" s="54">
        <v>58</v>
      </c>
      <c r="AK81" s="54">
        <v>108</v>
      </c>
      <c r="AL81" s="55">
        <v>32</v>
      </c>
      <c r="AM81" s="56">
        <v>0.35</v>
      </c>
      <c r="AN81" s="56">
        <v>0.56999999999999995</v>
      </c>
      <c r="AO81" s="57">
        <v>2.5999999999999999E-2</v>
      </c>
      <c r="AP81" s="48"/>
      <c r="AQ81" s="51"/>
      <c r="AR81" s="58"/>
    </row>
    <row r="82" spans="1:44" s="18" customFormat="1" ht="15.95" customHeight="1" thickBot="1" x14ac:dyDescent="0.25">
      <c r="A82" s="43" t="s">
        <v>167</v>
      </c>
      <c r="B82" s="40">
        <v>53</v>
      </c>
      <c r="C82" s="41">
        <v>53</v>
      </c>
      <c r="D82" s="41"/>
      <c r="E82" s="72">
        <v>19791657</v>
      </c>
      <c r="F82" s="41" t="s">
        <v>70</v>
      </c>
      <c r="G82" s="41" t="s">
        <v>75</v>
      </c>
      <c r="H82" s="41"/>
      <c r="I82" s="41">
        <v>2820</v>
      </c>
      <c r="J82" s="43" t="s">
        <v>169</v>
      </c>
      <c r="K82" s="41">
        <v>17796119</v>
      </c>
      <c r="L82" s="73">
        <v>43918</v>
      </c>
      <c r="M82" s="74">
        <v>82</v>
      </c>
      <c r="N82" s="41" t="s">
        <v>74</v>
      </c>
      <c r="O82" s="41" t="s">
        <v>74</v>
      </c>
      <c r="P82" s="73">
        <v>44065</v>
      </c>
      <c r="Q82" s="74">
        <v>615</v>
      </c>
      <c r="R82" s="40">
        <v>686</v>
      </c>
      <c r="S82" s="40">
        <v>809</v>
      </c>
      <c r="T82" s="46">
        <v>718</v>
      </c>
      <c r="U82" s="47">
        <f t="shared" si="22"/>
        <v>3.4354066985645932</v>
      </c>
      <c r="V82" s="48">
        <v>860</v>
      </c>
      <c r="W82" s="47">
        <f t="shared" si="23"/>
        <v>2.3666666666666667</v>
      </c>
      <c r="X82" s="47">
        <f t="shared" si="24"/>
        <v>3.1970260223048328</v>
      </c>
      <c r="Y82" s="40">
        <v>1054</v>
      </c>
      <c r="Z82" s="49">
        <f t="shared" si="25"/>
        <v>2.8</v>
      </c>
      <c r="AA82" s="161">
        <f t="shared" si="26"/>
        <v>81.503941782898693</v>
      </c>
      <c r="AB82" s="47">
        <f t="shared" si="27"/>
        <v>3.2036474164133737</v>
      </c>
      <c r="AC82" s="47">
        <v>32</v>
      </c>
      <c r="AD82" s="50">
        <f t="shared" si="31"/>
        <v>33.645600000000002</v>
      </c>
      <c r="AE82" s="51">
        <f t="shared" si="28"/>
        <v>1194.934065934066</v>
      </c>
      <c r="AF82" s="49">
        <f t="shared" si="29"/>
        <v>100.16213593972023</v>
      </c>
      <c r="AG82" s="47">
        <f t="shared" si="30"/>
        <v>90.833038861309461</v>
      </c>
      <c r="AH82" s="52">
        <v>0</v>
      </c>
      <c r="AI82" s="53">
        <v>5</v>
      </c>
      <c r="AJ82" s="54">
        <v>72</v>
      </c>
      <c r="AK82" s="54">
        <v>131</v>
      </c>
      <c r="AL82" s="55">
        <v>19</v>
      </c>
      <c r="AM82" s="56">
        <v>0.49</v>
      </c>
      <c r="AN82" s="56">
        <v>0.64</v>
      </c>
      <c r="AO82" s="57">
        <v>-1.4E-2</v>
      </c>
      <c r="AP82" s="48"/>
      <c r="AQ82" s="51"/>
      <c r="AR82" s="58"/>
    </row>
    <row r="83" spans="1:44" s="18" customFormat="1" ht="15.95" customHeight="1" thickBot="1" x14ac:dyDescent="0.25">
      <c r="A83" s="43" t="s">
        <v>189</v>
      </c>
      <c r="B83" s="40">
        <v>53</v>
      </c>
      <c r="C83" s="41">
        <v>71</v>
      </c>
      <c r="D83" s="41"/>
      <c r="E83" s="41">
        <v>19815362</v>
      </c>
      <c r="F83" s="41" t="s">
        <v>70</v>
      </c>
      <c r="G83" s="41" t="s">
        <v>75</v>
      </c>
      <c r="H83" s="41" t="s">
        <v>192</v>
      </c>
      <c r="I83" s="41" t="s">
        <v>192</v>
      </c>
      <c r="J83" s="43" t="s">
        <v>193</v>
      </c>
      <c r="K83" s="41">
        <v>18337130</v>
      </c>
      <c r="L83" s="73">
        <v>43883</v>
      </c>
      <c r="M83" s="74">
        <v>77</v>
      </c>
      <c r="N83" s="41" t="s">
        <v>74</v>
      </c>
      <c r="O83" s="41" t="s">
        <v>74</v>
      </c>
      <c r="P83" s="44">
        <v>44072</v>
      </c>
      <c r="Q83" s="45">
        <v>792</v>
      </c>
      <c r="R83" s="40">
        <v>774</v>
      </c>
      <c r="S83" s="40">
        <v>844</v>
      </c>
      <c r="T83" s="46">
        <v>750</v>
      </c>
      <c r="U83" s="47">
        <f t="shared" si="22"/>
        <v>3.0737704918032787</v>
      </c>
      <c r="V83" s="48">
        <v>900</v>
      </c>
      <c r="W83" s="47">
        <f t="shared" si="23"/>
        <v>2.5</v>
      </c>
      <c r="X83" s="47">
        <f t="shared" si="24"/>
        <v>2.9605263157894739</v>
      </c>
      <c r="Y83" s="40">
        <v>1106</v>
      </c>
      <c r="Z83" s="49">
        <f t="shared" si="25"/>
        <v>2.9666666666666668</v>
      </c>
      <c r="AA83" s="161">
        <f t="shared" si="26"/>
        <v>86.355366889023628</v>
      </c>
      <c r="AB83" s="47">
        <f t="shared" si="27"/>
        <v>3.0384615384615383</v>
      </c>
      <c r="AC83" s="47">
        <v>34</v>
      </c>
      <c r="AD83" s="50">
        <f t="shared" si="31"/>
        <v>34.336599999999997</v>
      </c>
      <c r="AE83" s="51">
        <f t="shared" si="28"/>
        <v>1131.0857142857144</v>
      </c>
      <c r="AF83" s="49">
        <f t="shared" si="29"/>
        <v>94.810219495418167</v>
      </c>
      <c r="AG83" s="47">
        <f t="shared" si="30"/>
        <v>90.58279319222089</v>
      </c>
      <c r="AH83" s="52">
        <v>6</v>
      </c>
      <c r="AI83" s="53">
        <v>0.5</v>
      </c>
      <c r="AJ83" s="54">
        <v>54</v>
      </c>
      <c r="AK83" s="54">
        <v>88</v>
      </c>
      <c r="AL83" s="55">
        <v>31</v>
      </c>
      <c r="AM83" s="56">
        <v>0.68</v>
      </c>
      <c r="AN83" s="56">
        <v>0.47</v>
      </c>
      <c r="AO83" s="57">
        <v>2.3E-2</v>
      </c>
      <c r="AP83" s="48"/>
      <c r="AQ83" s="51"/>
      <c r="AR83" s="58"/>
    </row>
    <row r="84" spans="1:44" s="18" customFormat="1" ht="15.95" customHeight="1" thickBot="1" x14ac:dyDescent="0.25">
      <c r="A84" s="39" t="s">
        <v>189</v>
      </c>
      <c r="B84" s="40">
        <v>53</v>
      </c>
      <c r="C84" s="41">
        <v>69</v>
      </c>
      <c r="D84" s="41"/>
      <c r="E84" s="40">
        <v>19815367</v>
      </c>
      <c r="F84" s="40" t="s">
        <v>70</v>
      </c>
      <c r="G84" s="40" t="s">
        <v>75</v>
      </c>
      <c r="H84" s="40" t="s">
        <v>190</v>
      </c>
      <c r="I84" s="40" t="s">
        <v>190</v>
      </c>
      <c r="J84" s="43" t="s">
        <v>166</v>
      </c>
      <c r="K84" s="41">
        <v>18876806</v>
      </c>
      <c r="L84" s="44">
        <v>43861</v>
      </c>
      <c r="M84" s="45">
        <v>77</v>
      </c>
      <c r="N84" s="40" t="s">
        <v>74</v>
      </c>
      <c r="O84" s="40" t="s">
        <v>74</v>
      </c>
      <c r="P84" s="44">
        <v>44072</v>
      </c>
      <c r="Q84" s="45">
        <v>790</v>
      </c>
      <c r="R84" s="40">
        <v>812</v>
      </c>
      <c r="S84" s="40">
        <v>812</v>
      </c>
      <c r="T84" s="46">
        <v>816</v>
      </c>
      <c r="U84" s="47">
        <f t="shared" si="22"/>
        <v>3.0676691729323307</v>
      </c>
      <c r="V84" s="48">
        <v>942</v>
      </c>
      <c r="W84" s="47">
        <f t="shared" si="23"/>
        <v>2.1</v>
      </c>
      <c r="X84" s="47">
        <f t="shared" si="24"/>
        <v>2.8895705521472395</v>
      </c>
      <c r="Y84" s="40">
        <v>1152</v>
      </c>
      <c r="Z84" s="49">
        <f t="shared" si="25"/>
        <v>2.8</v>
      </c>
      <c r="AA84" s="161">
        <f t="shared" si="26"/>
        <v>81.503941782898693</v>
      </c>
      <c r="AB84" s="47">
        <f t="shared" si="27"/>
        <v>2.9844559585492227</v>
      </c>
      <c r="AC84" s="47">
        <v>36</v>
      </c>
      <c r="AD84" s="50">
        <f t="shared" si="31"/>
        <v>35.513800000000003</v>
      </c>
      <c r="AE84" s="51">
        <f t="shared" si="28"/>
        <v>1142.9714285714285</v>
      </c>
      <c r="AF84" s="49">
        <f t="shared" si="29"/>
        <v>95.806507545082042</v>
      </c>
      <c r="AG84" s="47">
        <f t="shared" si="30"/>
        <v>88.655224663990367</v>
      </c>
      <c r="AH84" s="52">
        <v>5</v>
      </c>
      <c r="AI84" s="53">
        <v>1.9</v>
      </c>
      <c r="AJ84" s="54">
        <v>52</v>
      </c>
      <c r="AK84" s="54">
        <v>91</v>
      </c>
      <c r="AL84" s="55">
        <v>32</v>
      </c>
      <c r="AM84" s="56">
        <v>0.37</v>
      </c>
      <c r="AN84" s="56">
        <v>0.39</v>
      </c>
      <c r="AO84" s="57">
        <v>1.2999999999999999E-2</v>
      </c>
      <c r="AP84" s="48"/>
      <c r="AQ84" s="51"/>
      <c r="AR84" s="58"/>
    </row>
    <row r="85" spans="1:44" s="18" customFormat="1" ht="15.95" customHeight="1" thickBot="1" x14ac:dyDescent="0.25">
      <c r="A85" s="39" t="s">
        <v>112</v>
      </c>
      <c r="B85" s="40">
        <v>54</v>
      </c>
      <c r="C85" s="41">
        <v>21</v>
      </c>
      <c r="D85" s="41"/>
      <c r="E85" s="42">
        <v>19777395</v>
      </c>
      <c r="F85" s="40" t="s">
        <v>70</v>
      </c>
      <c r="G85" s="40" t="s">
        <v>71</v>
      </c>
      <c r="H85" s="40" t="s">
        <v>119</v>
      </c>
      <c r="I85" s="40" t="s">
        <v>119</v>
      </c>
      <c r="J85" s="43" t="s">
        <v>118</v>
      </c>
      <c r="K85" s="41">
        <v>17230795</v>
      </c>
      <c r="L85" s="44">
        <v>43846</v>
      </c>
      <c r="M85" s="45">
        <v>78</v>
      </c>
      <c r="N85" s="40" t="s">
        <v>74</v>
      </c>
      <c r="O85" s="40" t="s">
        <v>74</v>
      </c>
      <c r="P85" s="44">
        <v>44067</v>
      </c>
      <c r="Q85" s="45">
        <v>820</v>
      </c>
      <c r="R85" s="40">
        <v>826</v>
      </c>
      <c r="S85" s="40">
        <v>779</v>
      </c>
      <c r="T85" s="46">
        <v>850</v>
      </c>
      <c r="U85" s="47">
        <f t="shared" si="22"/>
        <v>3.0249110320284696</v>
      </c>
      <c r="V85" s="48">
        <v>970</v>
      </c>
      <c r="W85" s="47">
        <f t="shared" si="23"/>
        <v>2</v>
      </c>
      <c r="X85" s="47">
        <f t="shared" si="24"/>
        <v>2.8445747800586512</v>
      </c>
      <c r="Y85" s="40">
        <v>1188</v>
      </c>
      <c r="Z85" s="49">
        <f t="shared" si="25"/>
        <v>2.8166666666666669</v>
      </c>
      <c r="AA85" s="161">
        <f t="shared" si="26"/>
        <v>81.989084293511212</v>
      </c>
      <c r="AB85" s="47">
        <f t="shared" si="27"/>
        <v>2.9625935162094765</v>
      </c>
      <c r="AC85" s="47">
        <v>33</v>
      </c>
      <c r="AD85" s="50">
        <f t="shared" si="31"/>
        <v>31.9528</v>
      </c>
      <c r="AE85" s="51">
        <f t="shared" si="28"/>
        <v>1106.1111111111111</v>
      </c>
      <c r="AF85" s="49">
        <f t="shared" si="29"/>
        <v>92.716790519268102</v>
      </c>
      <c r="AG85" s="47">
        <f t="shared" si="30"/>
        <v>87.352937406389657</v>
      </c>
      <c r="AH85" s="52">
        <v>6</v>
      </c>
      <c r="AI85" s="53">
        <v>-0.6</v>
      </c>
      <c r="AJ85" s="54">
        <v>52</v>
      </c>
      <c r="AK85" s="54">
        <v>99</v>
      </c>
      <c r="AL85" s="55">
        <v>22</v>
      </c>
      <c r="AM85" s="56">
        <v>0</v>
      </c>
      <c r="AN85" s="56">
        <v>0.64</v>
      </c>
      <c r="AO85" s="57">
        <v>0.04</v>
      </c>
      <c r="AP85" s="48"/>
      <c r="AQ85" s="51"/>
      <c r="AR85" s="58"/>
    </row>
    <row r="86" spans="1:44" s="18" customFormat="1" ht="15.95" customHeight="1" thickBot="1" x14ac:dyDescent="0.25">
      <c r="A86" s="39" t="s">
        <v>148</v>
      </c>
      <c r="B86" s="40">
        <v>54</v>
      </c>
      <c r="C86" s="41">
        <v>41</v>
      </c>
      <c r="D86" s="41"/>
      <c r="E86" s="42">
        <v>19789562</v>
      </c>
      <c r="F86" s="40" t="s">
        <v>70</v>
      </c>
      <c r="G86" s="40" t="s">
        <v>75</v>
      </c>
      <c r="H86" s="40" t="s">
        <v>149</v>
      </c>
      <c r="I86" s="40" t="s">
        <v>149</v>
      </c>
      <c r="J86" s="43" t="s">
        <v>73</v>
      </c>
      <c r="K86" s="41">
        <v>19160436</v>
      </c>
      <c r="L86" s="44">
        <v>43852</v>
      </c>
      <c r="M86" s="45">
        <v>89</v>
      </c>
      <c r="N86" s="40" t="s">
        <v>74</v>
      </c>
      <c r="O86" s="40" t="s">
        <v>74</v>
      </c>
      <c r="P86" s="44">
        <v>44066</v>
      </c>
      <c r="Q86" s="45">
        <v>882</v>
      </c>
      <c r="R86" s="40">
        <v>902</v>
      </c>
      <c r="S86" s="40">
        <v>925</v>
      </c>
      <c r="T86" s="46">
        <v>906</v>
      </c>
      <c r="U86" s="47">
        <f t="shared" si="22"/>
        <v>3.2945454545454544</v>
      </c>
      <c r="V86" s="48">
        <v>1000</v>
      </c>
      <c r="W86" s="47">
        <f t="shared" si="23"/>
        <v>1.5666666666666667</v>
      </c>
      <c r="X86" s="47">
        <f t="shared" si="24"/>
        <v>2.9850746268656718</v>
      </c>
      <c r="Y86" s="40">
        <v>1206</v>
      </c>
      <c r="Z86" s="49">
        <f t="shared" si="25"/>
        <v>2.5</v>
      </c>
      <c r="AA86" s="161">
        <f t="shared" si="26"/>
        <v>72.771376591873832</v>
      </c>
      <c r="AB86" s="47">
        <f t="shared" si="27"/>
        <v>3.0531645569620252</v>
      </c>
      <c r="AC86" s="47">
        <v>35</v>
      </c>
      <c r="AD86" s="50">
        <f t="shared" si="31"/>
        <v>34.177199999999999</v>
      </c>
      <c r="AE86" s="51">
        <f t="shared" si="28"/>
        <v>1211.4088397790056</v>
      </c>
      <c r="AF86" s="49">
        <f t="shared" si="29"/>
        <v>101.543089570951</v>
      </c>
      <c r="AG86" s="185">
        <f t="shared" si="30"/>
        <v>87.157233081412414</v>
      </c>
      <c r="AH86" s="52">
        <v>8</v>
      </c>
      <c r="AI86" s="53">
        <v>0.8</v>
      </c>
      <c r="AJ86" s="54">
        <v>71</v>
      </c>
      <c r="AK86" s="54">
        <v>135</v>
      </c>
      <c r="AL86" s="55">
        <v>27</v>
      </c>
      <c r="AM86" s="56">
        <v>0.95</v>
      </c>
      <c r="AN86" s="56">
        <v>0.24</v>
      </c>
      <c r="AO86" s="57">
        <v>-2.1000000000000001E-2</v>
      </c>
      <c r="AP86" s="48"/>
      <c r="AQ86" s="51"/>
      <c r="AR86" s="58"/>
    </row>
    <row r="87" spans="1:44" s="18" customFormat="1" ht="15.95" customHeight="1" thickBot="1" x14ac:dyDescent="0.25">
      <c r="A87" s="39" t="s">
        <v>173</v>
      </c>
      <c r="B87" s="40">
        <v>53</v>
      </c>
      <c r="C87" s="41">
        <v>60</v>
      </c>
      <c r="D87" s="41"/>
      <c r="E87" s="40">
        <v>19895316</v>
      </c>
      <c r="F87" s="40" t="s">
        <v>70</v>
      </c>
      <c r="G87" s="40" t="s">
        <v>71</v>
      </c>
      <c r="H87" s="40">
        <v>20007</v>
      </c>
      <c r="I87" s="40">
        <v>20007</v>
      </c>
      <c r="J87" s="43" t="s">
        <v>175</v>
      </c>
      <c r="K87" s="41">
        <v>17904676</v>
      </c>
      <c r="L87" s="44">
        <v>43855</v>
      </c>
      <c r="M87" s="45">
        <v>88</v>
      </c>
      <c r="N87" s="40" t="s">
        <v>74</v>
      </c>
      <c r="O87" s="40" t="s">
        <v>74</v>
      </c>
      <c r="P87" s="44">
        <v>44058</v>
      </c>
      <c r="Q87" s="45">
        <v>590</v>
      </c>
      <c r="R87" s="40">
        <v>724</v>
      </c>
      <c r="S87" s="60">
        <v>591</v>
      </c>
      <c r="T87" s="46">
        <v>770</v>
      </c>
      <c r="U87" s="47">
        <f t="shared" si="22"/>
        <v>2.8308823529411766</v>
      </c>
      <c r="V87" s="48">
        <v>934</v>
      </c>
      <c r="W87" s="47">
        <f t="shared" si="23"/>
        <v>2.7333333333333334</v>
      </c>
      <c r="X87" s="47">
        <f t="shared" si="24"/>
        <v>2.8132530120481927</v>
      </c>
      <c r="Y87" s="40">
        <v>1126</v>
      </c>
      <c r="Z87" s="49">
        <f t="shared" si="25"/>
        <v>2.9666666666666668</v>
      </c>
      <c r="AA87" s="161">
        <f t="shared" si="26"/>
        <v>86.355366889023628</v>
      </c>
      <c r="AB87" s="47">
        <f t="shared" si="27"/>
        <v>2.8724489795918369</v>
      </c>
      <c r="AC87" s="47">
        <v>37</v>
      </c>
      <c r="AD87" s="50">
        <f t="shared" si="31"/>
        <v>36.289400000000001</v>
      </c>
      <c r="AE87" s="51">
        <f t="shared" si="28"/>
        <v>1044.7566137566137</v>
      </c>
      <c r="AF87" s="49">
        <f t="shared" si="29"/>
        <v>87.573914707345708</v>
      </c>
      <c r="AG87" s="47">
        <f t="shared" si="30"/>
        <v>86.964640798184661</v>
      </c>
      <c r="AH87" s="52">
        <v>6</v>
      </c>
      <c r="AI87" s="53">
        <v>1.2</v>
      </c>
      <c r="AJ87" s="54">
        <v>68</v>
      </c>
      <c r="AK87" s="54">
        <v>122</v>
      </c>
      <c r="AL87" s="55">
        <v>18</v>
      </c>
      <c r="AM87" s="56">
        <v>0.61</v>
      </c>
      <c r="AN87" s="56">
        <v>0.72</v>
      </c>
      <c r="AO87" s="57">
        <v>-2.8000000000000001E-2</v>
      </c>
      <c r="AP87" s="48"/>
      <c r="AQ87" s="51"/>
      <c r="AR87" s="58"/>
    </row>
    <row r="88" spans="1:44" s="18" customFormat="1" ht="15.95" hidden="1" customHeight="1" thickBot="1" x14ac:dyDescent="0.25">
      <c r="A88" s="187" t="s">
        <v>180</v>
      </c>
      <c r="B88" s="40">
        <v>53</v>
      </c>
      <c r="C88" s="41">
        <v>65</v>
      </c>
      <c r="D88" s="41"/>
      <c r="E88" s="42">
        <v>19688468</v>
      </c>
      <c r="F88" s="40" t="s">
        <v>70</v>
      </c>
      <c r="G88" s="40" t="s">
        <v>71</v>
      </c>
      <c r="H88" s="40">
        <v>5</v>
      </c>
      <c r="I88" s="40" t="s">
        <v>181</v>
      </c>
      <c r="J88" s="43" t="s">
        <v>182</v>
      </c>
      <c r="K88" s="41">
        <v>19125879</v>
      </c>
      <c r="L88" s="44">
        <v>43900</v>
      </c>
      <c r="M88" s="45">
        <v>67</v>
      </c>
      <c r="N88" s="40" t="s">
        <v>74</v>
      </c>
      <c r="O88" s="40" t="s">
        <v>74</v>
      </c>
      <c r="P88" s="44">
        <v>44068</v>
      </c>
      <c r="Q88" s="45">
        <v>691</v>
      </c>
      <c r="R88" s="40">
        <v>742</v>
      </c>
      <c r="S88" s="40">
        <v>881</v>
      </c>
      <c r="T88" s="46">
        <v>796</v>
      </c>
      <c r="U88" s="47">
        <f t="shared" si="22"/>
        <v>3.5066079295154187</v>
      </c>
      <c r="V88" s="48">
        <v>950</v>
      </c>
      <c r="W88" s="47">
        <f t="shared" si="23"/>
        <v>2.5666666666666669</v>
      </c>
      <c r="X88" s="47">
        <f t="shared" si="24"/>
        <v>3.3101045296167246</v>
      </c>
      <c r="Y88" s="40">
        <v>1074</v>
      </c>
      <c r="Z88" s="49">
        <f t="shared" si="25"/>
        <v>2.3166666666666669</v>
      </c>
      <c r="AA88" s="161">
        <f t="shared" si="26"/>
        <v>67.434808975136434</v>
      </c>
      <c r="AB88" s="47">
        <f t="shared" si="27"/>
        <v>3.0951008645533142</v>
      </c>
      <c r="AC88" s="47">
        <v>33</v>
      </c>
      <c r="AD88" s="50">
        <f t="shared" si="31"/>
        <v>33.9724</v>
      </c>
      <c r="AE88" s="51">
        <f t="shared" si="28"/>
        <v>1223.3463687150838</v>
      </c>
      <c r="AF88" s="49">
        <f t="shared" si="29"/>
        <v>102.54372084439716</v>
      </c>
      <c r="AG88" s="184">
        <f t="shared" si="30"/>
        <v>84.989264909766803</v>
      </c>
      <c r="AH88" s="52">
        <v>7</v>
      </c>
      <c r="AI88" s="53">
        <v>0.06</v>
      </c>
      <c r="AJ88" s="54">
        <v>52</v>
      </c>
      <c r="AK88" s="54">
        <v>105</v>
      </c>
      <c r="AL88" s="55">
        <v>50</v>
      </c>
      <c r="AM88" s="56">
        <v>0.49</v>
      </c>
      <c r="AN88" s="56">
        <v>0.68</v>
      </c>
      <c r="AO88" s="57">
        <v>1.9E-2</v>
      </c>
      <c r="AP88" s="48"/>
      <c r="AQ88" s="51"/>
      <c r="AR88" s="58"/>
    </row>
    <row r="89" spans="1:44" s="18" customFormat="1" ht="15.95" hidden="1" customHeight="1" thickBot="1" x14ac:dyDescent="0.25">
      <c r="A89" s="187" t="s">
        <v>97</v>
      </c>
      <c r="B89" s="40">
        <v>54</v>
      </c>
      <c r="C89" s="41">
        <v>12</v>
      </c>
      <c r="D89" s="41"/>
      <c r="E89" s="42">
        <v>19816026</v>
      </c>
      <c r="F89" s="40" t="s">
        <v>70</v>
      </c>
      <c r="G89" s="40" t="s">
        <v>71</v>
      </c>
      <c r="H89" s="40" t="s">
        <v>100</v>
      </c>
      <c r="I89" s="40" t="s">
        <v>100</v>
      </c>
      <c r="J89" s="43" t="s">
        <v>101</v>
      </c>
      <c r="K89" s="41">
        <v>14087179</v>
      </c>
      <c r="L89" s="44">
        <v>43895</v>
      </c>
      <c r="M89" s="45" t="s">
        <v>102</v>
      </c>
      <c r="N89" s="40" t="s">
        <v>74</v>
      </c>
      <c r="O89" s="70" t="s">
        <v>103</v>
      </c>
      <c r="P89" s="44">
        <v>44058</v>
      </c>
      <c r="Q89" s="45">
        <v>595</v>
      </c>
      <c r="R89" s="40">
        <v>684</v>
      </c>
      <c r="S89" s="40">
        <v>834</v>
      </c>
      <c r="T89" s="46">
        <v>694</v>
      </c>
      <c r="U89" s="47">
        <f t="shared" si="22"/>
        <v>2.9913793103448274</v>
      </c>
      <c r="V89" s="48">
        <v>845</v>
      </c>
      <c r="W89" s="47">
        <f t="shared" si="23"/>
        <v>2.5166666666666666</v>
      </c>
      <c r="X89" s="47">
        <f t="shared" si="24"/>
        <v>2.8938356164383561</v>
      </c>
      <c r="Y89" s="40">
        <v>984</v>
      </c>
      <c r="Z89" s="49">
        <f t="shared" si="25"/>
        <v>2.4166666666666665</v>
      </c>
      <c r="AA89" s="161">
        <f t="shared" si="26"/>
        <v>70.345664038811378</v>
      </c>
      <c r="AB89" s="47">
        <f t="shared" si="27"/>
        <v>2.7954545454545454</v>
      </c>
      <c r="AC89" s="47">
        <v>35</v>
      </c>
      <c r="AD89" s="50">
        <f t="shared" si="31"/>
        <v>35.785400000000003</v>
      </c>
      <c r="AE89" s="51">
        <f t="shared" si="28"/>
        <v>1163.3121693121693</v>
      </c>
      <c r="AF89" s="49">
        <f t="shared" si="29"/>
        <v>97.511515459134685</v>
      </c>
      <c r="AG89" s="184">
        <f t="shared" si="30"/>
        <v>83.928589748973025</v>
      </c>
      <c r="AH89" s="52">
        <v>9</v>
      </c>
      <c r="AI89" s="53">
        <v>0.9</v>
      </c>
      <c r="AJ89" s="54">
        <v>41</v>
      </c>
      <c r="AK89" s="54">
        <v>65</v>
      </c>
      <c r="AL89" s="55">
        <v>17</v>
      </c>
      <c r="AM89" s="56">
        <v>0.39</v>
      </c>
      <c r="AN89" s="56">
        <v>0.35</v>
      </c>
      <c r="AO89" s="57">
        <v>1E-3</v>
      </c>
      <c r="AP89" s="48"/>
      <c r="AQ89" s="51"/>
      <c r="AR89" s="58"/>
    </row>
    <row r="90" spans="1:44" s="18" customFormat="1" ht="15.95" hidden="1" customHeight="1" thickBot="1" x14ac:dyDescent="0.25">
      <c r="A90" s="188" t="s">
        <v>189</v>
      </c>
      <c r="B90" s="40">
        <v>53</v>
      </c>
      <c r="C90" s="41">
        <v>75</v>
      </c>
      <c r="D90" s="41"/>
      <c r="E90" s="41">
        <v>19815364</v>
      </c>
      <c r="F90" s="41" t="s">
        <v>70</v>
      </c>
      <c r="G90" s="41" t="s">
        <v>75</v>
      </c>
      <c r="H90" s="41" t="s">
        <v>198</v>
      </c>
      <c r="I90" s="41" t="s">
        <v>198</v>
      </c>
      <c r="J90" s="43" t="s">
        <v>197</v>
      </c>
      <c r="K90" s="41">
        <v>17332593</v>
      </c>
      <c r="L90" s="73">
        <v>43864</v>
      </c>
      <c r="M90" s="74" t="s">
        <v>154</v>
      </c>
      <c r="N90" s="77" t="s">
        <v>103</v>
      </c>
      <c r="O90" s="41" t="s">
        <v>74</v>
      </c>
      <c r="P90" s="44">
        <v>44072</v>
      </c>
      <c r="Q90" s="45">
        <v>684</v>
      </c>
      <c r="R90" s="40">
        <v>772</v>
      </c>
      <c r="S90" s="40">
        <v>680</v>
      </c>
      <c r="T90" s="46">
        <v>754</v>
      </c>
      <c r="U90" s="47">
        <f t="shared" si="22"/>
        <v>2.8669201520912546</v>
      </c>
      <c r="V90" s="48">
        <v>882</v>
      </c>
      <c r="W90" s="47">
        <f t="shared" si="23"/>
        <v>2.1333333333333333</v>
      </c>
      <c r="X90" s="47">
        <f t="shared" si="24"/>
        <v>2.7306501547987616</v>
      </c>
      <c r="Y90" s="40">
        <v>1084</v>
      </c>
      <c r="Z90" s="49">
        <f t="shared" si="25"/>
        <v>2.75</v>
      </c>
      <c r="AA90" s="161">
        <f t="shared" si="26"/>
        <v>80.048514251061235</v>
      </c>
      <c r="AB90" s="47">
        <f t="shared" si="27"/>
        <v>2.8302872062663185</v>
      </c>
      <c r="AC90" s="47">
        <v>32</v>
      </c>
      <c r="AD90" s="186">
        <f t="shared" si="31"/>
        <v>31.626000000000001</v>
      </c>
      <c r="AE90" s="51">
        <f t="shared" si="28"/>
        <v>1045.7142857142858</v>
      </c>
      <c r="AF90" s="49">
        <f t="shared" si="29"/>
        <v>87.654188984851586</v>
      </c>
      <c r="AG90" s="184">
        <f t="shared" si="30"/>
        <v>83.851351617956411</v>
      </c>
      <c r="AH90" s="52">
        <v>10</v>
      </c>
      <c r="AI90" s="53">
        <v>0.8</v>
      </c>
      <c r="AJ90" s="54">
        <v>59</v>
      </c>
      <c r="AK90" s="54">
        <v>102</v>
      </c>
      <c r="AL90" s="55">
        <v>30</v>
      </c>
      <c r="AM90" s="56"/>
      <c r="AN90" s="56"/>
      <c r="AO90" s="57"/>
      <c r="AP90" s="48"/>
      <c r="AQ90" s="48"/>
      <c r="AR90" s="58"/>
    </row>
    <row r="91" spans="1:44" s="18" customFormat="1" ht="15.95" hidden="1" customHeight="1" thickBot="1" x14ac:dyDescent="0.25">
      <c r="A91" s="188" t="s">
        <v>173</v>
      </c>
      <c r="B91" s="40">
        <v>53</v>
      </c>
      <c r="C91" s="41">
        <v>61</v>
      </c>
      <c r="D91" s="41"/>
      <c r="E91" s="72">
        <v>19872189</v>
      </c>
      <c r="F91" s="41" t="s">
        <v>70</v>
      </c>
      <c r="G91" s="41" t="s">
        <v>71</v>
      </c>
      <c r="H91" s="41">
        <v>20014</v>
      </c>
      <c r="I91" s="41">
        <v>20014</v>
      </c>
      <c r="J91" s="43" t="s">
        <v>176</v>
      </c>
      <c r="K91" s="41">
        <v>17755612</v>
      </c>
      <c r="L91" s="73">
        <v>43876</v>
      </c>
      <c r="M91" s="74">
        <v>84</v>
      </c>
      <c r="N91" s="41" t="s">
        <v>74</v>
      </c>
      <c r="O91" s="41" t="s">
        <v>74</v>
      </c>
      <c r="P91" s="73">
        <v>44058</v>
      </c>
      <c r="Q91" s="74">
        <v>530</v>
      </c>
      <c r="R91" s="40">
        <v>625</v>
      </c>
      <c r="S91" s="48">
        <v>605</v>
      </c>
      <c r="T91" s="46">
        <v>625</v>
      </c>
      <c r="U91" s="47">
        <f t="shared" si="22"/>
        <v>2.4900398406374502</v>
      </c>
      <c r="V91" s="48">
        <v>754</v>
      </c>
      <c r="W91" s="47">
        <f t="shared" si="23"/>
        <v>2.15</v>
      </c>
      <c r="X91" s="47">
        <f t="shared" si="24"/>
        <v>2.42443729903537</v>
      </c>
      <c r="Y91" s="40">
        <v>962</v>
      </c>
      <c r="Z91" s="49">
        <f t="shared" si="25"/>
        <v>2.8083333333333331</v>
      </c>
      <c r="AA91" s="161">
        <f t="shared" si="26"/>
        <v>81.746513038204938</v>
      </c>
      <c r="AB91" s="47">
        <f t="shared" si="27"/>
        <v>2.5929919137466308</v>
      </c>
      <c r="AC91" s="47">
        <v>32</v>
      </c>
      <c r="AD91" s="50">
        <f t="shared" si="31"/>
        <v>32.074800000000003</v>
      </c>
      <c r="AE91" s="51">
        <f t="shared" si="28"/>
        <v>970.71428571428567</v>
      </c>
      <c r="AF91" s="49">
        <f t="shared" si="29"/>
        <v>81.367515594544599</v>
      </c>
      <c r="AG91" s="184">
        <f t="shared" si="30"/>
        <v>81.557014316374762</v>
      </c>
      <c r="AH91" s="52">
        <v>9</v>
      </c>
      <c r="AI91" s="53">
        <v>0.6</v>
      </c>
      <c r="AJ91" s="54">
        <v>53</v>
      </c>
      <c r="AK91" s="54">
        <v>92</v>
      </c>
      <c r="AL91" s="55">
        <v>25</v>
      </c>
      <c r="AM91" s="56">
        <v>0.71</v>
      </c>
      <c r="AN91" s="56">
        <v>0.15</v>
      </c>
      <c r="AO91" s="57">
        <v>6.8000000000000005E-2</v>
      </c>
      <c r="AP91" s="48"/>
      <c r="AQ91" s="51"/>
      <c r="AR91" s="58"/>
    </row>
    <row r="92" spans="1:44" s="18" customFormat="1" ht="15.95" hidden="1" customHeight="1" thickBot="1" x14ac:dyDescent="0.25">
      <c r="A92" s="188" t="s">
        <v>167</v>
      </c>
      <c r="B92" s="40">
        <v>53</v>
      </c>
      <c r="C92" s="41">
        <v>50</v>
      </c>
      <c r="D92" s="41"/>
      <c r="E92" s="72">
        <v>19809359</v>
      </c>
      <c r="F92" s="41" t="s">
        <v>70</v>
      </c>
      <c r="G92" s="41" t="s">
        <v>71</v>
      </c>
      <c r="H92" s="41"/>
      <c r="I92" s="41">
        <v>3302</v>
      </c>
      <c r="J92" s="43" t="s">
        <v>168</v>
      </c>
      <c r="K92" s="41">
        <v>18175647</v>
      </c>
      <c r="L92" s="73">
        <v>43920</v>
      </c>
      <c r="M92" s="74" t="s">
        <v>102</v>
      </c>
      <c r="N92" s="41" t="s">
        <v>74</v>
      </c>
      <c r="O92" s="77" t="s">
        <v>103</v>
      </c>
      <c r="P92" s="73">
        <v>44065</v>
      </c>
      <c r="Q92" s="74">
        <v>550</v>
      </c>
      <c r="R92" s="40">
        <v>650</v>
      </c>
      <c r="S92" s="40">
        <v>729</v>
      </c>
      <c r="T92" s="46">
        <v>664</v>
      </c>
      <c r="U92" s="47">
        <f t="shared" si="22"/>
        <v>3.2077294685990339</v>
      </c>
      <c r="V92" s="48">
        <v>806</v>
      </c>
      <c r="W92" s="47">
        <f t="shared" si="23"/>
        <v>2.3666666666666667</v>
      </c>
      <c r="X92" s="47">
        <f t="shared" si="24"/>
        <v>3.0187265917602994</v>
      </c>
      <c r="Y92" s="40">
        <v>938</v>
      </c>
      <c r="Z92" s="49">
        <f t="shared" si="25"/>
        <v>2.2833333333333332</v>
      </c>
      <c r="AA92" s="161">
        <f t="shared" si="26"/>
        <v>66.464523953911439</v>
      </c>
      <c r="AB92" s="47">
        <f t="shared" si="27"/>
        <v>2.8685015290519877</v>
      </c>
      <c r="AC92" s="47">
        <v>34</v>
      </c>
      <c r="AD92" s="50">
        <f t="shared" si="31"/>
        <v>35.720399999999998</v>
      </c>
      <c r="AE92" s="51">
        <f t="shared" si="28"/>
        <v>1070.098901098901</v>
      </c>
      <c r="AF92" s="49">
        <f t="shared" si="29"/>
        <v>89.698163820469333</v>
      </c>
      <c r="AG92" s="184">
        <f t="shared" si="30"/>
        <v>78.081343887190386</v>
      </c>
      <c r="AH92" s="52">
        <v>7</v>
      </c>
      <c r="AI92" s="53">
        <v>1.8</v>
      </c>
      <c r="AJ92" s="54">
        <v>52</v>
      </c>
      <c r="AK92" s="54">
        <v>85</v>
      </c>
      <c r="AL92" s="55">
        <v>24</v>
      </c>
      <c r="AM92" s="56">
        <v>0.53</v>
      </c>
      <c r="AN92" s="56">
        <v>0.62</v>
      </c>
      <c r="AO92" s="57">
        <v>2.1000000000000001E-2</v>
      </c>
      <c r="AP92" s="48"/>
      <c r="AQ92" s="51"/>
      <c r="AR92" s="58"/>
    </row>
    <row r="93" spans="1:44" s="18" customFormat="1" ht="15.95" hidden="1" customHeight="1" thickBot="1" x14ac:dyDescent="0.25">
      <c r="A93" s="188" t="s">
        <v>167</v>
      </c>
      <c r="B93" s="40">
        <v>53</v>
      </c>
      <c r="C93" s="41">
        <v>51</v>
      </c>
      <c r="D93" s="41"/>
      <c r="E93" s="72">
        <v>19790396</v>
      </c>
      <c r="F93" s="41" t="s">
        <v>70</v>
      </c>
      <c r="G93" s="41" t="s">
        <v>71</v>
      </c>
      <c r="H93" s="41"/>
      <c r="I93" s="41">
        <v>3242</v>
      </c>
      <c r="J93" s="43" t="s">
        <v>168</v>
      </c>
      <c r="K93" s="41">
        <v>18175647</v>
      </c>
      <c r="L93" s="73">
        <v>43914</v>
      </c>
      <c r="M93" s="74" t="s">
        <v>102</v>
      </c>
      <c r="N93" s="41" t="s">
        <v>74</v>
      </c>
      <c r="O93" s="77" t="s">
        <v>103</v>
      </c>
      <c r="P93" s="44">
        <v>44065</v>
      </c>
      <c r="Q93" s="45">
        <v>575</v>
      </c>
      <c r="R93" s="40">
        <v>730</v>
      </c>
      <c r="S93" s="40">
        <v>736</v>
      </c>
      <c r="T93" s="46">
        <v>734</v>
      </c>
      <c r="U93" s="47">
        <f t="shared" si="22"/>
        <v>3.4460093896713615</v>
      </c>
      <c r="V93" s="48">
        <v>826</v>
      </c>
      <c r="W93" s="47">
        <f t="shared" si="23"/>
        <v>1.5333333333333334</v>
      </c>
      <c r="X93" s="47">
        <f t="shared" si="24"/>
        <v>3.0256410256410255</v>
      </c>
      <c r="Y93" s="40">
        <v>920</v>
      </c>
      <c r="Z93" s="49">
        <f t="shared" si="25"/>
        <v>1.55</v>
      </c>
      <c r="AA93" s="161">
        <f t="shared" si="26"/>
        <v>45.118253486961784</v>
      </c>
      <c r="AB93" s="47">
        <f t="shared" si="27"/>
        <v>2.7627627627627627</v>
      </c>
      <c r="AC93" s="47">
        <v>32</v>
      </c>
      <c r="AD93" s="50">
        <f t="shared" si="31"/>
        <v>33.496000000000002</v>
      </c>
      <c r="AE93" s="51">
        <f t="shared" si="28"/>
        <v>1039.2967032967033</v>
      </c>
      <c r="AF93" s="49">
        <f t="shared" si="29"/>
        <v>87.116252389988674</v>
      </c>
      <c r="AG93" s="184">
        <f t="shared" si="30"/>
        <v>66.117252938475232</v>
      </c>
      <c r="AH93" s="52">
        <v>7</v>
      </c>
      <c r="AI93" s="53">
        <v>3.2</v>
      </c>
      <c r="AJ93" s="54">
        <v>58</v>
      </c>
      <c r="AK93" s="54">
        <v>95</v>
      </c>
      <c r="AL93" s="55">
        <v>27</v>
      </c>
      <c r="AM93" s="56">
        <v>0.24</v>
      </c>
      <c r="AN93" s="56">
        <v>0.71</v>
      </c>
      <c r="AO93" s="57">
        <v>1E-3</v>
      </c>
      <c r="AP93" s="48"/>
      <c r="AQ93" s="51"/>
      <c r="AR93" s="58"/>
    </row>
    <row r="94" spans="1:44" s="19" customFormat="1" ht="15.95" customHeight="1" x14ac:dyDescent="0.2">
      <c r="A94" s="19" t="s">
        <v>316</v>
      </c>
      <c r="J94" s="19" t="s">
        <v>313</v>
      </c>
      <c r="L94" s="27"/>
      <c r="M94" s="95">
        <f>AVERAGE(M33:M93)</f>
        <v>81.188679245283012</v>
      </c>
      <c r="P94" s="27"/>
      <c r="Q94" s="95">
        <f t="shared" ref="Q94:AO94" si="32">AVERAGE(Q33:Q93)</f>
        <v>693.04918032786884</v>
      </c>
      <c r="R94" s="95">
        <f t="shared" si="32"/>
        <v>764.70491803278685</v>
      </c>
      <c r="S94" s="95">
        <f t="shared" si="32"/>
        <v>758.65573770491801</v>
      </c>
      <c r="T94" s="95">
        <f t="shared" si="32"/>
        <v>782.65573770491801</v>
      </c>
      <c r="U94" s="25">
        <f t="shared" si="32"/>
        <v>3.073980654215426</v>
      </c>
      <c r="V94" s="95">
        <f t="shared" si="32"/>
        <v>979.62295081967216</v>
      </c>
      <c r="W94" s="25">
        <f t="shared" si="32"/>
        <v>3.2827868852459017</v>
      </c>
      <c r="X94" s="25">
        <f t="shared" si="32"/>
        <v>3.1074377837699738</v>
      </c>
      <c r="Y94" s="95">
        <f t="shared" si="32"/>
        <v>1194.4918032786886</v>
      </c>
      <c r="Z94" s="119">
        <f t="shared" si="32"/>
        <v>3.4319672131147549</v>
      </c>
      <c r="AA94" s="25">
        <f t="shared" si="32"/>
        <v>99.899591406615016</v>
      </c>
      <c r="AB94" s="25">
        <f t="shared" si="32"/>
        <v>3.1803597240637393</v>
      </c>
      <c r="AC94" s="25">
        <f t="shared" si="32"/>
        <v>35.319672131147541</v>
      </c>
      <c r="AD94" s="25">
        <f t="shared" si="32"/>
        <v>35.205019672131151</v>
      </c>
      <c r="AE94" s="95">
        <f t="shared" si="32"/>
        <v>1192.9997845225701</v>
      </c>
      <c r="AF94" s="25">
        <f t="shared" si="32"/>
        <v>100.00000000000001</v>
      </c>
      <c r="AG94" s="25">
        <f t="shared" si="32"/>
        <v>99.949795703307515</v>
      </c>
      <c r="AH94" s="25">
        <f t="shared" si="32"/>
        <v>5.639344262295082</v>
      </c>
      <c r="AI94" s="32">
        <f t="shared" si="32"/>
        <v>1.8763934426229512</v>
      </c>
      <c r="AJ94" s="8">
        <f t="shared" si="32"/>
        <v>62.754098360655739</v>
      </c>
      <c r="AK94" s="8">
        <f t="shared" si="32"/>
        <v>111.90163934426229</v>
      </c>
      <c r="AL94" s="8">
        <f t="shared" si="32"/>
        <v>26.295081967213115</v>
      </c>
      <c r="AM94" s="25">
        <f t="shared" si="32"/>
        <v>0.56932203389830505</v>
      </c>
      <c r="AN94" s="25">
        <f t="shared" si="32"/>
        <v>0.57796610169491525</v>
      </c>
      <c r="AO94" s="119">
        <f t="shared" si="32"/>
        <v>-6.2033898305084729E-3</v>
      </c>
      <c r="AP94" s="8"/>
      <c r="AR94" s="194"/>
    </row>
    <row r="95" spans="1:44" s="18" customFormat="1" ht="15.95" customHeight="1" x14ac:dyDescent="0.2">
      <c r="A95" s="18" t="s">
        <v>309</v>
      </c>
      <c r="B95" s="19"/>
      <c r="C95" s="19"/>
      <c r="D95" s="19"/>
      <c r="E95" s="19"/>
      <c r="F95" s="19"/>
      <c r="G95" s="19"/>
      <c r="H95" s="19"/>
      <c r="I95" s="19"/>
      <c r="J95" s="18" t="s">
        <v>312</v>
      </c>
      <c r="K95" s="19"/>
      <c r="L95" s="21"/>
      <c r="M95" s="96"/>
      <c r="N95" s="19"/>
      <c r="O95" s="19"/>
      <c r="P95" s="27"/>
      <c r="Q95" s="96"/>
      <c r="R95" s="35"/>
      <c r="S95" s="35"/>
      <c r="T95" s="96"/>
      <c r="U95" s="97"/>
      <c r="V95" s="98"/>
      <c r="W95" s="97"/>
      <c r="X95" s="97"/>
      <c r="Y95" s="35"/>
      <c r="Z95" s="119">
        <f>AVERAGE(Z11:Z29,Z33:Z93)</f>
        <v>3.4354166666666677</v>
      </c>
      <c r="AA95" s="35"/>
      <c r="AB95" s="97"/>
      <c r="AC95" s="97"/>
      <c r="AD95" s="97"/>
      <c r="AE95" s="99"/>
      <c r="AF95" s="32"/>
      <c r="AG95" s="100"/>
      <c r="AH95" s="101"/>
      <c r="AI95" s="95"/>
      <c r="AJ95" s="8"/>
      <c r="AK95" s="98"/>
      <c r="AL95" s="102"/>
      <c r="AM95" s="102"/>
      <c r="AN95" s="102"/>
      <c r="AO95" s="102"/>
      <c r="AP95" s="98"/>
      <c r="AQ95" s="99"/>
      <c r="AR95" s="58"/>
    </row>
    <row r="96" spans="1:44" s="18" customFormat="1" ht="15.95" customHeight="1" x14ac:dyDescent="0.2">
      <c r="B96" s="19"/>
      <c r="C96" s="19" t="s">
        <v>3</v>
      </c>
      <c r="E96" s="19"/>
      <c r="F96" s="19"/>
      <c r="G96" s="19"/>
      <c r="H96" s="19"/>
      <c r="I96" s="19"/>
      <c r="J96" s="18" t="s">
        <v>3</v>
      </c>
      <c r="K96" s="19"/>
      <c r="L96" s="21"/>
      <c r="M96" s="96"/>
      <c r="N96" s="19"/>
      <c r="O96" s="19"/>
      <c r="P96" s="27"/>
      <c r="Q96" s="96"/>
      <c r="R96" s="35"/>
      <c r="S96" s="35"/>
      <c r="T96" s="96"/>
      <c r="U96" s="97"/>
      <c r="V96" s="98"/>
      <c r="W96" s="97"/>
      <c r="X96" s="97"/>
      <c r="Y96" s="35"/>
      <c r="Z96" s="35"/>
      <c r="AA96" s="35"/>
      <c r="AB96" s="97"/>
      <c r="AC96" s="97"/>
      <c r="AD96" s="97"/>
      <c r="AE96" s="99"/>
      <c r="AF96" s="32"/>
      <c r="AG96" s="100"/>
      <c r="AH96" s="101"/>
      <c r="AI96" s="95"/>
      <c r="AJ96" s="8"/>
      <c r="AK96" s="98"/>
      <c r="AL96" s="102"/>
      <c r="AM96" s="102"/>
      <c r="AN96" s="102"/>
      <c r="AO96" s="102"/>
      <c r="AP96" s="98"/>
      <c r="AQ96" s="99"/>
      <c r="AR96" s="58"/>
    </row>
    <row r="97" spans="1:44" s="18" customFormat="1" ht="15.95" customHeight="1" thickBot="1" x14ac:dyDescent="0.25">
      <c r="A97" s="18" t="s">
        <v>211</v>
      </c>
      <c r="B97" s="34"/>
      <c r="C97" s="19"/>
      <c r="D97" s="98"/>
      <c r="E97" s="35"/>
      <c r="F97" s="35"/>
      <c r="G97" s="35"/>
      <c r="H97" s="35"/>
      <c r="I97" s="35"/>
      <c r="J97" s="34"/>
      <c r="K97" s="35"/>
      <c r="L97" s="36"/>
      <c r="M97" s="103"/>
      <c r="N97" s="35"/>
      <c r="O97" s="35"/>
      <c r="P97" s="36"/>
      <c r="Q97" s="103"/>
      <c r="R97" s="35"/>
      <c r="S97" s="35"/>
      <c r="T97" s="96"/>
      <c r="U97" s="104"/>
      <c r="V97" s="105"/>
      <c r="W97" s="104"/>
      <c r="X97" s="104"/>
      <c r="Y97" s="106"/>
      <c r="Z97" s="106"/>
      <c r="AA97" s="106"/>
      <c r="AB97" s="104"/>
      <c r="AC97" s="104"/>
      <c r="AD97" s="104"/>
      <c r="AE97" s="107"/>
      <c r="AF97" s="108"/>
      <c r="AG97" s="109"/>
      <c r="AH97" s="110"/>
      <c r="AI97" s="111"/>
      <c r="AJ97" s="112"/>
      <c r="AK97" s="105"/>
      <c r="AL97" s="113"/>
      <c r="AM97" s="113"/>
      <c r="AN97" s="113"/>
      <c r="AO97" s="113"/>
      <c r="AP97" s="105"/>
      <c r="AQ97" s="107"/>
      <c r="AR97" s="58"/>
    </row>
    <row r="98" spans="1:44" s="18" customFormat="1" ht="15.95" customHeight="1" thickBot="1" x14ac:dyDescent="0.25">
      <c r="A98" s="39" t="s">
        <v>212</v>
      </c>
      <c r="B98" s="40">
        <v>4</v>
      </c>
      <c r="C98" s="41">
        <v>86</v>
      </c>
      <c r="D98" s="41"/>
      <c r="E98" s="42">
        <v>3771184</v>
      </c>
      <c r="F98" s="40" t="s">
        <v>213</v>
      </c>
      <c r="G98" s="40" t="s">
        <v>71</v>
      </c>
      <c r="H98" s="114" t="s">
        <v>214</v>
      </c>
      <c r="I98" s="40" t="s">
        <v>215</v>
      </c>
      <c r="J98" s="115" t="s">
        <v>216</v>
      </c>
      <c r="K98" s="40">
        <v>3278712</v>
      </c>
      <c r="L98" s="44">
        <v>43847</v>
      </c>
      <c r="M98" s="45">
        <v>65</v>
      </c>
      <c r="N98" s="40" t="s">
        <v>74</v>
      </c>
      <c r="O98" s="40" t="s">
        <v>74</v>
      </c>
      <c r="P98" s="44">
        <v>44035</v>
      </c>
      <c r="Q98" s="45">
        <v>645</v>
      </c>
      <c r="R98" s="48">
        <v>746</v>
      </c>
      <c r="S98" s="48">
        <v>705</v>
      </c>
      <c r="T98" s="46">
        <v>818</v>
      </c>
      <c r="U98" s="47">
        <f t="shared" ref="U98:U100" si="33">$T98/($T$6-$L98)</f>
        <v>2.9214285714285713</v>
      </c>
      <c r="V98" s="48">
        <v>1048</v>
      </c>
      <c r="W98" s="47">
        <f>($V98-$T98)/50</f>
        <v>4.5999999999999996</v>
      </c>
      <c r="X98" s="47">
        <f t="shared" ref="X98:X100" si="34">$V98/($V$6-L98)</f>
        <v>3.0823529411764707</v>
      </c>
      <c r="Y98" s="40">
        <v>1264</v>
      </c>
      <c r="Z98" s="49">
        <f t="shared" ref="Z98:Z100" si="35">($Y98-$T98)/120</f>
        <v>3.7166666666666668</v>
      </c>
      <c r="AA98" s="47">
        <f>($Z98/$Z$101)*100</f>
        <v>98.672566371681413</v>
      </c>
      <c r="AB98" s="47">
        <f t="shared" ref="AB98:AB100" si="36">$Y98/($Y$4-L98)</f>
        <v>3.16</v>
      </c>
      <c r="AC98" s="50">
        <v>35</v>
      </c>
      <c r="AD98" s="50">
        <f t="shared" ref="AD98:AD100" si="37">$AC98+(0.0374*(365-($AC$5-$L98)))</f>
        <v>33.990200000000002</v>
      </c>
      <c r="AE98" s="51">
        <f t="shared" ref="AE98:AE100" si="38">($S98+(($Y98-$Q98)/($Y$4-$P98))*160)</f>
        <v>1172.1698113207549</v>
      </c>
      <c r="AF98" s="49">
        <f>($AE98/$AE$101)*100</f>
        <v>101.27674754756319</v>
      </c>
      <c r="AG98" s="47">
        <f>(0.5*$AA98)+(0.5*$AF98)</f>
        <v>99.974656959622308</v>
      </c>
      <c r="AH98" s="116">
        <v>14.7</v>
      </c>
      <c r="AI98" s="62">
        <v>-1.3</v>
      </c>
      <c r="AJ98" s="62">
        <v>66.8</v>
      </c>
      <c r="AK98" s="62">
        <v>105</v>
      </c>
      <c r="AL98" s="116">
        <v>19.100000000000001</v>
      </c>
      <c r="AM98" s="56">
        <v>0.19</v>
      </c>
      <c r="AN98" s="56">
        <v>0.94</v>
      </c>
      <c r="AO98" s="57">
        <v>-7.3999999999999996E-2</v>
      </c>
      <c r="AP98" s="48"/>
      <c r="AQ98" s="51"/>
      <c r="AR98" s="58"/>
    </row>
    <row r="99" spans="1:44" s="18" customFormat="1" ht="15.95" hidden="1" customHeight="1" thickBot="1" x14ac:dyDescent="0.25">
      <c r="A99" s="187" t="s">
        <v>212</v>
      </c>
      <c r="B99" s="40">
        <v>4</v>
      </c>
      <c r="C99" s="41">
        <v>87</v>
      </c>
      <c r="D99" s="41"/>
      <c r="E99" s="42">
        <v>3780495</v>
      </c>
      <c r="F99" s="40" t="s">
        <v>213</v>
      </c>
      <c r="G99" s="40" t="s">
        <v>71</v>
      </c>
      <c r="H99" s="114" t="s">
        <v>217</v>
      </c>
      <c r="I99" s="40" t="s">
        <v>218</v>
      </c>
      <c r="J99" s="117" t="s">
        <v>219</v>
      </c>
      <c r="K99" s="40">
        <v>2787826</v>
      </c>
      <c r="L99" s="44">
        <v>43891</v>
      </c>
      <c r="M99" s="45">
        <v>72</v>
      </c>
      <c r="N99" s="40" t="s">
        <v>74</v>
      </c>
      <c r="O99" s="40" t="s">
        <v>74</v>
      </c>
      <c r="P99" s="44">
        <v>44035</v>
      </c>
      <c r="Q99" s="45">
        <v>500</v>
      </c>
      <c r="R99" s="48">
        <v>640</v>
      </c>
      <c r="S99" s="48">
        <v>650</v>
      </c>
      <c r="T99" s="46">
        <v>676</v>
      </c>
      <c r="U99" s="47">
        <f t="shared" si="33"/>
        <v>2.8644067796610169</v>
      </c>
      <c r="V99" s="48">
        <v>878</v>
      </c>
      <c r="W99" s="47">
        <f t="shared" ref="W99:W100" si="39">($V99-$T99)/50</f>
        <v>4.04</v>
      </c>
      <c r="X99" s="47">
        <f t="shared" si="34"/>
        <v>2.9662162162162162</v>
      </c>
      <c r="Y99" s="40">
        <v>1092</v>
      </c>
      <c r="Z99" s="49">
        <f t="shared" si="35"/>
        <v>3.4666666666666668</v>
      </c>
      <c r="AA99" s="47">
        <f>($Z99/$Z$101)*100</f>
        <v>92.035398230088489</v>
      </c>
      <c r="AB99" s="47">
        <f t="shared" si="36"/>
        <v>3.0674157303370788</v>
      </c>
      <c r="AC99" s="50">
        <v>29</v>
      </c>
      <c r="AD99" s="186">
        <f t="shared" si="37"/>
        <v>29.6358</v>
      </c>
      <c r="AE99" s="51">
        <f t="shared" si="38"/>
        <v>1096.7924528301887</v>
      </c>
      <c r="AF99" s="49">
        <f>($AE99/$AE$101)*100</f>
        <v>94.764061729414053</v>
      </c>
      <c r="AG99" s="47">
        <f t="shared" ref="AG99:AG100" si="40">(0.5*$AA99)+(0.5*$AF99)</f>
        <v>93.399729979751271</v>
      </c>
      <c r="AH99" s="116">
        <v>11.1</v>
      </c>
      <c r="AI99" s="62">
        <v>1.8</v>
      </c>
      <c r="AJ99" s="62">
        <v>74.8</v>
      </c>
      <c r="AK99" s="62">
        <v>110.3</v>
      </c>
      <c r="AL99" s="116">
        <v>16.3</v>
      </c>
      <c r="AM99" s="56">
        <v>0.2</v>
      </c>
      <c r="AN99" s="56">
        <v>0.77</v>
      </c>
      <c r="AO99" s="57">
        <v>-7.5999999999999998E-2</v>
      </c>
      <c r="AP99" s="48"/>
      <c r="AQ99" s="51"/>
      <c r="AR99" s="58"/>
    </row>
    <row r="100" spans="1:44" s="18" customFormat="1" ht="15.95" customHeight="1" thickBot="1" x14ac:dyDescent="0.25">
      <c r="A100" s="39" t="s">
        <v>220</v>
      </c>
      <c r="B100" s="40">
        <v>4</v>
      </c>
      <c r="C100" s="41">
        <v>88</v>
      </c>
      <c r="D100" s="41"/>
      <c r="E100" s="42">
        <v>3793836</v>
      </c>
      <c r="F100" s="40" t="s">
        <v>213</v>
      </c>
      <c r="G100" s="40" t="s">
        <v>75</v>
      </c>
      <c r="H100" s="114" t="s">
        <v>221</v>
      </c>
      <c r="I100" s="40" t="s">
        <v>222</v>
      </c>
      <c r="J100" s="117" t="s">
        <v>223</v>
      </c>
      <c r="K100" s="40">
        <v>2652960</v>
      </c>
      <c r="L100" s="44">
        <v>43886</v>
      </c>
      <c r="M100" s="45" t="s">
        <v>224</v>
      </c>
      <c r="N100" s="40" t="s">
        <v>74</v>
      </c>
      <c r="O100" s="70" t="s">
        <v>103</v>
      </c>
      <c r="P100" s="44">
        <v>44062</v>
      </c>
      <c r="Q100" s="45">
        <v>656</v>
      </c>
      <c r="R100" s="48">
        <v>770</v>
      </c>
      <c r="S100" s="48">
        <v>731</v>
      </c>
      <c r="T100" s="46">
        <v>708</v>
      </c>
      <c r="U100" s="47">
        <f t="shared" si="33"/>
        <v>2.9377593360995853</v>
      </c>
      <c r="V100" s="40">
        <v>974</v>
      </c>
      <c r="W100" s="47">
        <f t="shared" si="39"/>
        <v>5.32</v>
      </c>
      <c r="X100" s="47">
        <f t="shared" si="34"/>
        <v>3.2358803986710964</v>
      </c>
      <c r="Y100" s="40">
        <v>1202</v>
      </c>
      <c r="Z100" s="49">
        <f t="shared" si="35"/>
        <v>4.1166666666666663</v>
      </c>
      <c r="AA100" s="47">
        <f>($Z100/$Z$101)*100</f>
        <v>109.29203539823007</v>
      </c>
      <c r="AB100" s="47">
        <f t="shared" si="36"/>
        <v>3.3296398891966761</v>
      </c>
      <c r="AC100" s="50">
        <v>36</v>
      </c>
      <c r="AD100" s="50">
        <f t="shared" si="37"/>
        <v>36.448799999999999</v>
      </c>
      <c r="AE100" s="51">
        <f t="shared" si="38"/>
        <v>1203.2162162162163</v>
      </c>
      <c r="AF100" s="49">
        <f>($AE100/$AE$101)*100</f>
        <v>103.95919072302276</v>
      </c>
      <c r="AG100" s="47">
        <f t="shared" si="40"/>
        <v>106.62561306062642</v>
      </c>
      <c r="AH100" s="116">
        <v>9.9</v>
      </c>
      <c r="AI100" s="62">
        <v>2.8</v>
      </c>
      <c r="AJ100" s="62">
        <v>82.1</v>
      </c>
      <c r="AK100" s="62">
        <v>124.6</v>
      </c>
      <c r="AL100" s="116">
        <v>24.2</v>
      </c>
      <c r="AM100" s="56">
        <v>0.11</v>
      </c>
      <c r="AN100" s="56">
        <v>0.63</v>
      </c>
      <c r="AO100" s="57">
        <v>-5.6000000000000001E-2</v>
      </c>
      <c r="AP100" s="48"/>
      <c r="AQ100" s="51"/>
      <c r="AR100" s="58"/>
    </row>
    <row r="101" spans="1:44" s="18" customFormat="1" ht="15.95" customHeight="1" x14ac:dyDescent="0.2">
      <c r="A101" s="18" t="s">
        <v>225</v>
      </c>
      <c r="B101" s="34"/>
      <c r="C101" s="19"/>
      <c r="D101" s="98"/>
      <c r="E101" s="35"/>
      <c r="F101" s="35"/>
      <c r="G101" s="35"/>
      <c r="H101" s="35"/>
      <c r="I101" s="35"/>
      <c r="J101" s="18" t="s">
        <v>226</v>
      </c>
      <c r="K101" s="19"/>
      <c r="L101" s="36"/>
      <c r="M101" s="118">
        <f>AVERAGE(M98:M100)</f>
        <v>68.5</v>
      </c>
      <c r="N101" s="19"/>
      <c r="O101" s="19"/>
      <c r="P101" s="21"/>
      <c r="Q101" s="118">
        <f t="shared" ref="Q101:AO101" si="41">AVERAGE(Q98:Q100)</f>
        <v>600.33333333333337</v>
      </c>
      <c r="R101" s="8">
        <f t="shared" si="41"/>
        <v>718.66666666666663</v>
      </c>
      <c r="S101" s="8">
        <f t="shared" si="41"/>
        <v>695.33333333333337</v>
      </c>
      <c r="T101" s="118">
        <f t="shared" si="41"/>
        <v>734</v>
      </c>
      <c r="U101" s="25">
        <f t="shared" si="41"/>
        <v>2.9078648957297246</v>
      </c>
      <c r="V101" s="8">
        <f t="shared" si="41"/>
        <v>966.66666666666663</v>
      </c>
      <c r="W101" s="25">
        <f t="shared" si="41"/>
        <v>4.6533333333333333</v>
      </c>
      <c r="X101" s="25">
        <f t="shared" si="41"/>
        <v>3.094816518687928</v>
      </c>
      <c r="Y101" s="8">
        <f t="shared" si="41"/>
        <v>1186</v>
      </c>
      <c r="Z101" s="25">
        <f t="shared" si="41"/>
        <v>3.7666666666666671</v>
      </c>
      <c r="AA101" s="25">
        <f t="shared" si="41"/>
        <v>100</v>
      </c>
      <c r="AB101" s="129">
        <f t="shared" si="41"/>
        <v>3.1856852065112515</v>
      </c>
      <c r="AC101" s="129">
        <f t="shared" si="41"/>
        <v>33.333333333333336</v>
      </c>
      <c r="AD101" s="130">
        <f t="shared" si="41"/>
        <v>33.358266666666673</v>
      </c>
      <c r="AE101" s="95">
        <f t="shared" si="41"/>
        <v>1157.3928267890533</v>
      </c>
      <c r="AF101" s="129">
        <f t="shared" si="41"/>
        <v>100</v>
      </c>
      <c r="AG101" s="129">
        <f t="shared" si="41"/>
        <v>100</v>
      </c>
      <c r="AH101" s="32">
        <f t="shared" si="41"/>
        <v>11.899999999999999</v>
      </c>
      <c r="AI101" s="32">
        <f t="shared" si="41"/>
        <v>1.0999999999999999</v>
      </c>
      <c r="AJ101" s="32">
        <f t="shared" si="41"/>
        <v>74.566666666666663</v>
      </c>
      <c r="AK101" s="32">
        <f t="shared" si="41"/>
        <v>113.3</v>
      </c>
      <c r="AL101" s="32">
        <f t="shared" si="41"/>
        <v>19.866666666666671</v>
      </c>
      <c r="AM101" s="25">
        <f t="shared" si="41"/>
        <v>0.16666666666666666</v>
      </c>
      <c r="AN101" s="25">
        <f t="shared" si="41"/>
        <v>0.77999999999999992</v>
      </c>
      <c r="AO101" s="119">
        <f t="shared" si="41"/>
        <v>-6.8666666666666668E-2</v>
      </c>
      <c r="AP101" s="97"/>
      <c r="AQ101" s="99"/>
      <c r="AR101" s="58"/>
    </row>
    <row r="102" spans="1:44" s="18" customFormat="1" ht="15.95" customHeight="1" x14ac:dyDescent="0.2">
      <c r="B102" s="34"/>
      <c r="C102" s="19"/>
      <c r="D102" s="98"/>
      <c r="E102" s="35"/>
      <c r="F102" s="35"/>
      <c r="G102" s="35"/>
      <c r="H102" s="35"/>
      <c r="I102" s="35"/>
      <c r="K102" s="19"/>
      <c r="L102" s="36"/>
      <c r="M102" s="96"/>
      <c r="N102" s="35"/>
      <c r="O102" s="35"/>
      <c r="P102" s="36"/>
      <c r="Q102" s="96"/>
      <c r="R102" s="35"/>
      <c r="S102" s="35"/>
      <c r="T102" s="96"/>
      <c r="U102" s="97"/>
      <c r="V102" s="98"/>
      <c r="W102" s="97"/>
      <c r="X102" s="97"/>
      <c r="Y102" s="35"/>
      <c r="Z102" s="35"/>
      <c r="AA102" s="35"/>
      <c r="AB102" s="97"/>
      <c r="AC102" s="100"/>
      <c r="AD102" s="97"/>
      <c r="AE102" s="99"/>
      <c r="AF102" s="100"/>
      <c r="AG102" s="100"/>
      <c r="AH102" s="101"/>
      <c r="AI102" s="95"/>
      <c r="AJ102" s="8"/>
      <c r="AK102" s="98"/>
      <c r="AL102" s="120"/>
      <c r="AM102" s="120"/>
      <c r="AN102" s="120"/>
      <c r="AO102" s="120"/>
      <c r="AP102" s="98"/>
      <c r="AQ102" s="99"/>
      <c r="AR102" s="58"/>
    </row>
    <row r="103" spans="1:44" s="18" customFormat="1" ht="15.95" customHeight="1" thickBot="1" x14ac:dyDescent="0.25">
      <c r="A103" s="38" t="s">
        <v>227</v>
      </c>
      <c r="B103" s="34"/>
      <c r="C103" s="19"/>
      <c r="D103" s="98"/>
      <c r="E103" s="35"/>
      <c r="F103" s="35"/>
      <c r="G103" s="35"/>
      <c r="H103" s="35"/>
      <c r="I103" s="35"/>
      <c r="J103" s="34"/>
      <c r="K103" s="35"/>
      <c r="L103" s="36"/>
      <c r="M103" s="103"/>
      <c r="N103" s="35"/>
      <c r="O103" s="35"/>
      <c r="P103" s="36"/>
      <c r="Q103" s="103"/>
      <c r="R103" s="106"/>
      <c r="S103" s="106"/>
      <c r="T103" s="121"/>
      <c r="U103" s="104"/>
      <c r="V103" s="35"/>
      <c r="W103" s="97"/>
      <c r="X103" s="97"/>
      <c r="Y103" s="35"/>
      <c r="Z103" s="35"/>
      <c r="AA103" s="35"/>
      <c r="AB103" s="97"/>
      <c r="AC103" s="100"/>
      <c r="AD103" s="97"/>
      <c r="AE103" s="99"/>
      <c r="AF103" s="32"/>
      <c r="AG103" s="100"/>
      <c r="AH103" s="101"/>
      <c r="AI103" s="95"/>
      <c r="AJ103" s="8"/>
      <c r="AK103" s="98"/>
      <c r="AL103" s="120"/>
      <c r="AM103" s="120"/>
      <c r="AN103" s="120"/>
      <c r="AO103" s="120"/>
      <c r="AP103" s="98"/>
      <c r="AQ103" s="99"/>
      <c r="AR103" s="58"/>
    </row>
    <row r="104" spans="1:44" s="18" customFormat="1" ht="15.95" customHeight="1" thickBot="1" x14ac:dyDescent="0.25">
      <c r="A104" s="39" t="s">
        <v>97</v>
      </c>
      <c r="B104" s="40">
        <v>54</v>
      </c>
      <c r="C104" s="41">
        <v>90</v>
      </c>
      <c r="D104" s="41"/>
      <c r="E104" s="40">
        <v>4285665</v>
      </c>
      <c r="F104" s="40" t="s">
        <v>228</v>
      </c>
      <c r="G104" s="40" t="s">
        <v>75</v>
      </c>
      <c r="H104" s="40">
        <v>227</v>
      </c>
      <c r="I104" s="40">
        <v>227</v>
      </c>
      <c r="J104" s="39" t="s">
        <v>229</v>
      </c>
      <c r="K104" s="40">
        <v>3734057</v>
      </c>
      <c r="L104" s="44">
        <v>43905</v>
      </c>
      <c r="M104" s="45">
        <v>78</v>
      </c>
      <c r="N104" s="40" t="s">
        <v>74</v>
      </c>
      <c r="O104" s="40" t="s">
        <v>74</v>
      </c>
      <c r="P104" s="44">
        <v>44058</v>
      </c>
      <c r="Q104" s="45">
        <v>625</v>
      </c>
      <c r="R104" s="40">
        <v>664</v>
      </c>
      <c r="S104" s="40">
        <v>758</v>
      </c>
      <c r="T104" s="46">
        <v>715</v>
      </c>
      <c r="U104" s="47">
        <f t="shared" ref="U104:U116" si="42">$T104/($T$6-$L104)</f>
        <v>3.2207207207207209</v>
      </c>
      <c r="V104" s="40">
        <v>880</v>
      </c>
      <c r="W104" s="47">
        <f>($V104-$T104)/50</f>
        <v>3.3</v>
      </c>
      <c r="X104" s="47">
        <f t="shared" ref="X104:X116" si="43">$V104/($V$6-L104)</f>
        <v>3.1205673758865249</v>
      </c>
      <c r="Y104" s="40">
        <v>1058</v>
      </c>
      <c r="Z104" s="49">
        <f t="shared" ref="Z104:Z116" si="44">($Y104-$T104)/120</f>
        <v>2.8583333333333334</v>
      </c>
      <c r="AA104" s="47">
        <f t="shared" ref="AA104:AA116" si="45">($Z104/$Z$117)*100</f>
        <v>96.161311192581408</v>
      </c>
      <c r="AB104" s="47">
        <f t="shared" ref="AB104:AB116" si="46">$Y104/($Y$4-L104)</f>
        <v>3.0935672514619883</v>
      </c>
      <c r="AC104" s="50">
        <v>33</v>
      </c>
      <c r="AD104" s="50">
        <f t="shared" ref="AD104:AD116" si="47">$AC104+(0.0374*(365-($AC$5-$L104)))</f>
        <v>34.159399999999998</v>
      </c>
      <c r="AE104" s="51">
        <f t="shared" ref="AE104:AE116" si="48">($S104+(($Y104-$Q104)/($Y$4-$P104))*160)</f>
        <v>1124.5608465608466</v>
      </c>
      <c r="AF104" s="49">
        <f t="shared" ref="AF104:AF116" si="49">($AE104/$AE$117)*100</f>
        <v>100.3210364954811</v>
      </c>
      <c r="AG104" s="47">
        <f t="shared" ref="AG104:AG116" si="50">(0.5*$AA104)+(0.5*$AF104)</f>
        <v>98.241173844031252</v>
      </c>
      <c r="AH104" s="52">
        <v>10</v>
      </c>
      <c r="AI104" s="62">
        <v>-0.5</v>
      </c>
      <c r="AJ104" s="54">
        <v>58</v>
      </c>
      <c r="AK104" s="54">
        <v>86</v>
      </c>
      <c r="AL104" s="52">
        <v>25</v>
      </c>
      <c r="AM104" s="55">
        <v>0.24</v>
      </c>
      <c r="AN104" s="55">
        <v>-0.06</v>
      </c>
      <c r="AO104" s="55">
        <v>0</v>
      </c>
      <c r="AP104" s="48"/>
      <c r="AQ104" s="51"/>
      <c r="AR104" s="58"/>
    </row>
    <row r="105" spans="1:44" s="18" customFormat="1" ht="15.95" hidden="1" customHeight="1" thickBot="1" x14ac:dyDescent="0.25">
      <c r="A105" s="187" t="s">
        <v>230</v>
      </c>
      <c r="B105" s="40">
        <v>54</v>
      </c>
      <c r="C105" s="41">
        <v>91</v>
      </c>
      <c r="D105" s="41"/>
      <c r="E105" s="40">
        <v>4295665</v>
      </c>
      <c r="F105" s="40" t="s">
        <v>228</v>
      </c>
      <c r="G105" s="40" t="s">
        <v>71</v>
      </c>
      <c r="H105" s="40" t="s">
        <v>231</v>
      </c>
      <c r="I105" s="40" t="s">
        <v>231</v>
      </c>
      <c r="J105" s="39" t="s">
        <v>232</v>
      </c>
      <c r="K105" s="40">
        <v>1515117</v>
      </c>
      <c r="L105" s="44">
        <v>43878</v>
      </c>
      <c r="M105" s="45">
        <v>92</v>
      </c>
      <c r="N105" s="40" t="s">
        <v>74</v>
      </c>
      <c r="O105" s="40" t="s">
        <v>74</v>
      </c>
      <c r="P105" s="44">
        <v>44058</v>
      </c>
      <c r="Q105" s="45">
        <v>600</v>
      </c>
      <c r="R105" s="40">
        <v>686</v>
      </c>
      <c r="S105" s="40">
        <v>668</v>
      </c>
      <c r="T105" s="46">
        <v>746</v>
      </c>
      <c r="U105" s="47">
        <f t="shared" si="42"/>
        <v>2.9959839357429718</v>
      </c>
      <c r="V105" s="40">
        <v>900</v>
      </c>
      <c r="W105" s="47">
        <f t="shared" ref="W105:W116" si="51">($V105-$T105)/50</f>
        <v>3.08</v>
      </c>
      <c r="X105" s="47">
        <f t="shared" si="43"/>
        <v>2.912621359223301</v>
      </c>
      <c r="Y105" s="40">
        <v>986</v>
      </c>
      <c r="Z105" s="49">
        <f t="shared" si="44"/>
        <v>2</v>
      </c>
      <c r="AA105" s="47">
        <f t="shared" si="45"/>
        <v>67.284882467112354</v>
      </c>
      <c r="AB105" s="47">
        <f t="shared" si="46"/>
        <v>2.6720867208672088</v>
      </c>
      <c r="AC105" s="50">
        <v>36</v>
      </c>
      <c r="AD105" s="50">
        <f t="shared" si="47"/>
        <v>36.1496</v>
      </c>
      <c r="AE105" s="51">
        <f t="shared" si="48"/>
        <v>994.77248677248679</v>
      </c>
      <c r="AF105" s="49">
        <f t="shared" si="49"/>
        <v>88.742736558366786</v>
      </c>
      <c r="AG105" s="184">
        <f t="shared" si="50"/>
        <v>78.01380951273957</v>
      </c>
      <c r="AH105" s="52">
        <v>8</v>
      </c>
      <c r="AI105" s="62">
        <v>1</v>
      </c>
      <c r="AJ105" s="54">
        <v>58</v>
      </c>
      <c r="AK105" s="54">
        <v>91</v>
      </c>
      <c r="AL105" s="52">
        <v>23</v>
      </c>
      <c r="AM105" s="55">
        <v>0.3</v>
      </c>
      <c r="AN105" s="55">
        <v>0.16</v>
      </c>
      <c r="AO105" s="55">
        <v>0.01</v>
      </c>
      <c r="AP105" s="48"/>
      <c r="AQ105" s="51"/>
      <c r="AR105" s="58"/>
    </row>
    <row r="106" spans="1:44" s="18" customFormat="1" ht="15.95" customHeight="1" thickBot="1" x14ac:dyDescent="0.25">
      <c r="A106" s="39" t="s">
        <v>233</v>
      </c>
      <c r="B106" s="40">
        <v>54</v>
      </c>
      <c r="C106" s="41">
        <v>92</v>
      </c>
      <c r="D106" s="41"/>
      <c r="E106" s="40">
        <v>4286939</v>
      </c>
      <c r="F106" s="40" t="s">
        <v>228</v>
      </c>
      <c r="G106" s="40" t="s">
        <v>71</v>
      </c>
      <c r="H106" s="40" t="s">
        <v>234</v>
      </c>
      <c r="I106" s="40" t="s">
        <v>234</v>
      </c>
      <c r="J106" s="39" t="s">
        <v>232</v>
      </c>
      <c r="K106" s="40">
        <v>3612607</v>
      </c>
      <c r="L106" s="44">
        <v>43881</v>
      </c>
      <c r="M106" s="45">
        <v>85</v>
      </c>
      <c r="N106" s="40" t="s">
        <v>74</v>
      </c>
      <c r="O106" s="40" t="s">
        <v>74</v>
      </c>
      <c r="P106" s="44">
        <v>44058</v>
      </c>
      <c r="Q106" s="45">
        <v>645</v>
      </c>
      <c r="R106" s="40">
        <v>792</v>
      </c>
      <c r="S106" s="40">
        <v>747</v>
      </c>
      <c r="T106" s="46">
        <v>850</v>
      </c>
      <c r="U106" s="47">
        <f t="shared" si="42"/>
        <v>3.4552845528455283</v>
      </c>
      <c r="V106" s="40">
        <v>1018</v>
      </c>
      <c r="W106" s="47">
        <f t="shared" si="51"/>
        <v>3.36</v>
      </c>
      <c r="X106" s="47">
        <f t="shared" si="43"/>
        <v>3.3267973856209152</v>
      </c>
      <c r="Y106" s="40">
        <v>1216</v>
      </c>
      <c r="Z106" s="49">
        <f t="shared" si="44"/>
        <v>3.05</v>
      </c>
      <c r="AA106" s="47">
        <f t="shared" si="45"/>
        <v>102.60944576234634</v>
      </c>
      <c r="AB106" s="47">
        <f t="shared" si="46"/>
        <v>3.3224043715846996</v>
      </c>
      <c r="AC106" s="50">
        <v>38</v>
      </c>
      <c r="AD106" s="50">
        <f t="shared" si="47"/>
        <v>38.261800000000001</v>
      </c>
      <c r="AE106" s="51">
        <f t="shared" si="48"/>
        <v>1230.3862433862435</v>
      </c>
      <c r="AF106" s="49">
        <f t="shared" si="49"/>
        <v>109.76162259585711</v>
      </c>
      <c r="AG106" s="47">
        <f t="shared" si="50"/>
        <v>106.18553417910172</v>
      </c>
      <c r="AH106" s="52">
        <v>9</v>
      </c>
      <c r="AI106" s="62">
        <v>0.7</v>
      </c>
      <c r="AJ106" s="54">
        <v>73</v>
      </c>
      <c r="AK106" s="54">
        <v>114</v>
      </c>
      <c r="AL106" s="52">
        <v>28</v>
      </c>
      <c r="AM106" s="55">
        <v>0.39</v>
      </c>
      <c r="AN106" s="55">
        <v>0.26</v>
      </c>
      <c r="AO106" s="55">
        <v>0.02</v>
      </c>
      <c r="AP106" s="48"/>
      <c r="AQ106" s="51"/>
      <c r="AR106" s="58"/>
    </row>
    <row r="107" spans="1:44" s="18" customFormat="1" ht="15.95" customHeight="1" thickBot="1" x14ac:dyDescent="0.25">
      <c r="A107" s="39" t="s">
        <v>233</v>
      </c>
      <c r="B107" s="40">
        <v>54</v>
      </c>
      <c r="C107" s="41">
        <v>93</v>
      </c>
      <c r="D107" s="41"/>
      <c r="E107" s="40">
        <v>4306867</v>
      </c>
      <c r="F107" s="40" t="s">
        <v>228</v>
      </c>
      <c r="G107" s="40" t="s">
        <v>71</v>
      </c>
      <c r="H107" s="40" t="s">
        <v>131</v>
      </c>
      <c r="I107" s="40" t="s">
        <v>131</v>
      </c>
      <c r="J107" s="39" t="s">
        <v>235</v>
      </c>
      <c r="K107" s="40">
        <v>3930345</v>
      </c>
      <c r="L107" s="44">
        <v>43869</v>
      </c>
      <c r="M107" s="45">
        <v>80</v>
      </c>
      <c r="N107" s="40" t="s">
        <v>74</v>
      </c>
      <c r="O107" s="40" t="s">
        <v>74</v>
      </c>
      <c r="P107" s="44">
        <v>44058</v>
      </c>
      <c r="Q107" s="45">
        <v>585</v>
      </c>
      <c r="R107" s="40">
        <v>744</v>
      </c>
      <c r="S107" s="40">
        <v>705</v>
      </c>
      <c r="T107" s="46">
        <v>780</v>
      </c>
      <c r="U107" s="47">
        <f t="shared" si="42"/>
        <v>3.0232558139534884</v>
      </c>
      <c r="V107" s="40">
        <v>910</v>
      </c>
      <c r="W107" s="47">
        <f t="shared" si="51"/>
        <v>2.6</v>
      </c>
      <c r="X107" s="47">
        <f t="shared" si="43"/>
        <v>2.8616352201257862</v>
      </c>
      <c r="Y107" s="40">
        <v>1084</v>
      </c>
      <c r="Z107" s="49">
        <f t="shared" si="44"/>
        <v>2.5333333333333332</v>
      </c>
      <c r="AA107" s="47">
        <f t="shared" si="45"/>
        <v>85.227517791675638</v>
      </c>
      <c r="AB107" s="47">
        <f t="shared" si="46"/>
        <v>2.8677248677248679</v>
      </c>
      <c r="AC107" s="50">
        <v>35</v>
      </c>
      <c r="AD107" s="50">
        <f t="shared" si="47"/>
        <v>34.813000000000002</v>
      </c>
      <c r="AE107" s="51">
        <f t="shared" si="48"/>
        <v>1127.4338624338625</v>
      </c>
      <c r="AF107" s="49">
        <f t="shared" si="49"/>
        <v>100.57733559315143</v>
      </c>
      <c r="AG107" s="47">
        <f t="shared" si="50"/>
        <v>92.902426692413542</v>
      </c>
      <c r="AH107" s="52">
        <v>14</v>
      </c>
      <c r="AI107" s="62">
        <v>-1.9</v>
      </c>
      <c r="AJ107" s="54">
        <v>65</v>
      </c>
      <c r="AK107" s="54">
        <v>107</v>
      </c>
      <c r="AL107" s="52">
        <v>27</v>
      </c>
      <c r="AM107" s="55">
        <v>0.52</v>
      </c>
      <c r="AN107" s="55">
        <v>0.37</v>
      </c>
      <c r="AO107" s="55">
        <v>0.02</v>
      </c>
      <c r="AP107" s="48"/>
      <c r="AQ107" s="51"/>
      <c r="AR107" s="58"/>
    </row>
    <row r="108" spans="1:44" s="18" customFormat="1" ht="15.95" customHeight="1" thickBot="1" x14ac:dyDescent="0.25">
      <c r="A108" s="39" t="s">
        <v>236</v>
      </c>
      <c r="B108" s="40">
        <v>54</v>
      </c>
      <c r="C108" s="41">
        <v>94</v>
      </c>
      <c r="D108" s="41"/>
      <c r="E108" s="40">
        <v>4295663</v>
      </c>
      <c r="F108" s="40" t="s">
        <v>228</v>
      </c>
      <c r="G108" s="40" t="s">
        <v>71</v>
      </c>
      <c r="H108" s="40" t="s">
        <v>237</v>
      </c>
      <c r="I108" s="40" t="s">
        <v>237</v>
      </c>
      <c r="J108" s="39" t="s">
        <v>232</v>
      </c>
      <c r="K108" s="40">
        <v>1609158</v>
      </c>
      <c r="L108" s="44">
        <v>43880</v>
      </c>
      <c r="M108" s="45">
        <v>86</v>
      </c>
      <c r="N108" s="40" t="s">
        <v>74</v>
      </c>
      <c r="O108" s="40" t="s">
        <v>74</v>
      </c>
      <c r="P108" s="44">
        <v>44058</v>
      </c>
      <c r="Q108" s="45">
        <v>670</v>
      </c>
      <c r="R108" s="40">
        <v>756</v>
      </c>
      <c r="S108" s="40">
        <v>753</v>
      </c>
      <c r="T108" s="46">
        <v>804</v>
      </c>
      <c r="U108" s="47">
        <f t="shared" si="42"/>
        <v>3.2550607287449393</v>
      </c>
      <c r="V108" s="40">
        <v>920</v>
      </c>
      <c r="W108" s="47">
        <f t="shared" si="51"/>
        <v>2.3199999999999998</v>
      </c>
      <c r="X108" s="47">
        <f t="shared" si="43"/>
        <v>2.996742671009772</v>
      </c>
      <c r="Y108" s="40">
        <v>1084</v>
      </c>
      <c r="Z108" s="49">
        <f t="shared" si="44"/>
        <v>2.3333333333333335</v>
      </c>
      <c r="AA108" s="47">
        <f t="shared" si="45"/>
        <v>78.499029544964415</v>
      </c>
      <c r="AB108" s="47">
        <f t="shared" si="46"/>
        <v>2.9536784741144415</v>
      </c>
      <c r="AC108" s="50">
        <v>35</v>
      </c>
      <c r="AD108" s="50">
        <f t="shared" si="47"/>
        <v>35.224400000000003</v>
      </c>
      <c r="AE108" s="51">
        <f t="shared" si="48"/>
        <v>1103.4761904761904</v>
      </c>
      <c r="AF108" s="49">
        <f t="shared" si="49"/>
        <v>98.44009376211784</v>
      </c>
      <c r="AG108" s="47">
        <f t="shared" si="50"/>
        <v>88.46956165354112</v>
      </c>
      <c r="AH108" s="52">
        <v>10</v>
      </c>
      <c r="AI108" s="62">
        <v>0</v>
      </c>
      <c r="AJ108" s="54">
        <v>70</v>
      </c>
      <c r="AK108" s="54">
        <v>108</v>
      </c>
      <c r="AL108" s="52">
        <v>23</v>
      </c>
      <c r="AM108" s="55">
        <v>0.36</v>
      </c>
      <c r="AN108" s="55">
        <v>0.17</v>
      </c>
      <c r="AO108" s="55">
        <v>0.02</v>
      </c>
      <c r="AP108" s="48"/>
      <c r="AQ108" s="51"/>
      <c r="AR108" s="58"/>
    </row>
    <row r="109" spans="1:44" s="18" customFormat="1" ht="15.95" customHeight="1" thickBot="1" x14ac:dyDescent="0.25">
      <c r="A109" s="39" t="s">
        <v>233</v>
      </c>
      <c r="B109" s="40">
        <v>54</v>
      </c>
      <c r="C109" s="41">
        <v>95</v>
      </c>
      <c r="D109" s="41"/>
      <c r="E109" s="40">
        <v>4286935</v>
      </c>
      <c r="F109" s="40" t="s">
        <v>228</v>
      </c>
      <c r="G109" s="40" t="s">
        <v>71</v>
      </c>
      <c r="H109" s="40" t="s">
        <v>238</v>
      </c>
      <c r="I109" s="40" t="s">
        <v>238</v>
      </c>
      <c r="J109" s="39" t="s">
        <v>232</v>
      </c>
      <c r="K109" s="40">
        <v>1475957</v>
      </c>
      <c r="L109" s="44">
        <v>43885</v>
      </c>
      <c r="M109" s="45">
        <v>78</v>
      </c>
      <c r="N109" s="40" t="s">
        <v>74</v>
      </c>
      <c r="O109" s="40" t="s">
        <v>74</v>
      </c>
      <c r="P109" s="44">
        <v>44058</v>
      </c>
      <c r="Q109" s="45">
        <v>630</v>
      </c>
      <c r="R109" s="40">
        <v>712</v>
      </c>
      <c r="S109" s="40">
        <v>734</v>
      </c>
      <c r="T109" s="46">
        <v>724</v>
      </c>
      <c r="U109" s="47">
        <f t="shared" si="42"/>
        <v>2.9917355371900825</v>
      </c>
      <c r="V109" s="40">
        <v>908</v>
      </c>
      <c r="W109" s="47">
        <f t="shared" si="51"/>
        <v>3.68</v>
      </c>
      <c r="X109" s="47">
        <f t="shared" si="43"/>
        <v>3.0066225165562912</v>
      </c>
      <c r="Y109" s="40">
        <v>1078</v>
      </c>
      <c r="Z109" s="49">
        <f t="shared" si="44"/>
        <v>2.95</v>
      </c>
      <c r="AA109" s="47">
        <f t="shared" si="45"/>
        <v>99.245201638990736</v>
      </c>
      <c r="AB109" s="47">
        <f t="shared" si="46"/>
        <v>2.9779005524861879</v>
      </c>
      <c r="AC109" s="50">
        <v>38</v>
      </c>
      <c r="AD109" s="50">
        <f t="shared" si="47"/>
        <v>38.4114</v>
      </c>
      <c r="AE109" s="51">
        <f t="shared" si="48"/>
        <v>1113.2592592592591</v>
      </c>
      <c r="AF109" s="49">
        <f t="shared" si="49"/>
        <v>99.312832310170194</v>
      </c>
      <c r="AG109" s="47">
        <f t="shared" si="50"/>
        <v>99.279016974580458</v>
      </c>
      <c r="AH109" s="52">
        <v>12</v>
      </c>
      <c r="AI109" s="62">
        <v>-0.9</v>
      </c>
      <c r="AJ109" s="54">
        <v>64</v>
      </c>
      <c r="AK109" s="54">
        <v>99</v>
      </c>
      <c r="AL109" s="52">
        <v>27</v>
      </c>
      <c r="AM109" s="55">
        <v>0.35</v>
      </c>
      <c r="AN109" s="55">
        <v>0.12</v>
      </c>
      <c r="AO109" s="55">
        <v>0.01</v>
      </c>
      <c r="AP109" s="48"/>
      <c r="AQ109" s="51"/>
      <c r="AR109" s="58"/>
    </row>
    <row r="110" spans="1:44" s="18" customFormat="1" ht="15.95" customHeight="1" thickBot="1" x14ac:dyDescent="0.25">
      <c r="A110" s="39" t="s">
        <v>239</v>
      </c>
      <c r="B110" s="40">
        <v>53</v>
      </c>
      <c r="C110" s="41">
        <v>96</v>
      </c>
      <c r="D110" s="41"/>
      <c r="E110" s="40">
        <v>4294619</v>
      </c>
      <c r="F110" s="40" t="s">
        <v>228</v>
      </c>
      <c r="G110" s="40" t="s">
        <v>75</v>
      </c>
      <c r="H110" s="40" t="s">
        <v>240</v>
      </c>
      <c r="I110" s="40" t="s">
        <v>241</v>
      </c>
      <c r="J110" s="39" t="s">
        <v>242</v>
      </c>
      <c r="K110" s="40">
        <v>1309226</v>
      </c>
      <c r="L110" s="44">
        <v>43881</v>
      </c>
      <c r="M110" s="45" t="s">
        <v>102</v>
      </c>
      <c r="N110" s="40" t="s">
        <v>74</v>
      </c>
      <c r="O110" s="70" t="s">
        <v>103</v>
      </c>
      <c r="P110" s="44">
        <v>44079</v>
      </c>
      <c r="Q110" s="45">
        <v>738</v>
      </c>
      <c r="R110" s="40">
        <v>722</v>
      </c>
      <c r="S110" s="40">
        <v>760</v>
      </c>
      <c r="T110" s="46">
        <v>808</v>
      </c>
      <c r="U110" s="47">
        <f t="shared" si="42"/>
        <v>3.2845528455284554</v>
      </c>
      <c r="V110" s="40">
        <v>980</v>
      </c>
      <c r="W110" s="47">
        <f t="shared" si="51"/>
        <v>3.44</v>
      </c>
      <c r="X110" s="47">
        <f t="shared" si="43"/>
        <v>3.2026143790849675</v>
      </c>
      <c r="Y110" s="40">
        <v>1230</v>
      </c>
      <c r="Z110" s="49">
        <f t="shared" si="44"/>
        <v>3.5166666666666666</v>
      </c>
      <c r="AA110" s="47">
        <f t="shared" si="45"/>
        <v>118.30925167133924</v>
      </c>
      <c r="AB110" s="47">
        <f t="shared" si="46"/>
        <v>3.360655737704918</v>
      </c>
      <c r="AC110" s="50">
        <v>37</v>
      </c>
      <c r="AD110" s="50">
        <f t="shared" si="47"/>
        <v>37.261800000000001</v>
      </c>
      <c r="AE110" s="51">
        <f t="shared" si="48"/>
        <v>1228.5714285714284</v>
      </c>
      <c r="AF110" s="49">
        <f t="shared" si="49"/>
        <v>109.59972463913348</v>
      </c>
      <c r="AG110" s="47">
        <f t="shared" si="50"/>
        <v>113.95448815523636</v>
      </c>
      <c r="AH110" s="52">
        <v>11</v>
      </c>
      <c r="AI110" s="62">
        <v>-1.2</v>
      </c>
      <c r="AJ110" s="54">
        <v>73</v>
      </c>
      <c r="AK110" s="54">
        <v>122</v>
      </c>
      <c r="AL110" s="52">
        <v>28</v>
      </c>
      <c r="AM110" s="55">
        <v>0.34</v>
      </c>
      <c r="AN110" s="55">
        <v>0.31</v>
      </c>
      <c r="AO110" s="55">
        <v>0</v>
      </c>
      <c r="AP110" s="48"/>
      <c r="AQ110" s="51"/>
      <c r="AR110" s="58"/>
    </row>
    <row r="111" spans="1:44" s="18" customFormat="1" ht="15.95" customHeight="1" thickBot="1" x14ac:dyDescent="0.25">
      <c r="A111" s="39" t="s">
        <v>239</v>
      </c>
      <c r="B111" s="40">
        <v>53</v>
      </c>
      <c r="C111" s="41">
        <v>97</v>
      </c>
      <c r="D111" s="41"/>
      <c r="E111" s="40">
        <v>4294629</v>
      </c>
      <c r="F111" s="40" t="s">
        <v>228</v>
      </c>
      <c r="G111" s="40" t="s">
        <v>75</v>
      </c>
      <c r="H111" s="40" t="s">
        <v>240</v>
      </c>
      <c r="I111" s="40" t="s">
        <v>243</v>
      </c>
      <c r="J111" s="39" t="s">
        <v>244</v>
      </c>
      <c r="K111" s="40">
        <v>1703175</v>
      </c>
      <c r="L111" s="44">
        <v>43878</v>
      </c>
      <c r="M111" s="45">
        <v>82</v>
      </c>
      <c r="N111" s="40" t="s">
        <v>74</v>
      </c>
      <c r="O111" s="40" t="s">
        <v>74</v>
      </c>
      <c r="P111" s="44">
        <v>44079</v>
      </c>
      <c r="Q111" s="45">
        <v>668</v>
      </c>
      <c r="R111" s="40">
        <v>650</v>
      </c>
      <c r="S111" s="40">
        <v>680</v>
      </c>
      <c r="T111" s="46">
        <v>698</v>
      </c>
      <c r="U111" s="47">
        <f t="shared" si="42"/>
        <v>2.8032128514056227</v>
      </c>
      <c r="V111" s="40">
        <v>908</v>
      </c>
      <c r="W111" s="47">
        <f t="shared" si="51"/>
        <v>4.2</v>
      </c>
      <c r="X111" s="47">
        <f t="shared" si="43"/>
        <v>2.9385113268608416</v>
      </c>
      <c r="Y111" s="40">
        <v>1142</v>
      </c>
      <c r="Z111" s="49">
        <f t="shared" si="44"/>
        <v>3.7</v>
      </c>
      <c r="AA111" s="47">
        <f t="shared" si="45"/>
        <v>124.47703256415785</v>
      </c>
      <c r="AB111" s="47">
        <f t="shared" si="46"/>
        <v>3.0948509485094853</v>
      </c>
      <c r="AC111" s="50">
        <v>36</v>
      </c>
      <c r="AD111" s="50">
        <f t="shared" si="47"/>
        <v>36.1496</v>
      </c>
      <c r="AE111" s="51">
        <f t="shared" si="48"/>
        <v>1131.4285714285716</v>
      </c>
      <c r="AF111" s="49">
        <f t="shared" si="49"/>
        <v>100.93369990022526</v>
      </c>
      <c r="AG111" s="47">
        <f t="shared" si="50"/>
        <v>112.70536623219155</v>
      </c>
      <c r="AH111" s="52">
        <v>14</v>
      </c>
      <c r="AI111" s="62">
        <v>-2.5</v>
      </c>
      <c r="AJ111" s="54">
        <v>62</v>
      </c>
      <c r="AK111" s="54">
        <v>100</v>
      </c>
      <c r="AL111" s="52">
        <v>30</v>
      </c>
      <c r="AM111" s="55">
        <v>0.27</v>
      </c>
      <c r="AN111" s="55">
        <v>0.06</v>
      </c>
      <c r="AO111" s="55">
        <v>0.01</v>
      </c>
      <c r="AP111" s="48"/>
      <c r="AQ111" s="51"/>
      <c r="AR111" s="58"/>
    </row>
    <row r="112" spans="1:44" s="18" customFormat="1" ht="15.95" customHeight="1" thickBot="1" x14ac:dyDescent="0.25">
      <c r="A112" s="39" t="s">
        <v>239</v>
      </c>
      <c r="B112" s="40">
        <v>53</v>
      </c>
      <c r="C112" s="41">
        <v>98</v>
      </c>
      <c r="D112" s="41"/>
      <c r="E112" s="40">
        <v>4294623</v>
      </c>
      <c r="F112" s="40" t="s">
        <v>228</v>
      </c>
      <c r="G112" s="40" t="s">
        <v>75</v>
      </c>
      <c r="H112" s="40" t="s">
        <v>240</v>
      </c>
      <c r="I112" s="40" t="s">
        <v>245</v>
      </c>
      <c r="J112" s="39" t="s">
        <v>246</v>
      </c>
      <c r="K112" s="40">
        <v>1642870</v>
      </c>
      <c r="L112" s="44">
        <v>43858</v>
      </c>
      <c r="M112" s="45">
        <v>96</v>
      </c>
      <c r="N112" s="40" t="s">
        <v>74</v>
      </c>
      <c r="O112" s="40" t="s">
        <v>74</v>
      </c>
      <c r="P112" s="44">
        <v>44079</v>
      </c>
      <c r="Q112" s="45">
        <v>814</v>
      </c>
      <c r="R112" s="40">
        <v>802</v>
      </c>
      <c r="S112" s="40">
        <v>765</v>
      </c>
      <c r="T112" s="46">
        <v>798</v>
      </c>
      <c r="U112" s="47">
        <f t="shared" si="42"/>
        <v>2.966542750929368</v>
      </c>
      <c r="V112" s="40">
        <v>1026</v>
      </c>
      <c r="W112" s="47">
        <f t="shared" si="51"/>
        <v>4.5599999999999996</v>
      </c>
      <c r="X112" s="47">
        <f t="shared" si="43"/>
        <v>3.1185410334346506</v>
      </c>
      <c r="Y112" s="40">
        <v>1262</v>
      </c>
      <c r="Z112" s="49">
        <f t="shared" si="44"/>
        <v>3.8666666666666667</v>
      </c>
      <c r="AA112" s="47">
        <f t="shared" si="45"/>
        <v>130.08410610308388</v>
      </c>
      <c r="AB112" s="47">
        <f t="shared" si="46"/>
        <v>3.2442159383033418</v>
      </c>
      <c r="AC112" s="50">
        <v>36</v>
      </c>
      <c r="AD112" s="50">
        <f t="shared" si="47"/>
        <v>35.401600000000002</v>
      </c>
      <c r="AE112" s="51">
        <f t="shared" si="48"/>
        <v>1191.6666666666665</v>
      </c>
      <c r="AF112" s="49">
        <f t="shared" si="49"/>
        <v>106.30748484861687</v>
      </c>
      <c r="AG112" s="47">
        <f t="shared" si="50"/>
        <v>118.19579547585037</v>
      </c>
      <c r="AH112" s="52">
        <v>8</v>
      </c>
      <c r="AI112" s="62">
        <v>0.6</v>
      </c>
      <c r="AJ112" s="54">
        <v>61</v>
      </c>
      <c r="AK112" s="54">
        <v>102</v>
      </c>
      <c r="AL112" s="52">
        <v>32</v>
      </c>
      <c r="AM112" s="55">
        <v>0.55000000000000004</v>
      </c>
      <c r="AN112" s="55">
        <v>0.26</v>
      </c>
      <c r="AO112" s="55">
        <v>0.03</v>
      </c>
      <c r="AP112" s="48"/>
      <c r="AQ112" s="51"/>
      <c r="AR112" s="58"/>
    </row>
    <row r="113" spans="1:44" s="18" customFormat="1" ht="15.95" customHeight="1" thickBot="1" x14ac:dyDescent="0.25">
      <c r="A113" s="39" t="s">
        <v>247</v>
      </c>
      <c r="B113" s="40">
        <v>53</v>
      </c>
      <c r="C113" s="41">
        <v>99</v>
      </c>
      <c r="D113" s="41"/>
      <c r="E113" s="40">
        <v>4294625</v>
      </c>
      <c r="F113" s="40" t="s">
        <v>228</v>
      </c>
      <c r="G113" s="40" t="s">
        <v>71</v>
      </c>
      <c r="H113" s="40" t="s">
        <v>240</v>
      </c>
      <c r="I113" s="40" t="s">
        <v>248</v>
      </c>
      <c r="J113" s="39" t="s">
        <v>249</v>
      </c>
      <c r="K113" s="40">
        <v>1697369</v>
      </c>
      <c r="L113" s="44">
        <v>43864</v>
      </c>
      <c r="M113" s="45">
        <v>95</v>
      </c>
      <c r="N113" s="40" t="s">
        <v>74</v>
      </c>
      <c r="O113" s="40" t="s">
        <v>74</v>
      </c>
      <c r="P113" s="44">
        <v>44079</v>
      </c>
      <c r="Q113" s="45">
        <v>748</v>
      </c>
      <c r="R113" s="40">
        <v>714</v>
      </c>
      <c r="S113" s="40">
        <v>721</v>
      </c>
      <c r="T113" s="46">
        <v>754</v>
      </c>
      <c r="U113" s="47">
        <f t="shared" si="42"/>
        <v>2.8669201520912546</v>
      </c>
      <c r="V113" s="40">
        <v>914</v>
      </c>
      <c r="W113" s="47">
        <f t="shared" si="51"/>
        <v>3.2</v>
      </c>
      <c r="X113" s="47">
        <f t="shared" si="43"/>
        <v>2.829721362229102</v>
      </c>
      <c r="Y113" s="40">
        <v>1112</v>
      </c>
      <c r="Z113" s="49">
        <f t="shared" si="44"/>
        <v>2.9833333333333334</v>
      </c>
      <c r="AA113" s="47">
        <f t="shared" si="45"/>
        <v>100.36661634677593</v>
      </c>
      <c r="AB113" s="47">
        <f t="shared" si="46"/>
        <v>2.9033942558746735</v>
      </c>
      <c r="AC113" s="50">
        <v>35</v>
      </c>
      <c r="AD113" s="50">
        <f t="shared" si="47"/>
        <v>34.625999999999998</v>
      </c>
      <c r="AE113" s="51">
        <f t="shared" si="48"/>
        <v>1067.6666666666665</v>
      </c>
      <c r="AF113" s="49">
        <f t="shared" si="49"/>
        <v>95.245559152481079</v>
      </c>
      <c r="AG113" s="47">
        <f t="shared" si="50"/>
        <v>97.806087749628503</v>
      </c>
      <c r="AH113" s="52">
        <v>9</v>
      </c>
      <c r="AI113" s="62">
        <v>1</v>
      </c>
      <c r="AJ113" s="54">
        <v>63</v>
      </c>
      <c r="AK113" s="54">
        <v>97</v>
      </c>
      <c r="AL113" s="52">
        <v>26</v>
      </c>
      <c r="AM113" s="55">
        <v>0.52</v>
      </c>
      <c r="AN113" s="55">
        <v>0.05</v>
      </c>
      <c r="AO113" s="55">
        <v>0.02</v>
      </c>
      <c r="AP113" s="48"/>
      <c r="AQ113" s="51"/>
      <c r="AR113" s="58"/>
    </row>
    <row r="114" spans="1:44" s="18" customFormat="1" ht="15.95" customHeight="1" thickBot="1" x14ac:dyDescent="0.25">
      <c r="A114" s="39" t="s">
        <v>250</v>
      </c>
      <c r="B114" s="40">
        <v>53</v>
      </c>
      <c r="C114" s="41">
        <v>100</v>
      </c>
      <c r="D114" s="41"/>
      <c r="E114" s="40">
        <v>4284613</v>
      </c>
      <c r="F114" s="40" t="s">
        <v>228</v>
      </c>
      <c r="G114" s="40" t="s">
        <v>75</v>
      </c>
      <c r="H114" s="40" t="s">
        <v>251</v>
      </c>
      <c r="I114" s="40" t="s">
        <v>251</v>
      </c>
      <c r="J114" s="39" t="s">
        <v>252</v>
      </c>
      <c r="K114" s="40">
        <v>1516358</v>
      </c>
      <c r="L114" s="44">
        <v>43844</v>
      </c>
      <c r="M114" s="45">
        <v>97</v>
      </c>
      <c r="N114" s="40" t="s">
        <v>74</v>
      </c>
      <c r="O114" s="40" t="s">
        <v>74</v>
      </c>
      <c r="P114" s="44">
        <v>44051</v>
      </c>
      <c r="Q114" s="45">
        <v>741</v>
      </c>
      <c r="R114" s="40">
        <v>764</v>
      </c>
      <c r="S114" s="40">
        <v>737</v>
      </c>
      <c r="T114" s="46">
        <v>830</v>
      </c>
      <c r="U114" s="47">
        <f t="shared" si="42"/>
        <v>2.9328621908127208</v>
      </c>
      <c r="V114" s="40">
        <v>956</v>
      </c>
      <c r="W114" s="47">
        <f t="shared" si="51"/>
        <v>2.52</v>
      </c>
      <c r="X114" s="47">
        <f t="shared" si="43"/>
        <v>2.7871720116618075</v>
      </c>
      <c r="Y114" s="40">
        <v>1200</v>
      </c>
      <c r="Z114" s="49">
        <f t="shared" si="44"/>
        <v>3.0833333333333335</v>
      </c>
      <c r="AA114" s="47">
        <f t="shared" si="45"/>
        <v>103.73086047013156</v>
      </c>
      <c r="AB114" s="47">
        <f t="shared" si="46"/>
        <v>2.9776674937965262</v>
      </c>
      <c r="AC114" s="50">
        <v>38</v>
      </c>
      <c r="AD114" s="50">
        <f t="shared" si="47"/>
        <v>36.878</v>
      </c>
      <c r="AE114" s="51">
        <f t="shared" si="48"/>
        <v>1111.6938775510205</v>
      </c>
      <c r="AF114" s="49">
        <f t="shared" si="49"/>
        <v>99.173186050955479</v>
      </c>
      <c r="AG114" s="47">
        <f t="shared" si="50"/>
        <v>101.45202326054351</v>
      </c>
      <c r="AH114" s="52">
        <v>7</v>
      </c>
      <c r="AI114" s="62">
        <v>1.3</v>
      </c>
      <c r="AJ114" s="54">
        <v>70</v>
      </c>
      <c r="AK114" s="54">
        <v>113</v>
      </c>
      <c r="AL114" s="52">
        <v>25</v>
      </c>
      <c r="AM114" s="55">
        <v>0.45</v>
      </c>
      <c r="AN114" s="55">
        <v>0.23</v>
      </c>
      <c r="AO114" s="55">
        <v>0.02</v>
      </c>
      <c r="AP114" s="48"/>
      <c r="AQ114" s="51"/>
      <c r="AR114" s="58"/>
    </row>
    <row r="115" spans="1:44" s="18" customFormat="1" ht="15.95" customHeight="1" thickBot="1" x14ac:dyDescent="0.25">
      <c r="A115" s="189" t="s">
        <v>250</v>
      </c>
      <c r="B115" s="40">
        <v>53</v>
      </c>
      <c r="C115" s="41">
        <v>101</v>
      </c>
      <c r="D115" s="41"/>
      <c r="E115" s="40">
        <v>4284643</v>
      </c>
      <c r="F115" s="40" t="s">
        <v>228</v>
      </c>
      <c r="G115" s="40" t="s">
        <v>75</v>
      </c>
      <c r="H115" s="40" t="s">
        <v>253</v>
      </c>
      <c r="I115" s="40" t="s">
        <v>253</v>
      </c>
      <c r="J115" s="39" t="s">
        <v>254</v>
      </c>
      <c r="K115" s="40">
        <v>3948205</v>
      </c>
      <c r="L115" s="44">
        <v>43851</v>
      </c>
      <c r="M115" s="45">
        <v>69</v>
      </c>
      <c r="N115" s="40" t="s">
        <v>74</v>
      </c>
      <c r="O115" s="40" t="s">
        <v>74</v>
      </c>
      <c r="P115" s="44">
        <v>44051</v>
      </c>
      <c r="Q115" s="45">
        <v>553</v>
      </c>
      <c r="R115" s="40">
        <v>652</v>
      </c>
      <c r="S115" s="40">
        <v>639</v>
      </c>
      <c r="T115" s="46">
        <v>728</v>
      </c>
      <c r="U115" s="47">
        <f t="shared" si="42"/>
        <v>2.63768115942029</v>
      </c>
      <c r="V115" s="40">
        <v>872</v>
      </c>
      <c r="W115" s="47">
        <f t="shared" si="51"/>
        <v>2.88</v>
      </c>
      <c r="X115" s="47">
        <f t="shared" si="43"/>
        <v>2.5952380952380953</v>
      </c>
      <c r="Y115" s="40">
        <v>1104</v>
      </c>
      <c r="Z115" s="49">
        <f t="shared" si="44"/>
        <v>3.1333333333333333</v>
      </c>
      <c r="AA115" s="47">
        <f t="shared" si="45"/>
        <v>105.41298253180935</v>
      </c>
      <c r="AB115" s="47">
        <f t="shared" si="46"/>
        <v>2.7878787878787881</v>
      </c>
      <c r="AC115" s="50">
        <v>35</v>
      </c>
      <c r="AD115" s="190">
        <f t="shared" si="47"/>
        <v>34.139800000000001</v>
      </c>
      <c r="AE115" s="51">
        <f t="shared" si="48"/>
        <v>1088.795918367347</v>
      </c>
      <c r="AF115" s="49">
        <f t="shared" si="49"/>
        <v>97.130480219641385</v>
      </c>
      <c r="AG115" s="47">
        <f t="shared" si="50"/>
        <v>101.27173137572537</v>
      </c>
      <c r="AH115" s="52">
        <v>18</v>
      </c>
      <c r="AI115" s="62">
        <v>-6.7</v>
      </c>
      <c r="AJ115" s="54">
        <v>54</v>
      </c>
      <c r="AK115" s="54">
        <v>102</v>
      </c>
      <c r="AL115" s="52">
        <v>28</v>
      </c>
      <c r="AM115" s="55">
        <v>0.59</v>
      </c>
      <c r="AN115" s="55">
        <v>0.11</v>
      </c>
      <c r="AO115" s="55">
        <v>0.02</v>
      </c>
      <c r="AP115" s="48"/>
      <c r="AQ115" s="51"/>
      <c r="AR115" s="58"/>
    </row>
    <row r="116" spans="1:44" s="18" customFormat="1" ht="15.95" customHeight="1" thickBot="1" x14ac:dyDescent="0.25">
      <c r="A116" s="39" t="s">
        <v>250</v>
      </c>
      <c r="B116" s="40">
        <v>53</v>
      </c>
      <c r="C116" s="41">
        <v>102</v>
      </c>
      <c r="D116" s="41"/>
      <c r="E116" s="40">
        <v>4284633</v>
      </c>
      <c r="F116" s="40" t="s">
        <v>228</v>
      </c>
      <c r="G116" s="40" t="s">
        <v>75</v>
      </c>
      <c r="H116" s="40" t="s">
        <v>255</v>
      </c>
      <c r="I116" s="40" t="s">
        <v>255</v>
      </c>
      <c r="J116" s="39" t="s">
        <v>256</v>
      </c>
      <c r="K116" s="40">
        <v>3469579</v>
      </c>
      <c r="L116" s="44">
        <v>43883</v>
      </c>
      <c r="M116" s="45">
        <v>68</v>
      </c>
      <c r="N116" s="40" t="s">
        <v>74</v>
      </c>
      <c r="O116" s="40" t="s">
        <v>74</v>
      </c>
      <c r="P116" s="44">
        <v>44051</v>
      </c>
      <c r="Q116" s="45">
        <v>577</v>
      </c>
      <c r="R116" s="40">
        <v>664</v>
      </c>
      <c r="S116" s="40">
        <v>689</v>
      </c>
      <c r="T116" s="46">
        <v>714</v>
      </c>
      <c r="U116" s="47">
        <f t="shared" si="42"/>
        <v>2.9262295081967213</v>
      </c>
      <c r="V116" s="40">
        <v>844</v>
      </c>
      <c r="W116" s="47">
        <f t="shared" si="51"/>
        <v>2.6</v>
      </c>
      <c r="X116" s="47">
        <f t="shared" si="43"/>
        <v>2.7763157894736841</v>
      </c>
      <c r="Y116" s="40">
        <v>1030</v>
      </c>
      <c r="Z116" s="49">
        <f t="shared" si="44"/>
        <v>2.6333333333333333</v>
      </c>
      <c r="AA116" s="47">
        <f t="shared" si="45"/>
        <v>88.59176191503127</v>
      </c>
      <c r="AB116" s="47">
        <f t="shared" si="46"/>
        <v>2.8296703296703298</v>
      </c>
      <c r="AC116" s="50">
        <v>35</v>
      </c>
      <c r="AD116" s="50">
        <f t="shared" si="47"/>
        <v>35.336599999999997</v>
      </c>
      <c r="AE116" s="51">
        <f t="shared" si="48"/>
        <v>1058.795918367347</v>
      </c>
      <c r="AF116" s="49">
        <f t="shared" si="49"/>
        <v>94.454207873802076</v>
      </c>
      <c r="AG116" s="47">
        <f t="shared" si="50"/>
        <v>91.52298489441668</v>
      </c>
      <c r="AH116" s="52">
        <v>17</v>
      </c>
      <c r="AI116" s="62">
        <v>-4.7</v>
      </c>
      <c r="AJ116" s="54">
        <v>52</v>
      </c>
      <c r="AK116" s="54">
        <v>80</v>
      </c>
      <c r="AL116" s="52">
        <v>33</v>
      </c>
      <c r="AM116" s="55">
        <v>0.6</v>
      </c>
      <c r="AN116" s="55">
        <v>0.02</v>
      </c>
      <c r="AO116" s="55">
        <v>0.05</v>
      </c>
      <c r="AP116" s="48"/>
      <c r="AQ116" s="51"/>
      <c r="AR116" s="58"/>
    </row>
    <row r="117" spans="1:44" s="18" customFormat="1" ht="15.95" customHeight="1" x14ac:dyDescent="0.2">
      <c r="A117" s="122" t="s">
        <v>257</v>
      </c>
      <c r="B117" s="123"/>
      <c r="C117" s="124"/>
      <c r="D117" s="125"/>
      <c r="E117" s="125"/>
      <c r="F117" s="125"/>
      <c r="G117" s="125"/>
      <c r="H117" s="125"/>
      <c r="I117" s="125"/>
      <c r="J117" s="122" t="s">
        <v>258</v>
      </c>
      <c r="K117" s="124"/>
      <c r="L117" s="126"/>
      <c r="M117" s="127">
        <f>AVERAGE(M104:M116)</f>
        <v>83.833333333333329</v>
      </c>
      <c r="N117" s="124"/>
      <c r="O117" s="124"/>
      <c r="P117" s="128"/>
      <c r="Q117" s="127">
        <f t="shared" ref="Q117:AO117" si="52">AVERAGE(Q104:Q116)</f>
        <v>661.07692307692309</v>
      </c>
      <c r="R117" s="127">
        <f t="shared" si="52"/>
        <v>717.07692307692309</v>
      </c>
      <c r="S117" s="127">
        <f t="shared" si="52"/>
        <v>719.69230769230774</v>
      </c>
      <c r="T117" s="118">
        <f t="shared" si="52"/>
        <v>765.30769230769226</v>
      </c>
      <c r="U117" s="25">
        <f t="shared" si="52"/>
        <v>3.0276955959678582</v>
      </c>
      <c r="V117" s="8">
        <f t="shared" si="52"/>
        <v>925.84615384615381</v>
      </c>
      <c r="W117" s="25">
        <f t="shared" si="52"/>
        <v>3.2107692307692313</v>
      </c>
      <c r="X117" s="25">
        <f t="shared" si="52"/>
        <v>2.9594692712619799</v>
      </c>
      <c r="Y117" s="95">
        <f t="shared" si="52"/>
        <v>1122</v>
      </c>
      <c r="Z117" s="129">
        <f t="shared" si="52"/>
        <v>2.9724358974358975</v>
      </c>
      <c r="AA117" s="129">
        <f t="shared" si="52"/>
        <v>100</v>
      </c>
      <c r="AB117" s="129">
        <f t="shared" si="52"/>
        <v>3.006591979229035</v>
      </c>
      <c r="AC117" s="130">
        <f t="shared" si="52"/>
        <v>35.92307692307692</v>
      </c>
      <c r="AD117" s="130">
        <f t="shared" si="52"/>
        <v>35.908692307692306</v>
      </c>
      <c r="AE117" s="95">
        <f t="shared" si="52"/>
        <v>1120.9621489621488</v>
      </c>
      <c r="AF117" s="129">
        <f t="shared" si="52"/>
        <v>100.00000000000001</v>
      </c>
      <c r="AG117" s="130">
        <f t="shared" si="52"/>
        <v>99.999999999999986</v>
      </c>
      <c r="AH117" s="130">
        <f t="shared" si="52"/>
        <v>11.307692307692308</v>
      </c>
      <c r="AI117" s="130">
        <f t="shared" si="52"/>
        <v>-1.0615384615384615</v>
      </c>
      <c r="AJ117" s="130">
        <f t="shared" si="52"/>
        <v>63.307692307692307</v>
      </c>
      <c r="AK117" s="130">
        <f t="shared" si="52"/>
        <v>101.61538461538461</v>
      </c>
      <c r="AL117" s="130">
        <f t="shared" si="52"/>
        <v>27.307692307692307</v>
      </c>
      <c r="AM117" s="129">
        <f t="shared" si="52"/>
        <v>0.42153846153846153</v>
      </c>
      <c r="AN117" s="129">
        <f t="shared" si="52"/>
        <v>0.15846153846153846</v>
      </c>
      <c r="AO117" s="131">
        <f t="shared" si="52"/>
        <v>1.7692307692307691E-2</v>
      </c>
      <c r="AP117" s="95"/>
      <c r="AQ117" s="8"/>
      <c r="AR117" s="58"/>
    </row>
    <row r="118" spans="1:44" s="18" customFormat="1" ht="15.95" customHeight="1" x14ac:dyDescent="0.2">
      <c r="A118" s="19"/>
      <c r="B118" s="19"/>
      <c r="C118" s="19"/>
      <c r="D118" s="132"/>
      <c r="E118" s="35"/>
      <c r="F118" s="19" t="s">
        <v>3</v>
      </c>
      <c r="G118" s="19"/>
      <c r="H118" s="19"/>
      <c r="I118" s="19"/>
      <c r="J118" s="19"/>
      <c r="K118" s="19"/>
      <c r="L118" s="21"/>
      <c r="M118" s="20"/>
      <c r="N118" s="19"/>
      <c r="O118" s="19"/>
      <c r="P118" s="27"/>
      <c r="Q118" s="20"/>
      <c r="R118" s="35"/>
      <c r="S118" s="35"/>
      <c r="T118" s="96"/>
      <c r="U118" s="97"/>
      <c r="V118" s="98"/>
      <c r="W118" s="97"/>
      <c r="X118" s="97"/>
      <c r="Y118" s="35"/>
      <c r="Z118" s="35"/>
      <c r="AA118" s="35"/>
      <c r="AB118" s="97"/>
      <c r="AC118" s="100"/>
      <c r="AD118" s="97"/>
      <c r="AE118" s="99"/>
      <c r="AF118" s="100"/>
      <c r="AG118" s="100"/>
      <c r="AH118" s="101"/>
      <c r="AI118" s="95"/>
      <c r="AJ118" s="8"/>
      <c r="AK118" s="98"/>
      <c r="AL118" s="102"/>
      <c r="AM118" s="120"/>
      <c r="AN118" s="120"/>
      <c r="AO118" s="102"/>
      <c r="AP118" s="98"/>
      <c r="AQ118" s="99"/>
      <c r="AR118" s="58"/>
    </row>
    <row r="119" spans="1:44" s="18" customFormat="1" ht="15.95" customHeight="1" thickBot="1" x14ac:dyDescent="0.25">
      <c r="A119" s="18" t="s">
        <v>259</v>
      </c>
      <c r="B119" s="34"/>
      <c r="C119" s="19"/>
      <c r="D119" s="103"/>
      <c r="E119" s="35"/>
      <c r="F119" s="35"/>
      <c r="G119" s="35"/>
      <c r="H119" s="35"/>
      <c r="I119" s="35"/>
      <c r="J119" s="34"/>
      <c r="K119" s="35"/>
      <c r="L119" s="36"/>
      <c r="M119" s="103"/>
      <c r="N119" s="35"/>
      <c r="O119" s="35"/>
      <c r="P119" s="36"/>
      <c r="Q119" s="103"/>
      <c r="R119" s="106"/>
      <c r="S119" s="106"/>
      <c r="T119" s="96"/>
      <c r="U119" s="97"/>
      <c r="V119" s="98"/>
      <c r="W119" s="97"/>
      <c r="X119" s="97"/>
      <c r="Y119" s="35"/>
      <c r="Z119" s="35"/>
      <c r="AA119" s="35"/>
      <c r="AB119" s="97"/>
      <c r="AC119" s="100"/>
      <c r="AD119" s="97"/>
      <c r="AE119" s="99"/>
      <c r="AF119" s="100"/>
      <c r="AG119" s="100"/>
      <c r="AH119" s="101"/>
      <c r="AI119" s="95"/>
      <c r="AJ119" s="8"/>
      <c r="AK119" s="98"/>
      <c r="AL119" s="102"/>
      <c r="AM119" s="120"/>
      <c r="AN119" s="120"/>
      <c r="AO119" s="102"/>
      <c r="AP119" s="98"/>
      <c r="AQ119" s="99"/>
      <c r="AR119" s="58"/>
    </row>
    <row r="120" spans="1:44" s="18" customFormat="1" ht="15.95" customHeight="1" thickBot="1" x14ac:dyDescent="0.25">
      <c r="A120" s="39" t="s">
        <v>212</v>
      </c>
      <c r="B120" s="40">
        <v>4</v>
      </c>
      <c r="C120" s="41">
        <v>103</v>
      </c>
      <c r="D120" s="41"/>
      <c r="E120" s="40">
        <v>3780491</v>
      </c>
      <c r="F120" s="40" t="s">
        <v>70</v>
      </c>
      <c r="G120" s="40" t="s">
        <v>75</v>
      </c>
      <c r="H120" s="40">
        <v>64</v>
      </c>
      <c r="I120" s="40" t="s">
        <v>260</v>
      </c>
      <c r="J120" s="39" t="s">
        <v>219</v>
      </c>
      <c r="K120" s="133">
        <v>2580070</v>
      </c>
      <c r="L120" s="44">
        <v>43846</v>
      </c>
      <c r="M120" s="45">
        <v>76</v>
      </c>
      <c r="N120" s="40" t="s">
        <v>74</v>
      </c>
      <c r="O120" s="40" t="s">
        <v>74</v>
      </c>
      <c r="P120" s="44">
        <v>44035</v>
      </c>
      <c r="Q120" s="45">
        <v>540</v>
      </c>
      <c r="R120" s="40">
        <v>748</v>
      </c>
      <c r="S120" s="40">
        <v>577</v>
      </c>
      <c r="T120" s="46">
        <v>800</v>
      </c>
      <c r="U120" s="47">
        <f t="shared" ref="U120:U126" si="53">$T120/($T$6-$L120)</f>
        <v>2.8469750889679717</v>
      </c>
      <c r="V120" s="48">
        <v>926</v>
      </c>
      <c r="W120" s="47">
        <f>($V120-$T120)/50</f>
        <v>2.52</v>
      </c>
      <c r="X120" s="47">
        <f t="shared" ref="X120:X126" si="54">$V120/($V$6-L120)</f>
        <v>2.7155425219941347</v>
      </c>
      <c r="Y120" s="40">
        <v>1104</v>
      </c>
      <c r="Z120" s="49">
        <f t="shared" ref="Z120:Z126" si="55">($Y120-$T120)/120</f>
        <v>2.5333333333333332</v>
      </c>
      <c r="AA120" s="47">
        <f t="shared" ref="AA120:AA126" si="56">($Z120/$Z$127)*100</f>
        <v>84.177215189873408</v>
      </c>
      <c r="AB120" s="47">
        <f t="shared" ref="AB120:AB126" si="57">$Y120/($Y$4-L120)</f>
        <v>2.7531172069825436</v>
      </c>
      <c r="AC120" s="50">
        <v>39</v>
      </c>
      <c r="AD120" s="50">
        <f t="shared" ref="AD120:AD126" si="58">$AC120+(0.0374*(365-($AC$5-$L120)))</f>
        <v>37.952799999999996</v>
      </c>
      <c r="AE120" s="51">
        <f t="shared" ref="AE120:AE126" si="59">($S120+(($Y120-$Q120)/($Y$4-$P120))*160)</f>
        <v>1002.6603773584906</v>
      </c>
      <c r="AF120" s="49">
        <f t="shared" ref="AF120:AF126" si="60">($AE120/$AE$127)*100</f>
        <v>88.094803921085457</v>
      </c>
      <c r="AG120" s="47">
        <f t="shared" ref="AG120:AG126" si="61">(0.5*$AA120)+(0.5*$AF120)</f>
        <v>86.136009555479433</v>
      </c>
      <c r="AH120" s="116">
        <v>10</v>
      </c>
      <c r="AI120" s="62">
        <v>2.6</v>
      </c>
      <c r="AJ120" s="62">
        <v>64.8</v>
      </c>
      <c r="AK120" s="62">
        <v>98.4</v>
      </c>
      <c r="AL120" s="116">
        <v>24.8</v>
      </c>
      <c r="AM120" s="55">
        <v>0</v>
      </c>
      <c r="AN120" s="55">
        <v>0.85</v>
      </c>
      <c r="AO120" s="57">
        <v>-0.114</v>
      </c>
      <c r="AP120" s="48"/>
      <c r="AQ120" s="51"/>
      <c r="AR120" s="58"/>
    </row>
    <row r="121" spans="1:44" s="18" customFormat="1" ht="15.95" hidden="1" customHeight="1" thickBot="1" x14ac:dyDescent="0.25">
      <c r="A121" s="187" t="s">
        <v>212</v>
      </c>
      <c r="B121" s="40">
        <v>4</v>
      </c>
      <c r="C121" s="41">
        <v>104</v>
      </c>
      <c r="D121" s="41"/>
      <c r="E121" s="42">
        <v>3780494</v>
      </c>
      <c r="F121" s="40" t="s">
        <v>70</v>
      </c>
      <c r="G121" s="40" t="s">
        <v>71</v>
      </c>
      <c r="H121" s="40">
        <v>57</v>
      </c>
      <c r="I121" s="40" t="s">
        <v>261</v>
      </c>
      <c r="J121" s="39" t="s">
        <v>262</v>
      </c>
      <c r="K121" s="41">
        <v>3515570</v>
      </c>
      <c r="L121" s="134">
        <v>43834</v>
      </c>
      <c r="M121" s="45">
        <v>70</v>
      </c>
      <c r="N121" s="40" t="s">
        <v>74</v>
      </c>
      <c r="O121" s="40" t="s">
        <v>74</v>
      </c>
      <c r="P121" s="44">
        <v>44035</v>
      </c>
      <c r="Q121" s="45">
        <v>500</v>
      </c>
      <c r="R121" s="40">
        <v>700</v>
      </c>
      <c r="S121" s="40">
        <v>579</v>
      </c>
      <c r="T121" s="46">
        <v>782</v>
      </c>
      <c r="U121" s="47">
        <f t="shared" si="53"/>
        <v>2.6689419795221845</v>
      </c>
      <c r="V121" s="48">
        <v>1008</v>
      </c>
      <c r="W121" s="47">
        <f t="shared" ref="W121:W126" si="62">($V121-$T121)/50</f>
        <v>4.5199999999999996</v>
      </c>
      <c r="X121" s="47">
        <f t="shared" si="54"/>
        <v>2.8555240793201131</v>
      </c>
      <c r="Y121" s="40">
        <v>1250</v>
      </c>
      <c r="Z121" s="49">
        <f t="shared" si="55"/>
        <v>3.9</v>
      </c>
      <c r="AA121" s="47">
        <f t="shared" si="56"/>
        <v>129.58860759493672</v>
      </c>
      <c r="AB121" s="47">
        <f t="shared" si="57"/>
        <v>3.026634382566586</v>
      </c>
      <c r="AC121" s="50">
        <v>33</v>
      </c>
      <c r="AD121" s="186">
        <f t="shared" si="58"/>
        <v>31.504000000000001</v>
      </c>
      <c r="AE121" s="51">
        <f t="shared" si="59"/>
        <v>1145.0377358490566</v>
      </c>
      <c r="AF121" s="49">
        <f t="shared" si="60"/>
        <v>100.60422960725074</v>
      </c>
      <c r="AG121" s="47">
        <f t="shared" si="61"/>
        <v>115.09641860109373</v>
      </c>
      <c r="AH121" s="116">
        <v>12.1</v>
      </c>
      <c r="AI121" s="62">
        <v>-0.1</v>
      </c>
      <c r="AJ121" s="62">
        <v>72</v>
      </c>
      <c r="AK121" s="62">
        <v>112.6</v>
      </c>
      <c r="AL121" s="116">
        <v>26.8</v>
      </c>
      <c r="AM121" s="55">
        <v>0.08</v>
      </c>
      <c r="AN121" s="55">
        <v>0.88</v>
      </c>
      <c r="AO121" s="57">
        <v>-8.3000000000000004E-2</v>
      </c>
      <c r="AP121" s="48"/>
      <c r="AQ121" s="51"/>
      <c r="AR121" s="58"/>
    </row>
    <row r="122" spans="1:44" s="18" customFormat="1" ht="15.95" customHeight="1" thickBot="1" x14ac:dyDescent="0.25">
      <c r="A122" s="39" t="s">
        <v>212</v>
      </c>
      <c r="B122" s="40">
        <v>4</v>
      </c>
      <c r="C122" s="41">
        <v>105</v>
      </c>
      <c r="D122" s="41"/>
      <c r="E122" s="40">
        <v>3780493</v>
      </c>
      <c r="F122" s="40" t="s">
        <v>70</v>
      </c>
      <c r="G122" s="40" t="s">
        <v>71</v>
      </c>
      <c r="H122" s="40">
        <v>66</v>
      </c>
      <c r="I122" s="40" t="s">
        <v>263</v>
      </c>
      <c r="J122" s="39" t="s">
        <v>264</v>
      </c>
      <c r="K122" s="133">
        <v>2962672</v>
      </c>
      <c r="L122" s="36">
        <v>43865</v>
      </c>
      <c r="M122" s="45">
        <v>70</v>
      </c>
      <c r="N122" s="40" t="s">
        <v>74</v>
      </c>
      <c r="O122" s="40" t="s">
        <v>74</v>
      </c>
      <c r="P122" s="44">
        <v>44035</v>
      </c>
      <c r="Q122" s="45">
        <v>525</v>
      </c>
      <c r="R122" s="40">
        <v>770</v>
      </c>
      <c r="S122" s="48">
        <v>610</v>
      </c>
      <c r="T122" s="46">
        <v>818</v>
      </c>
      <c r="U122" s="47">
        <f t="shared" si="53"/>
        <v>3.1221374045801529</v>
      </c>
      <c r="V122" s="48">
        <v>1046</v>
      </c>
      <c r="W122" s="47">
        <f t="shared" si="62"/>
        <v>4.5599999999999996</v>
      </c>
      <c r="X122" s="47">
        <f t="shared" si="54"/>
        <v>3.2484472049689441</v>
      </c>
      <c r="Y122" s="40">
        <v>1208</v>
      </c>
      <c r="Z122" s="49">
        <f t="shared" si="55"/>
        <v>3.25</v>
      </c>
      <c r="AA122" s="47">
        <f t="shared" si="56"/>
        <v>107.99050632911393</v>
      </c>
      <c r="AB122" s="47">
        <f t="shared" si="57"/>
        <v>3.162303664921466</v>
      </c>
      <c r="AC122" s="50">
        <v>36</v>
      </c>
      <c r="AD122" s="50">
        <f t="shared" si="58"/>
        <v>35.663400000000003</v>
      </c>
      <c r="AE122" s="51">
        <f t="shared" si="59"/>
        <v>1125.4716981132076</v>
      </c>
      <c r="AF122" s="49">
        <f t="shared" si="60"/>
        <v>98.885136785019995</v>
      </c>
      <c r="AG122" s="47">
        <f t="shared" si="61"/>
        <v>103.43782155706697</v>
      </c>
      <c r="AH122" s="116">
        <v>14.1</v>
      </c>
      <c r="AI122" s="62">
        <v>0.7</v>
      </c>
      <c r="AJ122" s="62">
        <v>75.900000000000006</v>
      </c>
      <c r="AK122" s="62">
        <v>108.1</v>
      </c>
      <c r="AL122" s="116">
        <v>26.4</v>
      </c>
      <c r="AM122" s="55">
        <v>-7.0000000000000007E-2</v>
      </c>
      <c r="AN122" s="55">
        <v>1.01</v>
      </c>
      <c r="AO122" s="57">
        <v>-0.109</v>
      </c>
      <c r="AP122" s="48"/>
      <c r="AQ122" s="51"/>
      <c r="AR122" s="58"/>
    </row>
    <row r="123" spans="1:44" s="18" customFormat="1" ht="15.95" customHeight="1" thickBot="1" x14ac:dyDescent="0.25">
      <c r="A123" s="39" t="s">
        <v>212</v>
      </c>
      <c r="B123" s="40">
        <v>4</v>
      </c>
      <c r="C123" s="41">
        <v>106</v>
      </c>
      <c r="D123" s="41"/>
      <c r="E123" s="42">
        <v>3780492</v>
      </c>
      <c r="F123" s="40" t="s">
        <v>70</v>
      </c>
      <c r="G123" s="40" t="s">
        <v>71</v>
      </c>
      <c r="H123" s="40">
        <v>63</v>
      </c>
      <c r="I123" s="40" t="s">
        <v>265</v>
      </c>
      <c r="J123" s="39" t="s">
        <v>266</v>
      </c>
      <c r="K123" s="41">
        <v>2910860</v>
      </c>
      <c r="L123" s="134">
        <v>43858</v>
      </c>
      <c r="M123" s="45">
        <v>82</v>
      </c>
      <c r="N123" s="40" t="s">
        <v>74</v>
      </c>
      <c r="O123" s="40" t="s">
        <v>74</v>
      </c>
      <c r="P123" s="44">
        <v>44035</v>
      </c>
      <c r="Q123" s="45">
        <v>650</v>
      </c>
      <c r="R123" s="40">
        <v>940</v>
      </c>
      <c r="S123" s="40">
        <v>714</v>
      </c>
      <c r="T123" s="46">
        <v>996</v>
      </c>
      <c r="U123" s="47">
        <f t="shared" si="53"/>
        <v>3.7026022304832713</v>
      </c>
      <c r="V123" s="48">
        <v>1254</v>
      </c>
      <c r="W123" s="47">
        <f t="shared" si="62"/>
        <v>5.16</v>
      </c>
      <c r="X123" s="47">
        <f t="shared" si="54"/>
        <v>3.811550151975684</v>
      </c>
      <c r="Y123" s="40">
        <v>1454</v>
      </c>
      <c r="Z123" s="49">
        <f t="shared" si="55"/>
        <v>3.8166666666666669</v>
      </c>
      <c r="AA123" s="47">
        <f t="shared" si="56"/>
        <v>126.81962025316456</v>
      </c>
      <c r="AB123" s="47">
        <f t="shared" si="57"/>
        <v>3.7377892030848328</v>
      </c>
      <c r="AC123" s="50">
        <v>40</v>
      </c>
      <c r="AD123" s="50">
        <f t="shared" si="58"/>
        <v>39.401600000000002</v>
      </c>
      <c r="AE123" s="51">
        <f t="shared" si="59"/>
        <v>1320.7924528301887</v>
      </c>
      <c r="AF123" s="49">
        <f t="shared" si="60"/>
        <v>116.04622540192739</v>
      </c>
      <c r="AG123" s="47">
        <f t="shared" si="61"/>
        <v>121.43292282754598</v>
      </c>
      <c r="AH123" s="116">
        <v>11.1</v>
      </c>
      <c r="AI123" s="62">
        <v>1.6</v>
      </c>
      <c r="AJ123" s="62">
        <v>85</v>
      </c>
      <c r="AK123" s="62">
        <v>129.19999999999999</v>
      </c>
      <c r="AL123" s="116">
        <v>14.7</v>
      </c>
      <c r="AM123" s="55">
        <v>0.19</v>
      </c>
      <c r="AN123" s="55">
        <v>0.93</v>
      </c>
      <c r="AO123" s="57">
        <v>-9.4E-2</v>
      </c>
      <c r="AP123" s="48"/>
      <c r="AQ123" s="51"/>
      <c r="AR123" s="58"/>
    </row>
    <row r="124" spans="1:44" s="18" customFormat="1" ht="15.95" customHeight="1" thickBot="1" x14ac:dyDescent="0.25">
      <c r="A124" s="39" t="s">
        <v>220</v>
      </c>
      <c r="B124" s="40">
        <v>4</v>
      </c>
      <c r="C124" s="41">
        <v>107</v>
      </c>
      <c r="D124" s="41"/>
      <c r="E124" s="40">
        <v>3793837</v>
      </c>
      <c r="F124" s="40" t="s">
        <v>70</v>
      </c>
      <c r="G124" s="40" t="s">
        <v>75</v>
      </c>
      <c r="H124" s="40" t="s">
        <v>267</v>
      </c>
      <c r="I124" s="40" t="s">
        <v>268</v>
      </c>
      <c r="J124" s="39" t="s">
        <v>269</v>
      </c>
      <c r="K124" s="135">
        <v>2336950</v>
      </c>
      <c r="L124" s="44">
        <v>43888</v>
      </c>
      <c r="M124" s="45">
        <v>81</v>
      </c>
      <c r="N124" s="40" t="s">
        <v>74</v>
      </c>
      <c r="O124" s="40" t="s">
        <v>74</v>
      </c>
      <c r="P124" s="44">
        <v>44062</v>
      </c>
      <c r="Q124" s="45">
        <v>606</v>
      </c>
      <c r="R124" s="40">
        <v>828</v>
      </c>
      <c r="S124" s="40">
        <v>700</v>
      </c>
      <c r="T124" s="46">
        <v>844</v>
      </c>
      <c r="U124" s="47">
        <f t="shared" si="53"/>
        <v>3.5313807531380754</v>
      </c>
      <c r="V124" s="48">
        <v>995</v>
      </c>
      <c r="W124" s="47">
        <f t="shared" si="62"/>
        <v>3.02</v>
      </c>
      <c r="X124" s="47">
        <f t="shared" si="54"/>
        <v>3.3277591973244145</v>
      </c>
      <c r="Y124" s="40">
        <v>1142</v>
      </c>
      <c r="Z124" s="49">
        <f t="shared" si="55"/>
        <v>2.4833333333333334</v>
      </c>
      <c r="AA124" s="47">
        <f t="shared" si="56"/>
        <v>82.515822784810126</v>
      </c>
      <c r="AB124" s="47">
        <f t="shared" si="57"/>
        <v>3.181058495821727</v>
      </c>
      <c r="AC124" s="50">
        <v>34</v>
      </c>
      <c r="AD124" s="50">
        <f t="shared" si="58"/>
        <v>34.523600000000002</v>
      </c>
      <c r="AE124" s="51">
        <f t="shared" si="59"/>
        <v>1163.5675675675675</v>
      </c>
      <c r="AF124" s="49">
        <f t="shared" si="60"/>
        <v>102.23228027006186</v>
      </c>
      <c r="AG124" s="47">
        <f t="shared" si="61"/>
        <v>92.374051527435995</v>
      </c>
      <c r="AH124" s="116">
        <v>10.199999999999999</v>
      </c>
      <c r="AI124" s="62">
        <v>2.5</v>
      </c>
      <c r="AJ124" s="62">
        <v>71.400000000000006</v>
      </c>
      <c r="AK124" s="62">
        <v>100.6</v>
      </c>
      <c r="AL124" s="116">
        <v>22.7</v>
      </c>
      <c r="AM124" s="55">
        <v>0.09</v>
      </c>
      <c r="AN124" s="55">
        <v>0.76</v>
      </c>
      <c r="AO124" s="57">
        <v>9.1999999999999998E-2</v>
      </c>
      <c r="AP124" s="48"/>
      <c r="AQ124" s="51"/>
      <c r="AR124" s="58"/>
    </row>
    <row r="125" spans="1:44" s="18" customFormat="1" ht="15.95" hidden="1" customHeight="1" thickBot="1" x14ac:dyDescent="0.25">
      <c r="A125" s="187" t="s">
        <v>220</v>
      </c>
      <c r="B125" s="40">
        <v>4</v>
      </c>
      <c r="C125" s="41">
        <v>108</v>
      </c>
      <c r="D125" s="41"/>
      <c r="E125" s="42">
        <v>3793835</v>
      </c>
      <c r="F125" s="40" t="s">
        <v>70</v>
      </c>
      <c r="G125" s="40" t="s">
        <v>75</v>
      </c>
      <c r="H125" s="40" t="s">
        <v>270</v>
      </c>
      <c r="I125" s="40" t="s">
        <v>271</v>
      </c>
      <c r="J125" s="39" t="s">
        <v>272</v>
      </c>
      <c r="K125" s="41">
        <v>3122090</v>
      </c>
      <c r="L125" s="44">
        <v>43902</v>
      </c>
      <c r="M125" s="45">
        <v>78</v>
      </c>
      <c r="N125" s="40" t="s">
        <v>74</v>
      </c>
      <c r="O125" s="40" t="s">
        <v>74</v>
      </c>
      <c r="P125" s="44">
        <v>44062</v>
      </c>
      <c r="Q125" s="45">
        <v>545</v>
      </c>
      <c r="R125" s="40">
        <v>776</v>
      </c>
      <c r="S125" s="40">
        <v>664</v>
      </c>
      <c r="T125" s="46">
        <v>818</v>
      </c>
      <c r="U125" s="47">
        <f t="shared" si="53"/>
        <v>3.6355555555555554</v>
      </c>
      <c r="V125" s="48">
        <v>922</v>
      </c>
      <c r="W125" s="47">
        <f t="shared" si="62"/>
        <v>2.08</v>
      </c>
      <c r="X125" s="47">
        <f t="shared" si="54"/>
        <v>3.2350877192982455</v>
      </c>
      <c r="Y125" s="40">
        <v>1136</v>
      </c>
      <c r="Z125" s="49">
        <f t="shared" si="55"/>
        <v>2.65</v>
      </c>
      <c r="AA125" s="47">
        <f t="shared" si="56"/>
        <v>88.053797468354432</v>
      </c>
      <c r="AB125" s="47">
        <f t="shared" si="57"/>
        <v>3.2927536231884056</v>
      </c>
      <c r="AC125" s="50">
        <v>0</v>
      </c>
      <c r="AD125" s="186">
        <f t="shared" si="58"/>
        <v>1.0472000000000001</v>
      </c>
      <c r="AE125" s="51">
        <f t="shared" si="59"/>
        <v>1175.135135135135</v>
      </c>
      <c r="AF125" s="49">
        <f t="shared" si="60"/>
        <v>103.24861902216598</v>
      </c>
      <c r="AG125" s="47">
        <f t="shared" si="61"/>
        <v>95.651208245260207</v>
      </c>
      <c r="AH125" s="116">
        <v>12</v>
      </c>
      <c r="AI125" s="62">
        <v>0.5</v>
      </c>
      <c r="AJ125" s="62">
        <v>70.2</v>
      </c>
      <c r="AK125" s="62">
        <v>107.2</v>
      </c>
      <c r="AL125" s="116">
        <v>18.2</v>
      </c>
      <c r="AM125" s="55">
        <v>7.0000000000000007E-2</v>
      </c>
      <c r="AN125" s="55">
        <v>0.81</v>
      </c>
      <c r="AO125" s="57">
        <v>9.8000000000000004E-2</v>
      </c>
      <c r="AP125" s="48"/>
      <c r="AQ125" s="51"/>
      <c r="AR125" s="58"/>
    </row>
    <row r="126" spans="1:44" s="18" customFormat="1" ht="15.95" customHeight="1" thickBot="1" x14ac:dyDescent="0.25">
      <c r="A126" s="39" t="s">
        <v>220</v>
      </c>
      <c r="B126" s="40">
        <v>4</v>
      </c>
      <c r="C126" s="41">
        <v>109</v>
      </c>
      <c r="D126" s="41"/>
      <c r="E126" s="42">
        <v>3793834</v>
      </c>
      <c r="F126" s="40" t="s">
        <v>273</v>
      </c>
      <c r="G126" s="40" t="s">
        <v>71</v>
      </c>
      <c r="H126" s="40" t="s">
        <v>274</v>
      </c>
      <c r="I126" s="40" t="s">
        <v>274</v>
      </c>
      <c r="J126" s="39" t="s">
        <v>269</v>
      </c>
      <c r="K126" s="40">
        <v>2588626</v>
      </c>
      <c r="L126" s="44">
        <v>43891</v>
      </c>
      <c r="M126" s="45">
        <v>83</v>
      </c>
      <c r="N126" s="40" t="s">
        <v>74</v>
      </c>
      <c r="O126" s="40" t="s">
        <v>74</v>
      </c>
      <c r="P126" s="44">
        <v>44062</v>
      </c>
      <c r="Q126" s="45">
        <v>526</v>
      </c>
      <c r="R126" s="40">
        <v>660</v>
      </c>
      <c r="S126" s="40">
        <v>647</v>
      </c>
      <c r="T126" s="46">
        <v>682</v>
      </c>
      <c r="U126" s="47">
        <f t="shared" si="53"/>
        <v>2.8898305084745761</v>
      </c>
      <c r="V126" s="48">
        <v>816</v>
      </c>
      <c r="W126" s="47">
        <f t="shared" si="62"/>
        <v>2.68</v>
      </c>
      <c r="X126" s="47">
        <f t="shared" si="54"/>
        <v>2.7567567567567566</v>
      </c>
      <c r="Y126" s="48">
        <v>974</v>
      </c>
      <c r="Z126" s="49">
        <f t="shared" si="55"/>
        <v>2.4333333333333331</v>
      </c>
      <c r="AA126" s="47">
        <f t="shared" si="56"/>
        <v>80.85443037974683</v>
      </c>
      <c r="AB126" s="47">
        <f t="shared" si="57"/>
        <v>2.7359550561797752</v>
      </c>
      <c r="AC126" s="50">
        <v>32</v>
      </c>
      <c r="AD126" s="50">
        <f t="shared" si="58"/>
        <v>32.635800000000003</v>
      </c>
      <c r="AE126" s="51">
        <f t="shared" si="59"/>
        <v>1034.4594594594596</v>
      </c>
      <c r="AF126" s="49">
        <f t="shared" si="60"/>
        <v>90.888704992488584</v>
      </c>
      <c r="AG126" s="47">
        <f t="shared" si="61"/>
        <v>85.871567686117714</v>
      </c>
      <c r="AH126" s="62">
        <v>10.5</v>
      </c>
      <c r="AI126" s="62">
        <v>2.1</v>
      </c>
      <c r="AJ126" s="62">
        <v>74.8</v>
      </c>
      <c r="AK126" s="62">
        <v>104.4</v>
      </c>
      <c r="AL126" s="62">
        <v>23.5</v>
      </c>
      <c r="AM126" s="91">
        <v>0.08</v>
      </c>
      <c r="AN126" s="91">
        <v>0.8</v>
      </c>
      <c r="AO126" s="92">
        <v>8.3000000000000004E-2</v>
      </c>
      <c r="AP126" s="48"/>
      <c r="AQ126" s="48"/>
    </row>
    <row r="127" spans="1:44" s="18" customFormat="1" ht="15.95" customHeight="1" x14ac:dyDescent="0.2">
      <c r="A127" s="18" t="s">
        <v>275</v>
      </c>
      <c r="B127" s="136"/>
      <c r="C127" s="19"/>
      <c r="D127" s="95"/>
      <c r="E127" s="136"/>
      <c r="F127" s="136"/>
      <c r="G127" s="136"/>
      <c r="H127" s="136"/>
      <c r="I127" s="136"/>
      <c r="J127" s="18" t="s">
        <v>276</v>
      </c>
      <c r="K127" s="19"/>
      <c r="L127" s="137"/>
      <c r="M127" s="118">
        <f>AVERAGE(M120:M126)</f>
        <v>77.142857142857139</v>
      </c>
      <c r="N127" s="19"/>
      <c r="O127" s="19"/>
      <c r="P127" s="21"/>
      <c r="Q127" s="118">
        <f t="shared" ref="Q127:X127" si="63">AVERAGE(Q120:Q126)</f>
        <v>556</v>
      </c>
      <c r="R127" s="8">
        <f t="shared" si="63"/>
        <v>774.57142857142856</v>
      </c>
      <c r="S127" s="8">
        <f t="shared" si="63"/>
        <v>641.57142857142856</v>
      </c>
      <c r="T127" s="118">
        <f t="shared" si="63"/>
        <v>820</v>
      </c>
      <c r="U127" s="25">
        <f t="shared" si="63"/>
        <v>3.1996319315316839</v>
      </c>
      <c r="V127" s="8">
        <f t="shared" si="63"/>
        <v>995.28571428571433</v>
      </c>
      <c r="W127" s="25">
        <f t="shared" si="63"/>
        <v>3.5057142857142858</v>
      </c>
      <c r="X127" s="25">
        <f t="shared" si="63"/>
        <v>3.1358096616626132</v>
      </c>
      <c r="Y127" s="8">
        <f t="shared" ref="Y127:AG127" si="64">AVERAGE(Y119:Y126)</f>
        <v>1181.1428571428571</v>
      </c>
      <c r="Z127" s="25">
        <f t="shared" si="64"/>
        <v>3.0095238095238095</v>
      </c>
      <c r="AA127" s="25">
        <f t="shared" si="64"/>
        <v>100</v>
      </c>
      <c r="AB127" s="25">
        <f t="shared" si="64"/>
        <v>3.127087376106477</v>
      </c>
      <c r="AC127" s="32">
        <f>AVERAGE(AC118:AC124,AC126)</f>
        <v>35.666666666666664</v>
      </c>
      <c r="AD127" s="32">
        <f>AVERAGE(AD119:AD124,AD126)</f>
        <v>35.280200000000008</v>
      </c>
      <c r="AE127" s="8">
        <f t="shared" si="64"/>
        <v>1138.1606323304436</v>
      </c>
      <c r="AF127" s="25">
        <f t="shared" si="64"/>
        <v>100</v>
      </c>
      <c r="AG127" s="25">
        <f t="shared" si="64"/>
        <v>100.00000000000001</v>
      </c>
      <c r="AH127" s="32">
        <f t="shared" ref="AH127:AO127" si="65">AVERAGE(AH120:AH126)</f>
        <v>11.428571428571429</v>
      </c>
      <c r="AI127" s="32">
        <f t="shared" si="65"/>
        <v>1.4142857142857144</v>
      </c>
      <c r="AJ127" s="8">
        <f t="shared" si="65"/>
        <v>73.44285714285715</v>
      </c>
      <c r="AK127" s="8">
        <f t="shared" si="65"/>
        <v>108.64285714285714</v>
      </c>
      <c r="AL127" s="32">
        <f t="shared" si="65"/>
        <v>22.442857142857143</v>
      </c>
      <c r="AM127" s="25">
        <f t="shared" si="65"/>
        <v>6.2857142857142861E-2</v>
      </c>
      <c r="AN127" s="25">
        <f t="shared" si="65"/>
        <v>0.86285714285714288</v>
      </c>
      <c r="AO127" s="119">
        <f t="shared" si="65"/>
        <v>-1.8142857142857152E-2</v>
      </c>
      <c r="AP127" s="25"/>
      <c r="AQ127" s="19"/>
    </row>
    <row r="128" spans="1:44" s="18" customFormat="1" ht="15.9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21"/>
      <c r="M128" s="20"/>
      <c r="N128" s="19"/>
      <c r="O128" s="19"/>
      <c r="P128" s="21"/>
      <c r="Q128" s="20"/>
      <c r="R128" s="35"/>
      <c r="S128" s="35"/>
      <c r="T128" s="96"/>
      <c r="U128" s="97"/>
      <c r="V128" s="98"/>
      <c r="W128" s="97"/>
      <c r="X128" s="97"/>
      <c r="Y128" s="35"/>
      <c r="Z128" s="35"/>
      <c r="AA128" s="35"/>
      <c r="AB128" s="97"/>
      <c r="AC128" s="100"/>
      <c r="AD128" s="97"/>
      <c r="AE128" s="99"/>
      <c r="AF128" s="100"/>
      <c r="AG128" s="100"/>
      <c r="AH128" s="101"/>
      <c r="AI128" s="95"/>
      <c r="AJ128" s="8"/>
      <c r="AK128" s="98"/>
      <c r="AL128" s="120"/>
      <c r="AM128" s="120"/>
      <c r="AN128" s="120"/>
      <c r="AO128" s="120"/>
      <c r="AP128" s="98"/>
      <c r="AQ128" s="99"/>
      <c r="AR128" s="58"/>
    </row>
    <row r="129" spans="1:44" s="18" customFormat="1" ht="15.95" customHeight="1" thickBot="1" x14ac:dyDescent="0.25">
      <c r="A129" s="18" t="s">
        <v>277</v>
      </c>
      <c r="B129" s="35"/>
      <c r="E129" s="138"/>
      <c r="F129" s="35"/>
      <c r="G129" s="34"/>
      <c r="H129" s="34"/>
      <c r="I129" s="34"/>
      <c r="K129" s="19"/>
      <c r="L129" s="27"/>
      <c r="M129" s="20"/>
      <c r="N129" s="19"/>
      <c r="O129" s="19"/>
      <c r="P129" s="21"/>
      <c r="Q129" s="20"/>
      <c r="R129" s="139"/>
      <c r="S129" s="139"/>
      <c r="T129" s="140"/>
      <c r="U129" s="25"/>
      <c r="V129" s="8"/>
      <c r="W129" s="25"/>
      <c r="X129" s="25"/>
      <c r="Y129" s="19"/>
      <c r="Z129" s="19"/>
      <c r="AA129" s="19"/>
      <c r="AB129" s="25"/>
      <c r="AC129" s="32"/>
      <c r="AD129" s="25"/>
      <c r="AE129" s="8"/>
      <c r="AF129" s="32"/>
      <c r="AG129" s="32"/>
      <c r="AH129" s="141"/>
      <c r="AI129" s="32"/>
      <c r="AJ129" s="8"/>
      <c r="AK129" s="8"/>
      <c r="AL129" s="142"/>
      <c r="AM129" s="142"/>
      <c r="AN129" s="142"/>
      <c r="AO129" s="142"/>
      <c r="AP129" s="98"/>
      <c r="AQ129" s="99"/>
      <c r="AR129" s="58"/>
    </row>
    <row r="130" spans="1:44" s="18" customFormat="1" ht="15.95" customHeight="1" thickBot="1" x14ac:dyDescent="0.25">
      <c r="A130" s="39" t="s">
        <v>278</v>
      </c>
      <c r="B130" s="40">
        <v>4</v>
      </c>
      <c r="C130" s="41">
        <v>111</v>
      </c>
      <c r="D130" s="41"/>
      <c r="E130" s="42">
        <v>44173322</v>
      </c>
      <c r="F130" s="40" t="s">
        <v>273</v>
      </c>
      <c r="G130" s="40" t="s">
        <v>279</v>
      </c>
      <c r="H130" s="40" t="s">
        <v>280</v>
      </c>
      <c r="I130" s="143" t="s">
        <v>280</v>
      </c>
      <c r="J130" s="39" t="s">
        <v>281</v>
      </c>
      <c r="K130" s="40">
        <v>43703859</v>
      </c>
      <c r="L130" s="44">
        <v>43831</v>
      </c>
      <c r="M130" s="45">
        <v>87</v>
      </c>
      <c r="N130" s="40" t="s">
        <v>74</v>
      </c>
      <c r="O130" s="40" t="s">
        <v>74</v>
      </c>
      <c r="P130" s="44">
        <v>44082</v>
      </c>
      <c r="Q130" s="45">
        <v>876</v>
      </c>
      <c r="R130" s="40">
        <v>902</v>
      </c>
      <c r="S130" s="40">
        <v>780</v>
      </c>
      <c r="T130" s="46">
        <v>960</v>
      </c>
      <c r="U130" s="47">
        <f t="shared" ref="U130:U139" si="66">$T130/($T$6-$L130)</f>
        <v>3.2432432432432434</v>
      </c>
      <c r="V130" s="48">
        <v>1162</v>
      </c>
      <c r="W130" s="47">
        <f>($V130-$T130)/50</f>
        <v>4.04</v>
      </c>
      <c r="X130" s="47">
        <f t="shared" ref="X130:X139" si="67">$V130/($V$6-L130)</f>
        <v>3.2640449438202248</v>
      </c>
      <c r="Y130" s="40">
        <v>1364</v>
      </c>
      <c r="Z130" s="49">
        <f t="shared" ref="Z130:Z139" si="68">($Y130-$T130)/120</f>
        <v>3.3666666666666667</v>
      </c>
      <c r="AA130" s="47">
        <f t="shared" ref="AA130:AA139" si="69">($Z130/$Z$140)*100</f>
        <v>114.51247165532878</v>
      </c>
      <c r="AB130" s="49">
        <f t="shared" ref="AB130:AB139" si="70">$Y130/($Y$4-L130)</f>
        <v>3.2788461538461537</v>
      </c>
      <c r="AC130" s="195">
        <v>38</v>
      </c>
      <c r="AD130" s="50">
        <f t="shared" ref="AD130:AD139" si="71">$AC130+(0.0374*(365-($AC$5-$L130)))</f>
        <v>36.391800000000003</v>
      </c>
      <c r="AE130" s="51">
        <f t="shared" ref="AE130:AE139" si="72">($S130+(($Y130-$Q130)/($Y$4-$P130))*160)</f>
        <v>1253.2121212121212</v>
      </c>
      <c r="AF130" s="49">
        <f t="shared" ref="AF130:AF139" si="73">($AE130/$AE$140)*100</f>
        <v>108.58174425614733</v>
      </c>
      <c r="AG130" s="47">
        <f t="shared" ref="AG130:AG139" si="74">(0.5*$AA130)+(0.5*$AF130)</f>
        <v>111.54710795573806</v>
      </c>
      <c r="AH130" s="116">
        <v>3.7</v>
      </c>
      <c r="AI130" s="62">
        <v>3.2</v>
      </c>
      <c r="AJ130" s="54">
        <v>52</v>
      </c>
      <c r="AK130" s="54">
        <v>94</v>
      </c>
      <c r="AL130" s="52">
        <v>27</v>
      </c>
      <c r="AM130" s="55">
        <v>0.21</v>
      </c>
      <c r="AN130" s="55">
        <v>0.45</v>
      </c>
      <c r="AO130" s="57">
        <v>1.6E-2</v>
      </c>
      <c r="AP130" s="144"/>
      <c r="AQ130" s="144"/>
      <c r="AR130" s="58"/>
    </row>
    <row r="131" spans="1:44" s="18" customFormat="1" ht="15.95" customHeight="1" thickBot="1" x14ac:dyDescent="0.25">
      <c r="A131" s="39" t="s">
        <v>278</v>
      </c>
      <c r="B131" s="40">
        <v>4</v>
      </c>
      <c r="C131" s="41">
        <v>112</v>
      </c>
      <c r="D131" s="41"/>
      <c r="E131" s="42">
        <v>44153650</v>
      </c>
      <c r="F131" s="40" t="s">
        <v>273</v>
      </c>
      <c r="G131" s="40" t="s">
        <v>279</v>
      </c>
      <c r="H131" s="40" t="s">
        <v>282</v>
      </c>
      <c r="I131" s="35" t="s">
        <v>282</v>
      </c>
      <c r="J131" s="39" t="s">
        <v>283</v>
      </c>
      <c r="K131" s="40">
        <v>43708185</v>
      </c>
      <c r="L131" s="44">
        <v>43831</v>
      </c>
      <c r="M131" s="45">
        <v>79</v>
      </c>
      <c r="N131" s="40" t="s">
        <v>74</v>
      </c>
      <c r="O131" s="40" t="s">
        <v>74</v>
      </c>
      <c r="P131" s="44">
        <v>44082</v>
      </c>
      <c r="Q131" s="45">
        <v>696</v>
      </c>
      <c r="R131" s="40">
        <v>806</v>
      </c>
      <c r="S131" s="40">
        <v>668</v>
      </c>
      <c r="T131" s="46">
        <v>846</v>
      </c>
      <c r="U131" s="47">
        <f t="shared" si="66"/>
        <v>2.8581081081081079</v>
      </c>
      <c r="V131" s="48">
        <v>952</v>
      </c>
      <c r="W131" s="47">
        <f t="shared" ref="W131:W139" si="75">($V131-$T131)/50</f>
        <v>2.12</v>
      </c>
      <c r="X131" s="47">
        <f t="shared" si="67"/>
        <v>2.6741573033707864</v>
      </c>
      <c r="Y131" s="40">
        <v>1206</v>
      </c>
      <c r="Z131" s="49">
        <f t="shared" si="68"/>
        <v>3</v>
      </c>
      <c r="AA131" s="47">
        <f t="shared" si="69"/>
        <v>102.04081632653059</v>
      </c>
      <c r="AB131" s="47">
        <f t="shared" si="70"/>
        <v>2.8990384615384617</v>
      </c>
      <c r="AC131" s="50">
        <v>38</v>
      </c>
      <c r="AD131" s="50">
        <f t="shared" si="71"/>
        <v>36.391800000000003</v>
      </c>
      <c r="AE131" s="51">
        <f t="shared" si="72"/>
        <v>1162.5454545454545</v>
      </c>
      <c r="AF131" s="49">
        <f t="shared" si="73"/>
        <v>100.72613494155227</v>
      </c>
      <c r="AG131" s="47">
        <f t="shared" si="74"/>
        <v>101.38347563404143</v>
      </c>
      <c r="AH131" s="116">
        <v>4.5999999999999996</v>
      </c>
      <c r="AI131" s="62">
        <v>1.7</v>
      </c>
      <c r="AJ131" s="54">
        <v>61</v>
      </c>
      <c r="AK131" s="54">
        <v>96</v>
      </c>
      <c r="AL131" s="52">
        <v>28</v>
      </c>
      <c r="AM131" s="55">
        <v>0.28000000000000003</v>
      </c>
      <c r="AN131" s="55">
        <v>0.42</v>
      </c>
      <c r="AO131" s="57">
        <v>6.4000000000000001E-2</v>
      </c>
      <c r="AP131" s="48"/>
      <c r="AQ131" s="51"/>
      <c r="AR131" s="58"/>
    </row>
    <row r="132" spans="1:44" s="18" customFormat="1" ht="15.95" customHeight="1" thickBot="1" x14ac:dyDescent="0.25">
      <c r="A132" s="39" t="s">
        <v>278</v>
      </c>
      <c r="B132" s="40">
        <v>4</v>
      </c>
      <c r="C132" s="41">
        <v>113</v>
      </c>
      <c r="D132" s="41"/>
      <c r="E132" s="42">
        <v>44153648</v>
      </c>
      <c r="F132" s="40" t="s">
        <v>273</v>
      </c>
      <c r="G132" s="40" t="s">
        <v>279</v>
      </c>
      <c r="H132" s="40" t="s">
        <v>284</v>
      </c>
      <c r="I132" s="143" t="s">
        <v>284</v>
      </c>
      <c r="J132" s="39" t="s">
        <v>285</v>
      </c>
      <c r="K132" s="40">
        <v>43789906</v>
      </c>
      <c r="L132" s="44">
        <v>43831</v>
      </c>
      <c r="M132" s="45">
        <v>86</v>
      </c>
      <c r="N132" s="40" t="s">
        <v>74</v>
      </c>
      <c r="O132" s="40" t="s">
        <v>74</v>
      </c>
      <c r="P132" s="44">
        <v>44082</v>
      </c>
      <c r="Q132" s="45">
        <v>870</v>
      </c>
      <c r="R132" s="40">
        <v>916</v>
      </c>
      <c r="S132" s="40">
        <v>794</v>
      </c>
      <c r="T132" s="46">
        <v>1016</v>
      </c>
      <c r="U132" s="47">
        <f t="shared" si="66"/>
        <v>3.4324324324324325</v>
      </c>
      <c r="V132" s="48">
        <v>1194</v>
      </c>
      <c r="W132" s="47">
        <f t="shared" si="75"/>
        <v>3.56</v>
      </c>
      <c r="X132" s="47">
        <f t="shared" si="67"/>
        <v>3.3539325842696628</v>
      </c>
      <c r="Y132" s="40">
        <v>1424</v>
      </c>
      <c r="Z132" s="49">
        <f t="shared" si="68"/>
        <v>3.4</v>
      </c>
      <c r="AA132" s="47">
        <f t="shared" si="69"/>
        <v>115.64625850340133</v>
      </c>
      <c r="AB132" s="47">
        <f t="shared" si="70"/>
        <v>3.4230769230769229</v>
      </c>
      <c r="AC132" s="50">
        <v>42</v>
      </c>
      <c r="AD132" s="50">
        <f t="shared" si="71"/>
        <v>40.391800000000003</v>
      </c>
      <c r="AE132" s="51">
        <f t="shared" si="72"/>
        <v>1331.2121212121212</v>
      </c>
      <c r="AF132" s="49">
        <f t="shared" si="73"/>
        <v>115.33987874002689</v>
      </c>
      <c r="AG132" s="47">
        <f t="shared" si="74"/>
        <v>115.49306862171412</v>
      </c>
      <c r="AH132" s="116">
        <v>2.5</v>
      </c>
      <c r="AI132" s="62">
        <v>3.5</v>
      </c>
      <c r="AJ132" s="54">
        <v>71</v>
      </c>
      <c r="AK132" s="54">
        <v>112</v>
      </c>
      <c r="AL132" s="52">
        <v>37</v>
      </c>
      <c r="AM132" s="55">
        <v>0.23</v>
      </c>
      <c r="AN132" s="55">
        <v>0.48</v>
      </c>
      <c r="AO132" s="57">
        <v>2.4E-2</v>
      </c>
      <c r="AP132" s="48"/>
      <c r="AQ132" s="51"/>
      <c r="AR132" s="58"/>
    </row>
    <row r="133" spans="1:44" s="18" customFormat="1" ht="15.95" customHeight="1" thickBot="1" x14ac:dyDescent="0.25">
      <c r="A133" s="39" t="s">
        <v>278</v>
      </c>
      <c r="B133" s="40">
        <v>4</v>
      </c>
      <c r="C133" s="41">
        <v>114</v>
      </c>
      <c r="D133" s="41"/>
      <c r="E133" s="42">
        <v>44153652</v>
      </c>
      <c r="F133" s="40" t="s">
        <v>273</v>
      </c>
      <c r="G133" s="40" t="s">
        <v>279</v>
      </c>
      <c r="H133" s="40" t="s">
        <v>286</v>
      </c>
      <c r="I133" s="40" t="s">
        <v>286</v>
      </c>
      <c r="J133" s="39" t="s">
        <v>287</v>
      </c>
      <c r="K133" s="40">
        <v>43794371</v>
      </c>
      <c r="L133" s="44">
        <v>43831</v>
      </c>
      <c r="M133" s="45">
        <v>78</v>
      </c>
      <c r="N133" s="40" t="s">
        <v>74</v>
      </c>
      <c r="O133" s="40" t="s">
        <v>74</v>
      </c>
      <c r="P133" s="44">
        <v>44082</v>
      </c>
      <c r="Q133" s="45">
        <v>706</v>
      </c>
      <c r="R133" s="40">
        <v>744</v>
      </c>
      <c r="S133" s="40">
        <v>649</v>
      </c>
      <c r="T133" s="46">
        <v>800</v>
      </c>
      <c r="U133" s="47">
        <f t="shared" si="66"/>
        <v>2.7027027027027026</v>
      </c>
      <c r="V133" s="48">
        <v>950</v>
      </c>
      <c r="W133" s="47">
        <f t="shared" si="75"/>
        <v>3</v>
      </c>
      <c r="X133" s="47">
        <f t="shared" si="67"/>
        <v>2.6685393258426968</v>
      </c>
      <c r="Y133" s="40">
        <v>1144</v>
      </c>
      <c r="Z133" s="49">
        <f t="shared" si="68"/>
        <v>2.8666666666666667</v>
      </c>
      <c r="AA133" s="47">
        <f t="shared" si="69"/>
        <v>97.505668934240347</v>
      </c>
      <c r="AB133" s="47">
        <f t="shared" si="70"/>
        <v>2.75</v>
      </c>
      <c r="AC133" s="50">
        <v>36</v>
      </c>
      <c r="AD133" s="50">
        <f t="shared" si="71"/>
        <v>34.391800000000003</v>
      </c>
      <c r="AE133" s="51">
        <f t="shared" si="72"/>
        <v>1073.7272727272727</v>
      </c>
      <c r="AF133" s="49">
        <f t="shared" si="73"/>
        <v>93.030683437181267</v>
      </c>
      <c r="AG133" s="47">
        <f t="shared" si="74"/>
        <v>95.268176185710814</v>
      </c>
      <c r="AH133" s="116">
        <v>7.8</v>
      </c>
      <c r="AI133" s="62">
        <v>1.9</v>
      </c>
      <c r="AJ133" s="54">
        <v>44</v>
      </c>
      <c r="AK133" s="54">
        <v>72</v>
      </c>
      <c r="AL133" s="52">
        <v>27</v>
      </c>
      <c r="AM133" s="55">
        <v>0.16</v>
      </c>
      <c r="AN133" s="55">
        <v>0.31</v>
      </c>
      <c r="AO133" s="57">
        <v>4.0000000000000001E-3</v>
      </c>
      <c r="AP133" s="48"/>
      <c r="AQ133" s="51"/>
      <c r="AR133" s="58"/>
    </row>
    <row r="134" spans="1:44" s="18" customFormat="1" ht="15.95" customHeight="1" thickBot="1" x14ac:dyDescent="0.25">
      <c r="A134" s="189" t="s">
        <v>278</v>
      </c>
      <c r="B134" s="40">
        <v>4</v>
      </c>
      <c r="C134" s="41">
        <v>115</v>
      </c>
      <c r="D134" s="41"/>
      <c r="E134" s="42">
        <v>44153653</v>
      </c>
      <c r="F134" s="40" t="s">
        <v>273</v>
      </c>
      <c r="G134" s="40" t="s">
        <v>279</v>
      </c>
      <c r="H134" s="40" t="s">
        <v>288</v>
      </c>
      <c r="I134" s="40" t="s">
        <v>288</v>
      </c>
      <c r="J134" s="39" t="s">
        <v>289</v>
      </c>
      <c r="K134" s="40">
        <v>43073082</v>
      </c>
      <c r="L134" s="44">
        <v>43834</v>
      </c>
      <c r="M134" s="45">
        <v>86</v>
      </c>
      <c r="N134" s="40" t="s">
        <v>74</v>
      </c>
      <c r="O134" s="40" t="s">
        <v>74</v>
      </c>
      <c r="P134" s="44">
        <v>44082</v>
      </c>
      <c r="Q134" s="45">
        <v>828</v>
      </c>
      <c r="R134" s="40">
        <v>846</v>
      </c>
      <c r="S134" s="48">
        <v>735</v>
      </c>
      <c r="T134" s="46">
        <v>900</v>
      </c>
      <c r="U134" s="47">
        <f t="shared" si="66"/>
        <v>3.0716723549488054</v>
      </c>
      <c r="V134" s="48">
        <v>1094</v>
      </c>
      <c r="W134" s="47">
        <f t="shared" si="75"/>
        <v>3.88</v>
      </c>
      <c r="X134" s="47">
        <f t="shared" si="67"/>
        <v>3.0991501416430594</v>
      </c>
      <c r="Y134" s="40">
        <v>1226</v>
      </c>
      <c r="Z134" s="49">
        <f t="shared" si="68"/>
        <v>2.7166666666666668</v>
      </c>
      <c r="AA134" s="47">
        <f t="shared" si="69"/>
        <v>92.403628117913826</v>
      </c>
      <c r="AB134" s="47">
        <f t="shared" si="70"/>
        <v>2.9685230024213074</v>
      </c>
      <c r="AC134" s="50">
        <v>37</v>
      </c>
      <c r="AD134" s="50">
        <f t="shared" si="71"/>
        <v>35.503999999999998</v>
      </c>
      <c r="AE134" s="51">
        <f t="shared" si="72"/>
        <v>1120.939393939394</v>
      </c>
      <c r="AF134" s="49">
        <f t="shared" si="73"/>
        <v>97.121271442575335</v>
      </c>
      <c r="AG134" s="185">
        <f t="shared" si="74"/>
        <v>94.76244978024458</v>
      </c>
      <c r="AH134" s="116">
        <v>-0.1</v>
      </c>
      <c r="AI134" s="62">
        <v>3.3</v>
      </c>
      <c r="AJ134" s="54">
        <v>60</v>
      </c>
      <c r="AK134" s="54">
        <v>98</v>
      </c>
      <c r="AL134" s="52">
        <v>31</v>
      </c>
      <c r="AM134" s="55">
        <v>0.11</v>
      </c>
      <c r="AN134" s="55">
        <v>0.46</v>
      </c>
      <c r="AO134" s="57">
        <v>4.3999999999999997E-2</v>
      </c>
      <c r="AP134" s="48"/>
      <c r="AQ134" s="51"/>
      <c r="AR134" s="58"/>
    </row>
    <row r="135" spans="1:44" s="18" customFormat="1" ht="15.95" customHeight="1" thickBot="1" x14ac:dyDescent="0.25">
      <c r="A135" s="39" t="s">
        <v>290</v>
      </c>
      <c r="B135" s="40">
        <v>4</v>
      </c>
      <c r="C135" s="41">
        <v>116</v>
      </c>
      <c r="D135" s="41"/>
      <c r="E135" s="42">
        <v>44152201</v>
      </c>
      <c r="F135" s="40" t="s">
        <v>273</v>
      </c>
      <c r="G135" s="40" t="s">
        <v>279</v>
      </c>
      <c r="H135" s="40">
        <v>9</v>
      </c>
      <c r="I135" s="145">
        <v>9</v>
      </c>
      <c r="J135" s="146" t="s">
        <v>291</v>
      </c>
      <c r="K135" s="145">
        <v>42476490</v>
      </c>
      <c r="L135" s="147">
        <v>43869</v>
      </c>
      <c r="M135" s="148" t="s">
        <v>102</v>
      </c>
      <c r="N135" s="75" t="s">
        <v>74</v>
      </c>
      <c r="O135" s="70" t="s">
        <v>103</v>
      </c>
      <c r="P135" s="149">
        <v>44057</v>
      </c>
      <c r="Q135" s="45">
        <v>700</v>
      </c>
      <c r="R135" s="40">
        <v>760</v>
      </c>
      <c r="S135" s="48">
        <v>740</v>
      </c>
      <c r="T135" s="46">
        <v>790</v>
      </c>
      <c r="U135" s="47">
        <f t="shared" si="66"/>
        <v>3.0620155038759691</v>
      </c>
      <c r="V135" s="48">
        <v>896</v>
      </c>
      <c r="W135" s="47">
        <f t="shared" si="75"/>
        <v>2.12</v>
      </c>
      <c r="X135" s="47">
        <f t="shared" si="67"/>
        <v>2.8176100628930816</v>
      </c>
      <c r="Y135" s="41">
        <v>1092</v>
      </c>
      <c r="Z135" s="49">
        <f t="shared" si="68"/>
        <v>2.5166666666666666</v>
      </c>
      <c r="AA135" s="47">
        <f t="shared" si="69"/>
        <v>85.600907029478449</v>
      </c>
      <c r="AB135" s="47">
        <f t="shared" si="70"/>
        <v>2.8888888888888888</v>
      </c>
      <c r="AC135" s="50">
        <v>38</v>
      </c>
      <c r="AD135" s="50">
        <f t="shared" si="71"/>
        <v>37.813000000000002</v>
      </c>
      <c r="AE135" s="51">
        <f t="shared" si="72"/>
        <v>1070.1052631578948</v>
      </c>
      <c r="AF135" s="49">
        <f t="shared" si="73"/>
        <v>92.716862568312607</v>
      </c>
      <c r="AG135" s="47">
        <f t="shared" si="74"/>
        <v>89.158884798895528</v>
      </c>
      <c r="AH135" s="116">
        <v>-1.4</v>
      </c>
      <c r="AI135" s="62">
        <v>3.8</v>
      </c>
      <c r="AJ135" s="54">
        <v>50</v>
      </c>
      <c r="AK135" s="54">
        <v>80</v>
      </c>
      <c r="AL135" s="52">
        <v>29</v>
      </c>
      <c r="AM135" s="55">
        <v>-0.09</v>
      </c>
      <c r="AN135" s="55">
        <v>0.38</v>
      </c>
      <c r="AO135" s="57">
        <v>-7.5999999999999998E-2</v>
      </c>
      <c r="AP135" s="48"/>
      <c r="AQ135" s="51"/>
      <c r="AR135" s="58"/>
    </row>
    <row r="136" spans="1:44" s="18" customFormat="1" ht="15.95" hidden="1" customHeight="1" thickBot="1" x14ac:dyDescent="0.25">
      <c r="A136" s="187" t="s">
        <v>290</v>
      </c>
      <c r="B136" s="40">
        <v>4</v>
      </c>
      <c r="C136" s="41">
        <v>117</v>
      </c>
      <c r="D136" s="41"/>
      <c r="E136" s="42" t="s">
        <v>292</v>
      </c>
      <c r="F136" s="40" t="s">
        <v>273</v>
      </c>
      <c r="G136" s="40" t="s">
        <v>75</v>
      </c>
      <c r="H136" s="40">
        <v>11</v>
      </c>
      <c r="I136" s="145">
        <v>11</v>
      </c>
      <c r="J136" s="146" t="s">
        <v>293</v>
      </c>
      <c r="K136" s="145" t="s">
        <v>294</v>
      </c>
      <c r="L136" s="147">
        <v>43871</v>
      </c>
      <c r="M136" s="148" t="s">
        <v>102</v>
      </c>
      <c r="N136" s="40" t="s">
        <v>74</v>
      </c>
      <c r="O136" s="70" t="s">
        <v>103</v>
      </c>
      <c r="P136" s="44">
        <v>44057</v>
      </c>
      <c r="Q136" s="45">
        <v>725</v>
      </c>
      <c r="R136" s="40">
        <v>876</v>
      </c>
      <c r="S136" s="40">
        <v>725</v>
      </c>
      <c r="T136" s="46">
        <v>890</v>
      </c>
      <c r="U136" s="47">
        <f t="shared" si="66"/>
        <v>3.4765625</v>
      </c>
      <c r="V136" s="48">
        <v>1064</v>
      </c>
      <c r="W136" s="47">
        <f t="shared" si="75"/>
        <v>3.48</v>
      </c>
      <c r="X136" s="47">
        <f t="shared" si="67"/>
        <v>3.3670886075949369</v>
      </c>
      <c r="Y136" s="40">
        <v>1240</v>
      </c>
      <c r="Z136" s="49">
        <f t="shared" si="68"/>
        <v>2.9166666666666665</v>
      </c>
      <c r="AA136" s="47">
        <f t="shared" si="69"/>
        <v>99.206349206349188</v>
      </c>
      <c r="AB136" s="47">
        <f t="shared" si="70"/>
        <v>3.2978723404255321</v>
      </c>
      <c r="AC136" s="50">
        <v>32</v>
      </c>
      <c r="AD136" s="186">
        <f t="shared" si="71"/>
        <v>31.887799999999999</v>
      </c>
      <c r="AE136" s="51">
        <f t="shared" si="72"/>
        <v>1158.6842105263158</v>
      </c>
      <c r="AF136" s="49">
        <f t="shared" si="73"/>
        <v>100.39158614211105</v>
      </c>
      <c r="AG136" s="47">
        <f t="shared" si="74"/>
        <v>99.798967674230113</v>
      </c>
      <c r="AH136" s="116">
        <v>-8.8000000000000007</v>
      </c>
      <c r="AI136" s="62">
        <v>5.4</v>
      </c>
      <c r="AJ136" s="54">
        <v>50</v>
      </c>
      <c r="AK136" s="54">
        <v>92</v>
      </c>
      <c r="AL136" s="52">
        <v>26</v>
      </c>
      <c r="AM136" s="55">
        <v>-0.03</v>
      </c>
      <c r="AN136" s="55">
        <v>0.67</v>
      </c>
      <c r="AO136" s="57">
        <v>-1.6E-2</v>
      </c>
      <c r="AP136" s="48"/>
      <c r="AQ136" s="51"/>
      <c r="AR136" s="58"/>
    </row>
    <row r="137" spans="1:44" s="18" customFormat="1" ht="15.95" customHeight="1" thickBot="1" x14ac:dyDescent="0.25">
      <c r="A137" s="39" t="s">
        <v>295</v>
      </c>
      <c r="B137" s="40">
        <v>4</v>
      </c>
      <c r="C137" s="41">
        <v>118</v>
      </c>
      <c r="D137" s="41"/>
      <c r="E137" s="42" t="s">
        <v>296</v>
      </c>
      <c r="F137" s="40" t="s">
        <v>228</v>
      </c>
      <c r="G137" s="40" t="s">
        <v>75</v>
      </c>
      <c r="H137" s="40" t="s">
        <v>297</v>
      </c>
      <c r="I137" s="40" t="s">
        <v>297</v>
      </c>
      <c r="J137" s="39" t="s">
        <v>298</v>
      </c>
      <c r="K137" s="40">
        <v>43561061</v>
      </c>
      <c r="L137" s="44">
        <v>43864</v>
      </c>
      <c r="M137" s="45">
        <v>85</v>
      </c>
      <c r="N137" s="40" t="s">
        <v>74</v>
      </c>
      <c r="O137" s="40" t="s">
        <v>74</v>
      </c>
      <c r="P137" s="44">
        <v>44093</v>
      </c>
      <c r="Q137" s="45">
        <v>736</v>
      </c>
      <c r="R137" s="40">
        <v>770</v>
      </c>
      <c r="S137" s="40">
        <v>679</v>
      </c>
      <c r="T137" s="46">
        <v>820</v>
      </c>
      <c r="U137" s="47">
        <f t="shared" si="66"/>
        <v>3.1178707224334601</v>
      </c>
      <c r="V137" s="48">
        <v>1024</v>
      </c>
      <c r="W137" s="47">
        <f t="shared" si="75"/>
        <v>4.08</v>
      </c>
      <c r="X137" s="47">
        <f t="shared" si="67"/>
        <v>3.170278637770898</v>
      </c>
      <c r="Y137" s="40">
        <v>1174</v>
      </c>
      <c r="Z137" s="49">
        <f t="shared" si="68"/>
        <v>2.95</v>
      </c>
      <c r="AA137" s="47">
        <f t="shared" si="69"/>
        <v>100.34013605442176</v>
      </c>
      <c r="AB137" s="47">
        <f t="shared" si="70"/>
        <v>3.0652741514360313</v>
      </c>
      <c r="AC137" s="50">
        <v>34</v>
      </c>
      <c r="AD137" s="50">
        <f t="shared" si="71"/>
        <v>33.625999999999998</v>
      </c>
      <c r="AE137" s="51">
        <f t="shared" si="72"/>
        <v>1134.0649350649351</v>
      </c>
      <c r="AF137" s="49">
        <f t="shared" si="73"/>
        <v>98.25850441821764</v>
      </c>
      <c r="AG137" s="47">
        <f t="shared" si="74"/>
        <v>99.299320236319701</v>
      </c>
      <c r="AH137" s="116">
        <v>1.6</v>
      </c>
      <c r="AI137" s="62">
        <v>3</v>
      </c>
      <c r="AJ137" s="54">
        <v>57</v>
      </c>
      <c r="AK137" s="54">
        <v>91</v>
      </c>
      <c r="AL137" s="52">
        <v>34</v>
      </c>
      <c r="AM137" s="55">
        <v>0.23</v>
      </c>
      <c r="AN137" s="55">
        <v>0.7</v>
      </c>
      <c r="AO137" s="57">
        <v>-1.6E-2</v>
      </c>
      <c r="AP137" s="48"/>
      <c r="AQ137" s="51"/>
      <c r="AR137" s="58"/>
    </row>
    <row r="138" spans="1:44" s="18" customFormat="1" ht="15.95" customHeight="1" thickBot="1" x14ac:dyDescent="0.25">
      <c r="A138" s="39" t="s">
        <v>295</v>
      </c>
      <c r="B138" s="40">
        <v>4</v>
      </c>
      <c r="C138" s="41">
        <v>119</v>
      </c>
      <c r="D138" s="41"/>
      <c r="E138" s="42">
        <v>44189615</v>
      </c>
      <c r="F138" s="40" t="s">
        <v>273</v>
      </c>
      <c r="G138" s="40" t="s">
        <v>279</v>
      </c>
      <c r="H138" s="40" t="s">
        <v>299</v>
      </c>
      <c r="I138" s="145" t="s">
        <v>299</v>
      </c>
      <c r="J138" s="146" t="s">
        <v>300</v>
      </c>
      <c r="K138" s="145">
        <v>43746477</v>
      </c>
      <c r="L138" s="147">
        <v>43899</v>
      </c>
      <c r="M138" s="148" t="s">
        <v>102</v>
      </c>
      <c r="N138" s="40" t="s">
        <v>74</v>
      </c>
      <c r="O138" s="70" t="s">
        <v>103</v>
      </c>
      <c r="P138" s="44">
        <v>44093</v>
      </c>
      <c r="Q138" s="45">
        <v>711</v>
      </c>
      <c r="R138" s="40">
        <v>770</v>
      </c>
      <c r="S138" s="40">
        <v>726</v>
      </c>
      <c r="T138" s="46">
        <v>788</v>
      </c>
      <c r="U138" s="47">
        <f t="shared" si="66"/>
        <v>3.4561403508771931</v>
      </c>
      <c r="V138" s="48">
        <v>958</v>
      </c>
      <c r="W138" s="47">
        <f t="shared" si="75"/>
        <v>3.4</v>
      </c>
      <c r="X138" s="47">
        <f t="shared" si="67"/>
        <v>3.3263888888888888</v>
      </c>
      <c r="Y138" s="40">
        <v>1126</v>
      </c>
      <c r="Z138" s="49">
        <f t="shared" si="68"/>
        <v>2.8166666666666669</v>
      </c>
      <c r="AA138" s="47">
        <f t="shared" si="69"/>
        <v>95.804988662131521</v>
      </c>
      <c r="AB138" s="47">
        <f t="shared" si="70"/>
        <v>3.235632183908046</v>
      </c>
      <c r="AC138" s="50">
        <v>33</v>
      </c>
      <c r="AD138" s="50">
        <f t="shared" si="71"/>
        <v>33.935000000000002</v>
      </c>
      <c r="AE138" s="51">
        <f t="shared" si="72"/>
        <v>1157.1688311688313</v>
      </c>
      <c r="AF138" s="49">
        <f t="shared" si="73"/>
        <v>100.26028950759856</v>
      </c>
      <c r="AG138" s="47">
        <f t="shared" si="74"/>
        <v>98.032639084865039</v>
      </c>
      <c r="AH138" s="116">
        <v>5.3</v>
      </c>
      <c r="AI138" s="62">
        <v>3.1</v>
      </c>
      <c r="AJ138" s="54">
        <v>60</v>
      </c>
      <c r="AK138" s="54">
        <v>96</v>
      </c>
      <c r="AL138" s="52">
        <v>35</v>
      </c>
      <c r="AM138" s="55">
        <v>0.11</v>
      </c>
      <c r="AN138" s="55">
        <v>0.56000000000000005</v>
      </c>
      <c r="AO138" s="57">
        <v>2.4E-2</v>
      </c>
      <c r="AP138" s="48"/>
      <c r="AQ138" s="51"/>
      <c r="AR138" s="58"/>
    </row>
    <row r="139" spans="1:44" s="18" customFormat="1" ht="15.95" customHeight="1" thickBot="1" x14ac:dyDescent="0.25">
      <c r="A139" s="39" t="s">
        <v>295</v>
      </c>
      <c r="B139" s="40">
        <v>4</v>
      </c>
      <c r="C139" s="41">
        <v>120</v>
      </c>
      <c r="D139" s="41"/>
      <c r="E139" s="42">
        <v>44189614</v>
      </c>
      <c r="F139" s="40" t="s">
        <v>273</v>
      </c>
      <c r="G139" s="40" t="s">
        <v>279</v>
      </c>
      <c r="H139" s="40" t="s">
        <v>301</v>
      </c>
      <c r="I139" s="40" t="s">
        <v>301</v>
      </c>
      <c r="J139" s="39" t="s">
        <v>300</v>
      </c>
      <c r="K139" s="40">
        <v>43746477</v>
      </c>
      <c r="L139" s="44">
        <v>43868</v>
      </c>
      <c r="M139" s="45" t="s">
        <v>102</v>
      </c>
      <c r="N139" s="40" t="s">
        <v>74</v>
      </c>
      <c r="O139" s="70" t="s">
        <v>103</v>
      </c>
      <c r="P139" s="44">
        <v>44093</v>
      </c>
      <c r="Q139" s="45">
        <v>666</v>
      </c>
      <c r="R139" s="40">
        <v>752</v>
      </c>
      <c r="S139" s="40">
        <v>627</v>
      </c>
      <c r="T139" s="46">
        <v>760</v>
      </c>
      <c r="U139" s="47">
        <f t="shared" si="66"/>
        <v>2.9343629343629343</v>
      </c>
      <c r="V139" s="48">
        <v>856</v>
      </c>
      <c r="W139" s="47">
        <f t="shared" si="75"/>
        <v>1.92</v>
      </c>
      <c r="X139" s="47">
        <f t="shared" si="67"/>
        <v>2.6833855799373039</v>
      </c>
      <c r="Y139" s="40">
        <v>1102</v>
      </c>
      <c r="Z139" s="49">
        <f t="shared" si="68"/>
        <v>2.85</v>
      </c>
      <c r="AA139" s="47">
        <f t="shared" si="69"/>
        <v>96.938775510204067</v>
      </c>
      <c r="AB139" s="47">
        <f t="shared" si="70"/>
        <v>2.9076517150395778</v>
      </c>
      <c r="AC139" s="50">
        <v>33</v>
      </c>
      <c r="AD139" s="50">
        <f t="shared" si="71"/>
        <v>32.775599999999997</v>
      </c>
      <c r="AE139" s="51">
        <f t="shared" si="72"/>
        <v>1079.987012987013</v>
      </c>
      <c r="AF139" s="49">
        <f t="shared" si="73"/>
        <v>93.57304454627716</v>
      </c>
      <c r="AG139" s="47">
        <f t="shared" si="74"/>
        <v>95.255910028240606</v>
      </c>
      <c r="AH139" s="116">
        <v>5.3</v>
      </c>
      <c r="AI139" s="62">
        <v>3.1</v>
      </c>
      <c r="AJ139" s="54">
        <v>60</v>
      </c>
      <c r="AK139" s="54">
        <v>96</v>
      </c>
      <c r="AL139" s="52">
        <v>35</v>
      </c>
      <c r="AM139" s="55">
        <v>0.11</v>
      </c>
      <c r="AN139" s="55">
        <v>0.56000000000000005</v>
      </c>
      <c r="AO139" s="57">
        <v>2.4E-2</v>
      </c>
      <c r="AP139" s="48"/>
      <c r="AQ139" s="51"/>
      <c r="AR139" s="58"/>
    </row>
    <row r="140" spans="1:44" s="18" customFormat="1" ht="15.95" customHeight="1" x14ac:dyDescent="0.2">
      <c r="A140" s="18" t="s">
        <v>302</v>
      </c>
      <c r="B140" s="123"/>
      <c r="C140" s="19"/>
      <c r="D140" s="95"/>
      <c r="E140" s="136"/>
      <c r="F140" s="136"/>
      <c r="G140" s="136"/>
      <c r="H140" s="136"/>
      <c r="I140" s="136"/>
      <c r="J140" s="18" t="s">
        <v>303</v>
      </c>
      <c r="K140" s="19"/>
      <c r="L140" s="137"/>
      <c r="M140" s="118">
        <f>AVERAGE(M130:M139)</f>
        <v>83.5</v>
      </c>
      <c r="N140" s="19"/>
      <c r="O140" s="19"/>
      <c r="P140" s="21"/>
      <c r="Q140" s="118">
        <f>AVERAGE(Q130:Q139)</f>
        <v>751.4</v>
      </c>
      <c r="R140" s="118">
        <f>AVERAGE(R130:R139)</f>
        <v>814.2</v>
      </c>
      <c r="S140" s="95">
        <f>AVERAGE(S136:S139)</f>
        <v>689.25</v>
      </c>
      <c r="T140" s="118">
        <f t="shared" ref="T140:AO140" si="76">AVERAGE(T130:T139)</f>
        <v>857</v>
      </c>
      <c r="U140" s="25">
        <f t="shared" si="76"/>
        <v>3.1355110852984844</v>
      </c>
      <c r="V140" s="8">
        <f t="shared" si="76"/>
        <v>1015</v>
      </c>
      <c r="W140" s="25">
        <f t="shared" si="76"/>
        <v>3.16</v>
      </c>
      <c r="X140" s="25">
        <f t="shared" si="76"/>
        <v>3.0424576076031542</v>
      </c>
      <c r="Y140" s="8">
        <f t="shared" si="76"/>
        <v>1209.8</v>
      </c>
      <c r="Z140" s="25">
        <f t="shared" si="76"/>
        <v>2.9400000000000004</v>
      </c>
      <c r="AA140" s="25">
        <f t="shared" si="76"/>
        <v>100</v>
      </c>
      <c r="AB140" s="25">
        <f t="shared" si="76"/>
        <v>3.071480382058092</v>
      </c>
      <c r="AC140" s="32">
        <f t="shared" si="76"/>
        <v>36.1</v>
      </c>
      <c r="AD140" s="32">
        <f t="shared" si="76"/>
        <v>35.310860000000005</v>
      </c>
      <c r="AE140" s="8">
        <f t="shared" si="76"/>
        <v>1154.1646616541352</v>
      </c>
      <c r="AF140" s="32">
        <f t="shared" si="76"/>
        <v>100.00000000000003</v>
      </c>
      <c r="AG140" s="32">
        <f t="shared" si="76"/>
        <v>99.999999999999986</v>
      </c>
      <c r="AH140" s="32">
        <f t="shared" si="76"/>
        <v>2.0499999999999998</v>
      </c>
      <c r="AI140" s="32">
        <f t="shared" si="76"/>
        <v>3.2000000000000006</v>
      </c>
      <c r="AJ140" s="8">
        <f t="shared" si="76"/>
        <v>56.5</v>
      </c>
      <c r="AK140" s="8">
        <f t="shared" si="76"/>
        <v>92.7</v>
      </c>
      <c r="AL140" s="8">
        <f t="shared" si="76"/>
        <v>30.9</v>
      </c>
      <c r="AM140" s="25">
        <f t="shared" si="76"/>
        <v>0.13200000000000003</v>
      </c>
      <c r="AN140" s="25">
        <f t="shared" si="76"/>
        <v>0.499</v>
      </c>
      <c r="AO140" s="119">
        <f t="shared" si="76"/>
        <v>9.2000000000000033E-3</v>
      </c>
      <c r="AP140" s="8"/>
      <c r="AQ140" s="19"/>
      <c r="AR140" s="58"/>
    </row>
    <row r="141" spans="1:44" s="18" customFormat="1" ht="15.95" customHeight="1" x14ac:dyDescent="0.2">
      <c r="A141" s="18" t="s">
        <v>304</v>
      </c>
      <c r="B141" s="34"/>
      <c r="C141" s="19"/>
      <c r="D141" s="98"/>
      <c r="E141" s="35"/>
      <c r="F141" s="35"/>
      <c r="G141" s="35"/>
      <c r="H141" s="35"/>
      <c r="I141" s="35"/>
      <c r="K141" s="19"/>
      <c r="L141" s="150"/>
      <c r="M141" s="96"/>
      <c r="N141" s="35"/>
      <c r="O141" s="35"/>
      <c r="P141" s="36"/>
      <c r="Q141" s="96"/>
      <c r="R141" s="35"/>
      <c r="S141" s="35"/>
      <c r="T141" s="96"/>
      <c r="U141" s="97"/>
      <c r="V141" s="35"/>
      <c r="W141" s="97"/>
      <c r="X141" s="97"/>
      <c r="Y141" s="35"/>
      <c r="Z141" s="35"/>
      <c r="AA141" s="35"/>
      <c r="AB141" s="97"/>
      <c r="AC141" s="97"/>
      <c r="AD141" s="97"/>
      <c r="AE141" s="99"/>
      <c r="AF141" s="32"/>
      <c r="AG141" s="100"/>
      <c r="AH141" s="101"/>
      <c r="AI141" s="98"/>
      <c r="AJ141" s="8"/>
      <c r="AK141" s="98"/>
      <c r="AL141" s="120"/>
      <c r="AM141" s="120"/>
      <c r="AN141" s="120"/>
      <c r="AO141" s="120"/>
      <c r="AP141" s="98"/>
      <c r="AQ141" s="99"/>
      <c r="AR141" s="58"/>
    </row>
    <row r="142" spans="1:44" s="18" customFormat="1" ht="12.75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M142" s="20"/>
      <c r="N142" s="19"/>
      <c r="O142" s="19"/>
      <c r="P142" s="27"/>
      <c r="Q142" s="20"/>
      <c r="R142" s="19"/>
      <c r="S142" s="8"/>
      <c r="T142" s="20"/>
      <c r="U142" s="19"/>
      <c r="V142" s="19"/>
      <c r="W142" s="19"/>
      <c r="X142" s="25"/>
      <c r="Y142" s="19"/>
      <c r="Z142" s="19"/>
      <c r="AA142" s="19"/>
      <c r="AB142" s="25"/>
      <c r="AC142" s="19"/>
      <c r="AD142" s="25"/>
      <c r="AE142" s="8"/>
      <c r="AF142" s="19"/>
      <c r="AG142" s="19"/>
      <c r="AH142" s="8"/>
      <c r="AI142" s="19"/>
      <c r="AJ142" s="8"/>
      <c r="AK142" s="8"/>
      <c r="AL142" s="19"/>
      <c r="AM142" s="19"/>
      <c r="AN142" s="19"/>
      <c r="AO142" s="19"/>
      <c r="AP142" s="25"/>
      <c r="AQ142" s="19"/>
      <c r="AR142" s="58"/>
    </row>
    <row r="143" spans="1:44" s="18" customFormat="1" x14ac:dyDescent="0.25">
      <c r="A143" t="s">
        <v>305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M143" s="20"/>
      <c r="N143" s="19"/>
      <c r="O143" s="19"/>
      <c r="P143" s="27"/>
      <c r="Q143" s="20"/>
      <c r="R143" s="19"/>
      <c r="S143" s="8"/>
      <c r="T143" s="20"/>
      <c r="U143" s="19"/>
      <c r="V143" s="19"/>
      <c r="W143" s="19"/>
      <c r="X143" s="25"/>
      <c r="Y143" s="19"/>
      <c r="Z143" s="19"/>
      <c r="AA143" s="19"/>
      <c r="AB143" s="25"/>
      <c r="AC143" s="19"/>
      <c r="AD143" s="25"/>
      <c r="AE143" s="8"/>
      <c r="AF143" s="19"/>
      <c r="AG143" s="19"/>
      <c r="AH143" s="8"/>
      <c r="AI143" s="19"/>
      <c r="AJ143" s="8"/>
      <c r="AK143" s="8"/>
      <c r="AL143" s="19"/>
      <c r="AM143" s="19"/>
      <c r="AN143" s="19"/>
      <c r="AO143" s="19"/>
      <c r="AP143" s="25"/>
      <c r="AQ143" s="19"/>
      <c r="AR143" s="58"/>
    </row>
    <row r="144" spans="1:44" s="18" customFormat="1" x14ac:dyDescent="0.25">
      <c r="A144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M144" s="20"/>
      <c r="N144" s="19"/>
      <c r="O144" s="19"/>
      <c r="P144" s="27"/>
      <c r="Q144" s="20"/>
      <c r="R144" s="19"/>
      <c r="S144" s="8"/>
      <c r="T144" s="20"/>
      <c r="U144" s="19"/>
      <c r="V144" s="19"/>
      <c r="W144" s="19"/>
      <c r="X144" s="25"/>
      <c r="Y144" s="19"/>
      <c r="Z144" s="19"/>
      <c r="AA144" s="19"/>
      <c r="AB144" s="19"/>
      <c r="AC144" s="19"/>
      <c r="AD144" s="19"/>
      <c r="AE144" s="8"/>
      <c r="AF144" s="19"/>
      <c r="AG144" s="19"/>
      <c r="AH144" s="8"/>
      <c r="AI144" s="19"/>
      <c r="AJ144" s="8"/>
      <c r="AK144" s="8"/>
      <c r="AL144" s="19"/>
      <c r="AM144" s="19"/>
      <c r="AN144" s="19"/>
      <c r="AO144" s="19"/>
      <c r="AP144" s="25"/>
      <c r="AQ144" s="19"/>
      <c r="AR144" s="58"/>
    </row>
    <row r="145" spans="1:48" s="18" customFormat="1" x14ac:dyDescent="0.25">
      <c r="A145" t="s">
        <v>306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M145" s="20"/>
      <c r="N145" s="19"/>
      <c r="O145" s="19"/>
      <c r="P145" s="27"/>
      <c r="Q145" s="20"/>
      <c r="R145" s="19"/>
      <c r="S145" s="8"/>
      <c r="T145" s="20"/>
      <c r="U145" s="19"/>
      <c r="V145" s="19"/>
      <c r="W145" s="19"/>
      <c r="X145" s="25"/>
      <c r="Y145" s="19"/>
      <c r="Z145" s="19"/>
      <c r="AA145" s="19"/>
      <c r="AB145" s="19"/>
      <c r="AC145" s="19"/>
      <c r="AD145" s="19"/>
      <c r="AE145" s="8"/>
      <c r="AF145" s="19"/>
      <c r="AG145" s="19"/>
      <c r="AH145" s="8"/>
      <c r="AI145" s="19"/>
      <c r="AJ145" s="8"/>
      <c r="AK145" s="8"/>
      <c r="AL145" s="19"/>
      <c r="AM145" s="19"/>
      <c r="AN145" s="19"/>
      <c r="AO145" s="19"/>
      <c r="AP145" s="25"/>
      <c r="AQ145" s="19"/>
      <c r="AR145" s="58"/>
    </row>
    <row r="146" spans="1:48" s="18" customFormat="1" x14ac:dyDescent="0.25">
      <c r="A146" t="s">
        <v>307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M146" s="20"/>
      <c r="N146" s="19"/>
      <c r="O146" s="19"/>
      <c r="P146" s="27"/>
      <c r="Q146" s="20"/>
      <c r="R146" s="19"/>
      <c r="S146" s="8"/>
      <c r="T146" s="20"/>
      <c r="U146" s="19"/>
      <c r="V146" s="19"/>
      <c r="W146" s="19"/>
      <c r="X146" s="25"/>
      <c r="Y146" s="19"/>
      <c r="Z146" s="19"/>
      <c r="AA146" s="19"/>
      <c r="AB146" s="19"/>
      <c r="AC146" s="19"/>
      <c r="AD146" s="19"/>
      <c r="AE146" s="8"/>
      <c r="AF146" s="19"/>
      <c r="AG146" s="19"/>
      <c r="AH146" s="8"/>
      <c r="AI146" s="19"/>
      <c r="AJ146" s="8"/>
      <c r="AK146" s="8"/>
      <c r="AL146" s="19"/>
      <c r="AM146" s="19"/>
      <c r="AN146" s="19"/>
      <c r="AO146" s="19"/>
      <c r="AP146" s="25"/>
      <c r="AQ146" s="19"/>
      <c r="AR146" s="58"/>
    </row>
    <row r="147" spans="1:48" s="18" customFormat="1" x14ac:dyDescent="0.25">
      <c r="A147" t="s">
        <v>308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M147" s="20"/>
      <c r="N147" s="19"/>
      <c r="O147" s="19"/>
      <c r="P147" s="27"/>
      <c r="Q147" s="20"/>
      <c r="R147" s="19"/>
      <c r="S147" s="8"/>
      <c r="T147" s="20"/>
      <c r="U147" s="19"/>
      <c r="V147" s="19"/>
      <c r="W147" s="19"/>
      <c r="X147" s="25"/>
      <c r="Y147" s="19"/>
      <c r="Z147" s="19"/>
      <c r="AA147" s="19"/>
      <c r="AB147" s="19"/>
      <c r="AC147" s="19"/>
      <c r="AD147" s="19"/>
      <c r="AE147" s="8"/>
      <c r="AF147" s="19"/>
      <c r="AG147" s="19"/>
      <c r="AH147" s="8"/>
      <c r="AI147" s="19"/>
      <c r="AJ147" s="8"/>
      <c r="AK147" s="8"/>
      <c r="AL147" s="19"/>
      <c r="AM147" s="19"/>
      <c r="AN147" s="19"/>
      <c r="AO147" s="19"/>
      <c r="AP147" s="25"/>
      <c r="AQ147" s="19"/>
      <c r="AR147" s="58"/>
    </row>
    <row r="148" spans="1:48" s="18" customFormat="1" ht="12.75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M148" s="20"/>
      <c r="N148" s="19"/>
      <c r="O148" s="19"/>
      <c r="P148" s="27"/>
      <c r="Q148" s="20"/>
      <c r="R148" s="19"/>
      <c r="S148" s="8"/>
      <c r="T148" s="20"/>
      <c r="U148" s="19"/>
      <c r="V148" s="19"/>
      <c r="W148" s="19"/>
      <c r="X148" s="25"/>
      <c r="Y148" s="19"/>
      <c r="Z148" s="19"/>
      <c r="AA148" s="19"/>
      <c r="AB148" s="19"/>
      <c r="AC148" s="19"/>
      <c r="AD148" s="19"/>
      <c r="AE148" s="8"/>
      <c r="AF148" s="19"/>
      <c r="AG148" s="19"/>
      <c r="AH148" s="8"/>
      <c r="AI148" s="19"/>
      <c r="AJ148" s="8"/>
      <c r="AK148" s="8"/>
      <c r="AL148" s="19"/>
      <c r="AM148" s="19"/>
      <c r="AN148" s="19"/>
      <c r="AO148" s="19"/>
      <c r="AP148" s="25"/>
      <c r="AQ148" s="19"/>
      <c r="AR148" s="58"/>
    </row>
    <row r="149" spans="1:48" s="18" customFormat="1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M149" s="20"/>
      <c r="N149" s="19"/>
      <c r="O149" s="19"/>
      <c r="P149" s="27"/>
      <c r="Q149" s="20"/>
      <c r="R149" s="2"/>
      <c r="S149" s="5"/>
      <c r="T149" s="3"/>
      <c r="U149"/>
      <c r="V149"/>
      <c r="W149" s="2"/>
      <c r="X149" s="6"/>
      <c r="Y149" s="2"/>
      <c r="Z149" s="2"/>
      <c r="AA149" s="2"/>
      <c r="AB149" s="2"/>
      <c r="AC149" s="2"/>
      <c r="AD149" s="2"/>
      <c r="AE149" s="5"/>
      <c r="AF149" s="2"/>
      <c r="AG149" s="2"/>
      <c r="AH149" s="7"/>
      <c r="AI149" s="2"/>
      <c r="AJ149" s="8"/>
      <c r="AK149" s="5"/>
      <c r="AL149"/>
      <c r="AM149"/>
      <c r="AN149"/>
      <c r="AO149"/>
      <c r="AP149" s="6"/>
      <c r="AQ149"/>
      <c r="AR149" s="58"/>
    </row>
    <row r="150" spans="1:48" s="18" customFormat="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M150" s="20"/>
      <c r="N150" s="19"/>
      <c r="O150" s="19"/>
      <c r="P150" s="27"/>
      <c r="Q150" s="20"/>
      <c r="R150" s="2"/>
      <c r="S150" s="5"/>
      <c r="T150" s="3"/>
      <c r="U150"/>
      <c r="V150"/>
      <c r="W150" s="2"/>
      <c r="X150" s="6"/>
      <c r="Y150" s="2"/>
      <c r="Z150" s="2"/>
      <c r="AA150" s="2"/>
      <c r="AB150" s="2"/>
      <c r="AC150" s="2"/>
      <c r="AD150" s="2"/>
      <c r="AE150" s="5"/>
      <c r="AF150" s="2"/>
      <c r="AG150" s="2"/>
      <c r="AH150" s="7"/>
      <c r="AI150" s="2"/>
      <c r="AJ150" s="8"/>
      <c r="AK150" s="5"/>
      <c r="AL150"/>
      <c r="AM150"/>
      <c r="AN150"/>
      <c r="AO150"/>
      <c r="AP150" s="6"/>
      <c r="AQ150"/>
      <c r="AR150" s="58"/>
    </row>
    <row r="151" spans="1:48" s="18" customFormat="1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M151" s="20"/>
      <c r="N151" s="19"/>
      <c r="O151" s="19"/>
      <c r="P151" s="27"/>
      <c r="Q151" s="20"/>
      <c r="R151" s="2"/>
      <c r="S151" s="5"/>
      <c r="T151" s="3"/>
      <c r="U151"/>
      <c r="V151"/>
      <c r="W151" s="2"/>
      <c r="X151" s="6"/>
      <c r="Y151" s="2"/>
      <c r="Z151" s="2"/>
      <c r="AA151" s="2"/>
      <c r="AB151" s="2"/>
      <c r="AC151" s="2"/>
      <c r="AD151" s="2"/>
      <c r="AE151" s="5"/>
      <c r="AF151" s="2"/>
      <c r="AG151" s="2"/>
      <c r="AH151" s="7"/>
      <c r="AI151" s="2"/>
      <c r="AJ151" s="8"/>
      <c r="AK151" s="5"/>
      <c r="AL151"/>
      <c r="AM151"/>
      <c r="AN151"/>
      <c r="AO151"/>
      <c r="AP151" s="6"/>
      <c r="AQ151"/>
      <c r="AR151" s="58"/>
    </row>
    <row r="152" spans="1:48" s="18" customFormat="1" x14ac:dyDescent="0.25">
      <c r="A152"/>
      <c r="B152"/>
      <c r="C152"/>
      <c r="D152"/>
      <c r="E152" s="2"/>
      <c r="F152"/>
      <c r="G152"/>
      <c r="H152"/>
      <c r="I152"/>
      <c r="J152"/>
      <c r="K152" s="2"/>
      <c r="L152"/>
      <c r="M152" s="3"/>
      <c r="N152" s="2"/>
      <c r="O152" s="2"/>
      <c r="P152" s="151"/>
      <c r="Q152" s="3"/>
      <c r="R152" s="2"/>
      <c r="S152" s="5"/>
      <c r="T152" s="3"/>
      <c r="U152"/>
      <c r="V152"/>
      <c r="W152" s="2"/>
      <c r="X152" s="6"/>
      <c r="Y152" s="2"/>
      <c r="Z152" s="2"/>
      <c r="AA152" s="2"/>
      <c r="AB152" s="2"/>
      <c r="AC152" s="2"/>
      <c r="AD152" s="2"/>
      <c r="AE152" s="5"/>
      <c r="AF152" s="2"/>
      <c r="AG152" s="2"/>
      <c r="AH152" s="7"/>
      <c r="AI152" s="2"/>
      <c r="AJ152" s="8"/>
      <c r="AK152" s="5"/>
      <c r="AL152"/>
      <c r="AM152"/>
      <c r="AN152"/>
      <c r="AO152"/>
      <c r="AP152" s="6"/>
      <c r="AQ152"/>
      <c r="AR152" s="58"/>
    </row>
    <row r="153" spans="1:48" s="18" customFormat="1" hidden="1" x14ac:dyDescent="0.25">
      <c r="A153"/>
      <c r="B153"/>
      <c r="C153"/>
      <c r="D153"/>
      <c r="E153" s="2"/>
      <c r="F153"/>
      <c r="G153"/>
      <c r="H153"/>
      <c r="I153"/>
      <c r="J153"/>
      <c r="K153" s="2"/>
      <c r="L153"/>
      <c r="M153" s="3"/>
      <c r="N153" s="2"/>
      <c r="O153" s="2"/>
      <c r="P153" s="151"/>
      <c r="Q153" s="3"/>
      <c r="R153" s="2"/>
      <c r="S153" s="5"/>
      <c r="T153" s="3"/>
      <c r="U153"/>
      <c r="V153"/>
      <c r="W153" s="2"/>
      <c r="X153" s="6"/>
      <c r="Y153" s="2"/>
      <c r="Z153" s="2"/>
      <c r="AA153" s="2"/>
      <c r="AB153" s="2"/>
      <c r="AC153" s="2"/>
      <c r="AD153" s="2"/>
      <c r="AE153" s="5"/>
      <c r="AF153" s="2"/>
      <c r="AG153" s="2"/>
      <c r="AH153" s="7"/>
      <c r="AI153" s="2"/>
      <c r="AJ153" s="8"/>
      <c r="AK153" s="5"/>
      <c r="AL153"/>
      <c r="AM153"/>
      <c r="AN153"/>
      <c r="AO153"/>
      <c r="AP153" s="6"/>
      <c r="AQ153"/>
      <c r="AR153" s="58"/>
    </row>
    <row r="154" spans="1:48" s="18" customFormat="1" x14ac:dyDescent="0.25">
      <c r="A154"/>
      <c r="B154"/>
      <c r="C154"/>
      <c r="D154"/>
      <c r="E154" s="2"/>
      <c r="F154"/>
      <c r="G154"/>
      <c r="H154"/>
      <c r="I154"/>
      <c r="J154"/>
      <c r="K154" s="2"/>
      <c r="L154"/>
      <c r="M154" s="3"/>
      <c r="N154" s="2"/>
      <c r="O154" s="2"/>
      <c r="P154" s="151"/>
      <c r="Q154" s="3"/>
      <c r="R154" s="2"/>
      <c r="S154" s="5"/>
      <c r="T154" s="3"/>
      <c r="U154"/>
      <c r="V154"/>
      <c r="W154" s="2"/>
      <c r="X154" s="6"/>
      <c r="Y154" s="2"/>
      <c r="Z154" s="2"/>
      <c r="AA154" s="2"/>
      <c r="AB154" s="2"/>
      <c r="AC154" s="2"/>
      <c r="AD154" s="2"/>
      <c r="AE154" s="5"/>
      <c r="AF154" s="2"/>
      <c r="AG154" s="2"/>
      <c r="AH154" s="7"/>
      <c r="AI154" s="2"/>
      <c r="AJ154" s="8"/>
      <c r="AK154" s="5"/>
      <c r="AL154"/>
      <c r="AM154"/>
      <c r="AN154"/>
      <c r="AO154"/>
      <c r="AP154" s="6"/>
      <c r="AQ154"/>
    </row>
    <row r="155" spans="1:48" s="18" customFormat="1" x14ac:dyDescent="0.25">
      <c r="A155"/>
      <c r="B155"/>
      <c r="C155"/>
      <c r="D155"/>
      <c r="E155" s="2"/>
      <c r="F155"/>
      <c r="G155"/>
      <c r="H155"/>
      <c r="I155"/>
      <c r="J155"/>
      <c r="K155" s="2"/>
      <c r="L155"/>
      <c r="M155" s="3"/>
      <c r="N155" s="2"/>
      <c r="O155" s="2"/>
      <c r="P155" s="151"/>
      <c r="Q155" s="3"/>
      <c r="R155" s="2"/>
      <c r="S155" s="5"/>
      <c r="T155" s="3"/>
      <c r="U155"/>
      <c r="V155"/>
      <c r="W155" s="2"/>
      <c r="X155" s="6"/>
      <c r="Y155" s="2"/>
      <c r="Z155" s="2"/>
      <c r="AA155" s="2"/>
      <c r="AB155" s="2"/>
      <c r="AC155" s="2"/>
      <c r="AD155" s="2"/>
      <c r="AE155" s="5"/>
      <c r="AF155" s="2"/>
      <c r="AG155" s="2"/>
      <c r="AH155" s="7"/>
      <c r="AI155" s="2"/>
      <c r="AJ155" s="8"/>
      <c r="AK155" s="5"/>
      <c r="AL155"/>
      <c r="AM155"/>
      <c r="AN155"/>
      <c r="AO155"/>
      <c r="AP155" s="6"/>
      <c r="AQ155"/>
    </row>
    <row r="156" spans="1:48" s="18" customFormat="1" x14ac:dyDescent="0.25">
      <c r="A156"/>
      <c r="B156"/>
      <c r="C156"/>
      <c r="D156"/>
      <c r="E156" s="2"/>
      <c r="F156"/>
      <c r="G156"/>
      <c r="H156"/>
      <c r="I156"/>
      <c r="J156"/>
      <c r="K156" s="2"/>
      <c r="L156"/>
      <c r="M156" s="3"/>
      <c r="N156" s="2"/>
      <c r="O156" s="2"/>
      <c r="P156" s="151"/>
      <c r="Q156" s="3"/>
      <c r="R156" s="2"/>
      <c r="S156" s="5"/>
      <c r="T156" s="3"/>
      <c r="U156"/>
      <c r="V156"/>
      <c r="W156" s="2"/>
      <c r="X156" s="6"/>
      <c r="Y156" s="2"/>
      <c r="Z156" s="2"/>
      <c r="AA156" s="2"/>
      <c r="AB156" s="2"/>
      <c r="AC156" s="2"/>
      <c r="AD156" s="2"/>
      <c r="AE156" s="5"/>
      <c r="AF156" s="2"/>
      <c r="AG156" s="2"/>
      <c r="AH156" s="7"/>
      <c r="AI156" s="2"/>
      <c r="AJ156" s="8"/>
      <c r="AK156" s="5"/>
      <c r="AL156"/>
      <c r="AM156"/>
      <c r="AN156"/>
      <c r="AO156"/>
      <c r="AP156" s="6"/>
      <c r="AQ156"/>
    </row>
    <row r="157" spans="1:48" s="18" customFormat="1" hidden="1" x14ac:dyDescent="0.25">
      <c r="A157"/>
      <c r="B157"/>
      <c r="C157"/>
      <c r="D157"/>
      <c r="E157" s="2"/>
      <c r="F157"/>
      <c r="G157"/>
      <c r="H157"/>
      <c r="I157"/>
      <c r="J157"/>
      <c r="K157" s="2"/>
      <c r="L157"/>
      <c r="M157" s="3"/>
      <c r="N157" s="2"/>
      <c r="O157" s="2"/>
      <c r="P157" s="151"/>
      <c r="Q157" s="3"/>
      <c r="R157" s="2"/>
      <c r="S157" s="5"/>
      <c r="T157" s="3"/>
      <c r="U157"/>
      <c r="V157"/>
      <c r="W157" s="2"/>
      <c r="X157" s="6"/>
      <c r="Y157" s="2"/>
      <c r="Z157" s="2"/>
      <c r="AA157" s="2"/>
      <c r="AB157" s="2"/>
      <c r="AC157" s="2"/>
      <c r="AD157" s="2"/>
      <c r="AE157" s="5"/>
      <c r="AF157" s="2"/>
      <c r="AG157" s="2"/>
      <c r="AH157" s="7"/>
      <c r="AI157" s="2"/>
      <c r="AJ157" s="8"/>
      <c r="AK157" s="5"/>
      <c r="AL157"/>
      <c r="AM157"/>
      <c r="AN157"/>
      <c r="AO157"/>
      <c r="AP157" s="6"/>
      <c r="AQ157"/>
    </row>
    <row r="158" spans="1:48" hidden="1" x14ac:dyDescent="0.25">
      <c r="AR158" s="18"/>
      <c r="AS158" s="18"/>
      <c r="AT158" s="18"/>
      <c r="AU158" s="18"/>
      <c r="AV158" s="18"/>
    </row>
    <row r="159" spans="1:48" x14ac:dyDescent="0.25">
      <c r="AR159" s="18"/>
      <c r="AS159" s="18"/>
      <c r="AT159" s="18"/>
      <c r="AU159" s="18"/>
      <c r="AV159" s="18"/>
    </row>
    <row r="160" spans="1:48" x14ac:dyDescent="0.25">
      <c r="AR160" s="18"/>
      <c r="AS160" s="18"/>
      <c r="AT160" s="18"/>
      <c r="AU160" s="18"/>
      <c r="AV160" s="18"/>
    </row>
  </sheetData>
  <sortState xmlns:xlrd2="http://schemas.microsoft.com/office/spreadsheetml/2017/richdata2" ref="A33:AO93">
    <sortCondition descending="1" ref="AG33:AG93"/>
  </sortState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BB4C8-2A22-4BAA-8C0D-22C101FE272A}">
  <sheetPr>
    <pageSetUpPr fitToPage="1"/>
  </sheetPr>
  <dimension ref="A1:FS151"/>
  <sheetViews>
    <sheetView zoomScaleNormal="100" workbookViewId="0">
      <selection activeCell="A5" sqref="A5"/>
    </sheetView>
  </sheetViews>
  <sheetFormatPr defaultColWidth="11.7109375" defaultRowHeight="15" x14ac:dyDescent="0.25"/>
  <cols>
    <col min="1" max="1" width="31.140625" customWidth="1"/>
    <col min="2" max="2" width="6.7109375" hidden="1" customWidth="1"/>
    <col min="3" max="3" width="6.7109375" customWidth="1"/>
    <col min="4" max="4" width="6.7109375" hidden="1" customWidth="1"/>
    <col min="5" max="5" width="12.7109375" style="2" hidden="1" customWidth="1"/>
    <col min="6" max="6" width="7.7109375" hidden="1" customWidth="1"/>
    <col min="7" max="7" width="6.7109375" hidden="1" customWidth="1"/>
    <col min="8" max="9" width="10.7109375" hidden="1" customWidth="1"/>
    <col min="10" max="10" width="25.7109375" hidden="1" customWidth="1"/>
    <col min="11" max="11" width="12.7109375" style="2" hidden="1" customWidth="1"/>
    <col min="12" max="12" width="10.5703125" customWidth="1"/>
    <col min="13" max="13" width="8.85546875" style="3" customWidth="1"/>
    <col min="14" max="15" width="6.7109375" style="2" hidden="1" customWidth="1"/>
    <col min="16" max="16" width="10.7109375" style="151" hidden="1" customWidth="1"/>
    <col min="17" max="17" width="8.7109375" style="3" hidden="1" customWidth="1"/>
    <col min="18" max="18" width="8.7109375" style="2" customWidth="1"/>
    <col min="19" max="19" width="8.7109375" style="5" hidden="1" customWidth="1"/>
    <col min="20" max="20" width="8.7109375" style="3" hidden="1" customWidth="1"/>
    <col min="21" max="22" width="8.7109375" hidden="1" customWidth="1"/>
    <col min="23" max="23" width="8.7109375" style="2" hidden="1" customWidth="1"/>
    <col min="24" max="24" width="8.7109375" style="6" hidden="1" customWidth="1"/>
    <col min="25" max="25" width="8.7109375" style="2" hidden="1" customWidth="1"/>
    <col min="26" max="28" width="6.7109375" style="2" customWidth="1"/>
    <col min="29" max="29" width="8.7109375" style="2" customWidth="1"/>
    <col min="30" max="30" width="6.7109375" style="2" customWidth="1"/>
    <col min="31" max="31" width="6.7109375" style="5" customWidth="1"/>
    <col min="32" max="33" width="8.7109375" style="2" customWidth="1"/>
    <col min="34" max="34" width="8.7109375" style="7" hidden="1" customWidth="1"/>
    <col min="35" max="35" width="8.7109375" style="2" hidden="1" customWidth="1"/>
    <col min="36" max="36" width="8.7109375" style="8" hidden="1" customWidth="1"/>
    <col min="37" max="37" width="8.7109375" style="5" hidden="1" customWidth="1"/>
    <col min="38" max="41" width="8.7109375" hidden="1" customWidth="1"/>
    <col min="42" max="42" width="12.7109375" style="6" hidden="1" customWidth="1"/>
    <col min="43" max="43" width="12.7109375" hidden="1" customWidth="1"/>
    <col min="44" max="48" width="8.7109375" customWidth="1"/>
    <col min="237" max="237" width="25.5703125" customWidth="1"/>
    <col min="238" max="238" width="12.42578125" customWidth="1"/>
    <col min="239" max="239" width="4.140625" customWidth="1"/>
    <col min="240" max="240" width="4.5703125" customWidth="1"/>
    <col min="241" max="241" width="19.85546875" customWidth="1"/>
    <col min="242" max="242" width="12.85546875" customWidth="1"/>
    <col min="243" max="243" width="5.7109375" customWidth="1"/>
    <col min="244" max="244" width="3.5703125" customWidth="1"/>
    <col min="245" max="245" width="10" customWidth="1"/>
    <col min="246" max="246" width="8" customWidth="1"/>
    <col min="247" max="247" width="29.28515625" customWidth="1"/>
    <col min="248" max="248" width="9.7109375" customWidth="1"/>
    <col min="249" max="249" width="4.7109375" customWidth="1"/>
    <col min="250" max="251" width="5" customWidth="1"/>
    <col min="252" max="252" width="9.85546875" customWidth="1"/>
    <col min="253" max="253" width="5.28515625" customWidth="1"/>
    <col min="254" max="254" width="8.7109375" customWidth="1"/>
    <col min="255" max="255" width="5" customWidth="1"/>
    <col min="256" max="256" width="10.42578125" customWidth="1"/>
    <col min="257" max="257" width="10.85546875" customWidth="1"/>
    <col min="258" max="258" width="6.28515625" customWidth="1"/>
    <col min="259" max="259" width="7.7109375" customWidth="1"/>
    <col min="260" max="260" width="7.42578125" customWidth="1"/>
    <col min="261" max="261" width="6.28515625" customWidth="1"/>
    <col min="262" max="262" width="6.42578125" customWidth="1"/>
    <col min="263" max="263" width="9.42578125" customWidth="1"/>
    <col min="264" max="264" width="6.85546875" customWidth="1"/>
    <col min="265" max="265" width="7.7109375" customWidth="1"/>
    <col min="266" max="266" width="6.5703125" customWidth="1"/>
    <col min="267" max="267" width="6.28515625" customWidth="1"/>
    <col min="268" max="268" width="8.28515625" customWidth="1"/>
    <col min="269" max="270" width="6.5703125" customWidth="1"/>
    <col min="271" max="271" width="8" customWidth="1"/>
    <col min="272" max="272" width="7.140625" customWidth="1"/>
    <col min="273" max="273" width="7" customWidth="1"/>
    <col min="274" max="274" width="7.28515625" customWidth="1"/>
    <col min="275" max="275" width="5.85546875" customWidth="1"/>
    <col min="276" max="276" width="5.7109375" customWidth="1"/>
    <col min="277" max="277" width="7.28515625" customWidth="1"/>
    <col min="278" max="278" width="6.42578125" customWidth="1"/>
    <col min="279" max="279" width="5.28515625" customWidth="1"/>
    <col min="280" max="281" width="5.85546875" customWidth="1"/>
    <col min="282" max="282" width="7.7109375" customWidth="1"/>
    <col min="283" max="283" width="6" customWidth="1"/>
    <col min="284" max="284" width="6.5703125" customWidth="1"/>
    <col min="285" max="285" width="5.85546875" customWidth="1"/>
    <col min="286" max="286" width="7.140625" customWidth="1"/>
    <col min="287" max="287" width="7.42578125" customWidth="1"/>
    <col min="288" max="289" width="5.85546875" customWidth="1"/>
    <col min="493" max="493" width="25.5703125" customWidth="1"/>
    <col min="494" max="494" width="12.42578125" customWidth="1"/>
    <col min="495" max="495" width="4.140625" customWidth="1"/>
    <col min="496" max="496" width="4.5703125" customWidth="1"/>
    <col min="497" max="497" width="19.85546875" customWidth="1"/>
    <col min="498" max="498" width="12.85546875" customWidth="1"/>
    <col min="499" max="499" width="5.7109375" customWidth="1"/>
    <col min="500" max="500" width="3.5703125" customWidth="1"/>
    <col min="501" max="501" width="10" customWidth="1"/>
    <col min="502" max="502" width="8" customWidth="1"/>
    <col min="503" max="503" width="29.28515625" customWidth="1"/>
    <col min="504" max="504" width="9.7109375" customWidth="1"/>
    <col min="505" max="505" width="4.7109375" customWidth="1"/>
    <col min="506" max="507" width="5" customWidth="1"/>
    <col min="508" max="508" width="9.85546875" customWidth="1"/>
    <col min="509" max="509" width="5.28515625" customWidth="1"/>
    <col min="510" max="510" width="8.7109375" customWidth="1"/>
    <col min="511" max="511" width="5" customWidth="1"/>
    <col min="512" max="512" width="10.42578125" customWidth="1"/>
    <col min="513" max="513" width="10.85546875" customWidth="1"/>
    <col min="514" max="514" width="6.28515625" customWidth="1"/>
    <col min="515" max="515" width="7.7109375" customWidth="1"/>
    <col min="516" max="516" width="7.42578125" customWidth="1"/>
    <col min="517" max="517" width="6.28515625" customWidth="1"/>
    <col min="518" max="518" width="6.42578125" customWidth="1"/>
    <col min="519" max="519" width="9.42578125" customWidth="1"/>
    <col min="520" max="520" width="6.85546875" customWidth="1"/>
    <col min="521" max="521" width="7.7109375" customWidth="1"/>
    <col min="522" max="522" width="6.5703125" customWidth="1"/>
    <col min="523" max="523" width="6.28515625" customWidth="1"/>
    <col min="524" max="524" width="8.28515625" customWidth="1"/>
    <col min="525" max="526" width="6.5703125" customWidth="1"/>
    <col min="527" max="527" width="8" customWidth="1"/>
    <col min="528" max="528" width="7.140625" customWidth="1"/>
    <col min="529" max="529" width="7" customWidth="1"/>
    <col min="530" max="530" width="7.28515625" customWidth="1"/>
    <col min="531" max="531" width="5.85546875" customWidth="1"/>
    <col min="532" max="532" width="5.7109375" customWidth="1"/>
    <col min="533" max="533" width="7.28515625" customWidth="1"/>
    <col min="534" max="534" width="6.42578125" customWidth="1"/>
    <col min="535" max="535" width="5.28515625" customWidth="1"/>
    <col min="536" max="537" width="5.85546875" customWidth="1"/>
    <col min="538" max="538" width="7.7109375" customWidth="1"/>
    <col min="539" max="539" width="6" customWidth="1"/>
    <col min="540" max="540" width="6.5703125" customWidth="1"/>
    <col min="541" max="541" width="5.85546875" customWidth="1"/>
    <col min="542" max="542" width="7.140625" customWidth="1"/>
    <col min="543" max="543" width="7.42578125" customWidth="1"/>
    <col min="544" max="545" width="5.85546875" customWidth="1"/>
    <col min="749" max="749" width="25.5703125" customWidth="1"/>
    <col min="750" max="750" width="12.42578125" customWidth="1"/>
    <col min="751" max="751" width="4.140625" customWidth="1"/>
    <col min="752" max="752" width="4.5703125" customWidth="1"/>
    <col min="753" max="753" width="19.85546875" customWidth="1"/>
    <col min="754" max="754" width="12.85546875" customWidth="1"/>
    <col min="755" max="755" width="5.7109375" customWidth="1"/>
    <col min="756" max="756" width="3.5703125" customWidth="1"/>
    <col min="757" max="757" width="10" customWidth="1"/>
    <col min="758" max="758" width="8" customWidth="1"/>
    <col min="759" max="759" width="29.28515625" customWidth="1"/>
    <col min="760" max="760" width="9.7109375" customWidth="1"/>
    <col min="761" max="761" width="4.7109375" customWidth="1"/>
    <col min="762" max="763" width="5" customWidth="1"/>
    <col min="764" max="764" width="9.85546875" customWidth="1"/>
    <col min="765" max="765" width="5.28515625" customWidth="1"/>
    <col min="766" max="766" width="8.7109375" customWidth="1"/>
    <col min="767" max="767" width="5" customWidth="1"/>
    <col min="768" max="768" width="10.42578125" customWidth="1"/>
    <col min="769" max="769" width="10.85546875" customWidth="1"/>
    <col min="770" max="770" width="6.28515625" customWidth="1"/>
    <col min="771" max="771" width="7.7109375" customWidth="1"/>
    <col min="772" max="772" width="7.42578125" customWidth="1"/>
    <col min="773" max="773" width="6.28515625" customWidth="1"/>
    <col min="774" max="774" width="6.42578125" customWidth="1"/>
    <col min="775" max="775" width="9.42578125" customWidth="1"/>
    <col min="776" max="776" width="6.85546875" customWidth="1"/>
    <col min="777" max="777" width="7.7109375" customWidth="1"/>
    <col min="778" max="778" width="6.5703125" customWidth="1"/>
    <col min="779" max="779" width="6.28515625" customWidth="1"/>
    <col min="780" max="780" width="8.28515625" customWidth="1"/>
    <col min="781" max="782" width="6.5703125" customWidth="1"/>
    <col min="783" max="783" width="8" customWidth="1"/>
    <col min="784" max="784" width="7.140625" customWidth="1"/>
    <col min="785" max="785" width="7" customWidth="1"/>
    <col min="786" max="786" width="7.28515625" customWidth="1"/>
    <col min="787" max="787" width="5.85546875" customWidth="1"/>
    <col min="788" max="788" width="5.7109375" customWidth="1"/>
    <col min="789" max="789" width="7.28515625" customWidth="1"/>
    <col min="790" max="790" width="6.42578125" customWidth="1"/>
    <col min="791" max="791" width="5.28515625" customWidth="1"/>
    <col min="792" max="793" width="5.85546875" customWidth="1"/>
    <col min="794" max="794" width="7.7109375" customWidth="1"/>
    <col min="795" max="795" width="6" customWidth="1"/>
    <col min="796" max="796" width="6.5703125" customWidth="1"/>
    <col min="797" max="797" width="5.85546875" customWidth="1"/>
    <col min="798" max="798" width="7.140625" customWidth="1"/>
    <col min="799" max="799" width="7.42578125" customWidth="1"/>
    <col min="800" max="801" width="5.85546875" customWidth="1"/>
    <col min="1005" max="1005" width="25.5703125" customWidth="1"/>
    <col min="1006" max="1006" width="12.42578125" customWidth="1"/>
    <col min="1007" max="1007" width="4.140625" customWidth="1"/>
    <col min="1008" max="1008" width="4.5703125" customWidth="1"/>
    <col min="1009" max="1009" width="19.85546875" customWidth="1"/>
    <col min="1010" max="1010" width="12.85546875" customWidth="1"/>
    <col min="1011" max="1011" width="5.7109375" customWidth="1"/>
    <col min="1012" max="1012" width="3.5703125" customWidth="1"/>
    <col min="1013" max="1013" width="10" customWidth="1"/>
    <col min="1014" max="1014" width="8" customWidth="1"/>
    <col min="1015" max="1015" width="29.28515625" customWidth="1"/>
    <col min="1016" max="1016" width="9.7109375" customWidth="1"/>
    <col min="1017" max="1017" width="4.7109375" customWidth="1"/>
    <col min="1018" max="1019" width="5" customWidth="1"/>
    <col min="1020" max="1020" width="9.85546875" customWidth="1"/>
    <col min="1021" max="1021" width="5.28515625" customWidth="1"/>
    <col min="1022" max="1022" width="8.7109375" customWidth="1"/>
    <col min="1023" max="1023" width="5" customWidth="1"/>
    <col min="1024" max="1024" width="10.42578125" customWidth="1"/>
    <col min="1025" max="1025" width="10.85546875" customWidth="1"/>
    <col min="1026" max="1026" width="6.28515625" customWidth="1"/>
    <col min="1027" max="1027" width="7.7109375" customWidth="1"/>
    <col min="1028" max="1028" width="7.42578125" customWidth="1"/>
    <col min="1029" max="1029" width="6.28515625" customWidth="1"/>
    <col min="1030" max="1030" width="6.42578125" customWidth="1"/>
    <col min="1031" max="1031" width="9.42578125" customWidth="1"/>
    <col min="1032" max="1032" width="6.85546875" customWidth="1"/>
    <col min="1033" max="1033" width="7.7109375" customWidth="1"/>
    <col min="1034" max="1034" width="6.5703125" customWidth="1"/>
    <col min="1035" max="1035" width="6.28515625" customWidth="1"/>
    <col min="1036" max="1036" width="8.28515625" customWidth="1"/>
    <col min="1037" max="1038" width="6.5703125" customWidth="1"/>
    <col min="1039" max="1039" width="8" customWidth="1"/>
    <col min="1040" max="1040" width="7.140625" customWidth="1"/>
    <col min="1041" max="1041" width="7" customWidth="1"/>
    <col min="1042" max="1042" width="7.28515625" customWidth="1"/>
    <col min="1043" max="1043" width="5.85546875" customWidth="1"/>
    <col min="1044" max="1044" width="5.7109375" customWidth="1"/>
    <col min="1045" max="1045" width="7.28515625" customWidth="1"/>
    <col min="1046" max="1046" width="6.42578125" customWidth="1"/>
    <col min="1047" max="1047" width="5.28515625" customWidth="1"/>
    <col min="1048" max="1049" width="5.85546875" customWidth="1"/>
    <col min="1050" max="1050" width="7.7109375" customWidth="1"/>
    <col min="1051" max="1051" width="6" customWidth="1"/>
    <col min="1052" max="1052" width="6.5703125" customWidth="1"/>
    <col min="1053" max="1053" width="5.85546875" customWidth="1"/>
    <col min="1054" max="1054" width="7.140625" customWidth="1"/>
    <col min="1055" max="1055" width="7.42578125" customWidth="1"/>
    <col min="1056" max="1057" width="5.85546875" customWidth="1"/>
    <col min="1261" max="1261" width="25.5703125" customWidth="1"/>
    <col min="1262" max="1262" width="12.42578125" customWidth="1"/>
    <col min="1263" max="1263" width="4.140625" customWidth="1"/>
    <col min="1264" max="1264" width="4.5703125" customWidth="1"/>
    <col min="1265" max="1265" width="19.85546875" customWidth="1"/>
    <col min="1266" max="1266" width="12.85546875" customWidth="1"/>
    <col min="1267" max="1267" width="5.7109375" customWidth="1"/>
    <col min="1268" max="1268" width="3.5703125" customWidth="1"/>
    <col min="1269" max="1269" width="10" customWidth="1"/>
    <col min="1270" max="1270" width="8" customWidth="1"/>
    <col min="1271" max="1271" width="29.28515625" customWidth="1"/>
    <col min="1272" max="1272" width="9.7109375" customWidth="1"/>
    <col min="1273" max="1273" width="4.7109375" customWidth="1"/>
    <col min="1274" max="1275" width="5" customWidth="1"/>
    <col min="1276" max="1276" width="9.85546875" customWidth="1"/>
    <col min="1277" max="1277" width="5.28515625" customWidth="1"/>
    <col min="1278" max="1278" width="8.7109375" customWidth="1"/>
    <col min="1279" max="1279" width="5" customWidth="1"/>
    <col min="1280" max="1280" width="10.42578125" customWidth="1"/>
    <col min="1281" max="1281" width="10.85546875" customWidth="1"/>
    <col min="1282" max="1282" width="6.28515625" customWidth="1"/>
    <col min="1283" max="1283" width="7.7109375" customWidth="1"/>
    <col min="1284" max="1284" width="7.42578125" customWidth="1"/>
    <col min="1285" max="1285" width="6.28515625" customWidth="1"/>
    <col min="1286" max="1286" width="6.42578125" customWidth="1"/>
    <col min="1287" max="1287" width="9.42578125" customWidth="1"/>
    <col min="1288" max="1288" width="6.85546875" customWidth="1"/>
    <col min="1289" max="1289" width="7.7109375" customWidth="1"/>
    <col min="1290" max="1290" width="6.5703125" customWidth="1"/>
    <col min="1291" max="1291" width="6.28515625" customWidth="1"/>
    <col min="1292" max="1292" width="8.28515625" customWidth="1"/>
    <col min="1293" max="1294" width="6.5703125" customWidth="1"/>
    <col min="1295" max="1295" width="8" customWidth="1"/>
    <col min="1296" max="1296" width="7.140625" customWidth="1"/>
    <col min="1297" max="1297" width="7" customWidth="1"/>
    <col min="1298" max="1298" width="7.28515625" customWidth="1"/>
    <col min="1299" max="1299" width="5.85546875" customWidth="1"/>
    <col min="1300" max="1300" width="5.7109375" customWidth="1"/>
    <col min="1301" max="1301" width="7.28515625" customWidth="1"/>
    <col min="1302" max="1302" width="6.42578125" customWidth="1"/>
    <col min="1303" max="1303" width="5.28515625" customWidth="1"/>
    <col min="1304" max="1305" width="5.85546875" customWidth="1"/>
    <col min="1306" max="1306" width="7.7109375" customWidth="1"/>
    <col min="1307" max="1307" width="6" customWidth="1"/>
    <col min="1308" max="1308" width="6.5703125" customWidth="1"/>
    <col min="1309" max="1309" width="5.85546875" customWidth="1"/>
    <col min="1310" max="1310" width="7.140625" customWidth="1"/>
    <col min="1311" max="1311" width="7.42578125" customWidth="1"/>
    <col min="1312" max="1313" width="5.85546875" customWidth="1"/>
    <col min="1517" max="1517" width="25.5703125" customWidth="1"/>
    <col min="1518" max="1518" width="12.42578125" customWidth="1"/>
    <col min="1519" max="1519" width="4.140625" customWidth="1"/>
    <col min="1520" max="1520" width="4.5703125" customWidth="1"/>
    <col min="1521" max="1521" width="19.85546875" customWidth="1"/>
    <col min="1522" max="1522" width="12.85546875" customWidth="1"/>
    <col min="1523" max="1523" width="5.7109375" customWidth="1"/>
    <col min="1524" max="1524" width="3.5703125" customWidth="1"/>
    <col min="1525" max="1525" width="10" customWidth="1"/>
    <col min="1526" max="1526" width="8" customWidth="1"/>
    <col min="1527" max="1527" width="29.28515625" customWidth="1"/>
    <col min="1528" max="1528" width="9.7109375" customWidth="1"/>
    <col min="1529" max="1529" width="4.7109375" customWidth="1"/>
    <col min="1530" max="1531" width="5" customWidth="1"/>
    <col min="1532" max="1532" width="9.85546875" customWidth="1"/>
    <col min="1533" max="1533" width="5.28515625" customWidth="1"/>
    <col min="1534" max="1534" width="8.7109375" customWidth="1"/>
    <col min="1535" max="1535" width="5" customWidth="1"/>
    <col min="1536" max="1536" width="10.42578125" customWidth="1"/>
    <col min="1537" max="1537" width="10.85546875" customWidth="1"/>
    <col min="1538" max="1538" width="6.28515625" customWidth="1"/>
    <col min="1539" max="1539" width="7.7109375" customWidth="1"/>
    <col min="1540" max="1540" width="7.42578125" customWidth="1"/>
    <col min="1541" max="1541" width="6.28515625" customWidth="1"/>
    <col min="1542" max="1542" width="6.42578125" customWidth="1"/>
    <col min="1543" max="1543" width="9.42578125" customWidth="1"/>
    <col min="1544" max="1544" width="6.85546875" customWidth="1"/>
    <col min="1545" max="1545" width="7.7109375" customWidth="1"/>
    <col min="1546" max="1546" width="6.5703125" customWidth="1"/>
    <col min="1547" max="1547" width="6.28515625" customWidth="1"/>
    <col min="1548" max="1548" width="8.28515625" customWidth="1"/>
    <col min="1549" max="1550" width="6.5703125" customWidth="1"/>
    <col min="1551" max="1551" width="8" customWidth="1"/>
    <col min="1552" max="1552" width="7.140625" customWidth="1"/>
    <col min="1553" max="1553" width="7" customWidth="1"/>
    <col min="1554" max="1554" width="7.28515625" customWidth="1"/>
    <col min="1555" max="1555" width="5.85546875" customWidth="1"/>
    <col min="1556" max="1556" width="5.7109375" customWidth="1"/>
    <col min="1557" max="1557" width="7.28515625" customWidth="1"/>
    <col min="1558" max="1558" width="6.42578125" customWidth="1"/>
    <col min="1559" max="1559" width="5.28515625" customWidth="1"/>
    <col min="1560" max="1561" width="5.85546875" customWidth="1"/>
    <col min="1562" max="1562" width="7.7109375" customWidth="1"/>
    <col min="1563" max="1563" width="6" customWidth="1"/>
    <col min="1564" max="1564" width="6.5703125" customWidth="1"/>
    <col min="1565" max="1565" width="5.85546875" customWidth="1"/>
    <col min="1566" max="1566" width="7.140625" customWidth="1"/>
    <col min="1567" max="1567" width="7.42578125" customWidth="1"/>
    <col min="1568" max="1569" width="5.85546875" customWidth="1"/>
    <col min="1773" max="1773" width="25.5703125" customWidth="1"/>
    <col min="1774" max="1774" width="12.42578125" customWidth="1"/>
    <col min="1775" max="1775" width="4.140625" customWidth="1"/>
    <col min="1776" max="1776" width="4.5703125" customWidth="1"/>
    <col min="1777" max="1777" width="19.85546875" customWidth="1"/>
    <col min="1778" max="1778" width="12.85546875" customWidth="1"/>
    <col min="1779" max="1779" width="5.7109375" customWidth="1"/>
    <col min="1780" max="1780" width="3.5703125" customWidth="1"/>
    <col min="1781" max="1781" width="10" customWidth="1"/>
    <col min="1782" max="1782" width="8" customWidth="1"/>
    <col min="1783" max="1783" width="29.28515625" customWidth="1"/>
    <col min="1784" max="1784" width="9.7109375" customWidth="1"/>
    <col min="1785" max="1785" width="4.7109375" customWidth="1"/>
    <col min="1786" max="1787" width="5" customWidth="1"/>
    <col min="1788" max="1788" width="9.85546875" customWidth="1"/>
    <col min="1789" max="1789" width="5.28515625" customWidth="1"/>
    <col min="1790" max="1790" width="8.7109375" customWidth="1"/>
    <col min="1791" max="1791" width="5" customWidth="1"/>
    <col min="1792" max="1792" width="10.42578125" customWidth="1"/>
    <col min="1793" max="1793" width="10.85546875" customWidth="1"/>
    <col min="1794" max="1794" width="6.28515625" customWidth="1"/>
    <col min="1795" max="1795" width="7.7109375" customWidth="1"/>
    <col min="1796" max="1796" width="7.42578125" customWidth="1"/>
    <col min="1797" max="1797" width="6.28515625" customWidth="1"/>
    <col min="1798" max="1798" width="6.42578125" customWidth="1"/>
    <col min="1799" max="1799" width="9.42578125" customWidth="1"/>
    <col min="1800" max="1800" width="6.85546875" customWidth="1"/>
    <col min="1801" max="1801" width="7.7109375" customWidth="1"/>
    <col min="1802" max="1802" width="6.5703125" customWidth="1"/>
    <col min="1803" max="1803" width="6.28515625" customWidth="1"/>
    <col min="1804" max="1804" width="8.28515625" customWidth="1"/>
    <col min="1805" max="1806" width="6.5703125" customWidth="1"/>
    <col min="1807" max="1807" width="8" customWidth="1"/>
    <col min="1808" max="1808" width="7.140625" customWidth="1"/>
    <col min="1809" max="1809" width="7" customWidth="1"/>
    <col min="1810" max="1810" width="7.28515625" customWidth="1"/>
    <col min="1811" max="1811" width="5.85546875" customWidth="1"/>
    <col min="1812" max="1812" width="5.7109375" customWidth="1"/>
    <col min="1813" max="1813" width="7.28515625" customWidth="1"/>
    <col min="1814" max="1814" width="6.42578125" customWidth="1"/>
    <col min="1815" max="1815" width="5.28515625" customWidth="1"/>
    <col min="1816" max="1817" width="5.85546875" customWidth="1"/>
    <col min="1818" max="1818" width="7.7109375" customWidth="1"/>
    <col min="1819" max="1819" width="6" customWidth="1"/>
    <col min="1820" max="1820" width="6.5703125" customWidth="1"/>
    <col min="1821" max="1821" width="5.85546875" customWidth="1"/>
    <col min="1822" max="1822" width="7.140625" customWidth="1"/>
    <col min="1823" max="1823" width="7.42578125" customWidth="1"/>
    <col min="1824" max="1825" width="5.85546875" customWidth="1"/>
    <col min="2029" max="2029" width="25.5703125" customWidth="1"/>
    <col min="2030" max="2030" width="12.42578125" customWidth="1"/>
    <col min="2031" max="2031" width="4.140625" customWidth="1"/>
    <col min="2032" max="2032" width="4.5703125" customWidth="1"/>
    <col min="2033" max="2033" width="19.85546875" customWidth="1"/>
    <col min="2034" max="2034" width="12.85546875" customWidth="1"/>
    <col min="2035" max="2035" width="5.7109375" customWidth="1"/>
    <col min="2036" max="2036" width="3.5703125" customWidth="1"/>
    <col min="2037" max="2037" width="10" customWidth="1"/>
    <col min="2038" max="2038" width="8" customWidth="1"/>
    <col min="2039" max="2039" width="29.28515625" customWidth="1"/>
    <col min="2040" max="2040" width="9.7109375" customWidth="1"/>
    <col min="2041" max="2041" width="4.7109375" customWidth="1"/>
    <col min="2042" max="2043" width="5" customWidth="1"/>
    <col min="2044" max="2044" width="9.85546875" customWidth="1"/>
    <col min="2045" max="2045" width="5.28515625" customWidth="1"/>
    <col min="2046" max="2046" width="8.7109375" customWidth="1"/>
    <col min="2047" max="2047" width="5" customWidth="1"/>
    <col min="2048" max="2048" width="10.42578125" customWidth="1"/>
    <col min="2049" max="2049" width="10.85546875" customWidth="1"/>
    <col min="2050" max="2050" width="6.28515625" customWidth="1"/>
    <col min="2051" max="2051" width="7.7109375" customWidth="1"/>
    <col min="2052" max="2052" width="7.42578125" customWidth="1"/>
    <col min="2053" max="2053" width="6.28515625" customWidth="1"/>
    <col min="2054" max="2054" width="6.42578125" customWidth="1"/>
    <col min="2055" max="2055" width="9.42578125" customWidth="1"/>
    <col min="2056" max="2056" width="6.85546875" customWidth="1"/>
    <col min="2057" max="2057" width="7.7109375" customWidth="1"/>
    <col min="2058" max="2058" width="6.5703125" customWidth="1"/>
    <col min="2059" max="2059" width="6.28515625" customWidth="1"/>
    <col min="2060" max="2060" width="8.28515625" customWidth="1"/>
    <col min="2061" max="2062" width="6.5703125" customWidth="1"/>
    <col min="2063" max="2063" width="8" customWidth="1"/>
    <col min="2064" max="2064" width="7.140625" customWidth="1"/>
    <col min="2065" max="2065" width="7" customWidth="1"/>
    <col min="2066" max="2066" width="7.28515625" customWidth="1"/>
    <col min="2067" max="2067" width="5.85546875" customWidth="1"/>
    <col min="2068" max="2068" width="5.7109375" customWidth="1"/>
    <col min="2069" max="2069" width="7.28515625" customWidth="1"/>
    <col min="2070" max="2070" width="6.42578125" customWidth="1"/>
    <col min="2071" max="2071" width="5.28515625" customWidth="1"/>
    <col min="2072" max="2073" width="5.85546875" customWidth="1"/>
    <col min="2074" max="2074" width="7.7109375" customWidth="1"/>
    <col min="2075" max="2075" width="6" customWidth="1"/>
    <col min="2076" max="2076" width="6.5703125" customWidth="1"/>
    <col min="2077" max="2077" width="5.85546875" customWidth="1"/>
    <col min="2078" max="2078" width="7.140625" customWidth="1"/>
    <col min="2079" max="2079" width="7.42578125" customWidth="1"/>
    <col min="2080" max="2081" width="5.85546875" customWidth="1"/>
    <col min="2285" max="2285" width="25.5703125" customWidth="1"/>
    <col min="2286" max="2286" width="12.42578125" customWidth="1"/>
    <col min="2287" max="2287" width="4.140625" customWidth="1"/>
    <col min="2288" max="2288" width="4.5703125" customWidth="1"/>
    <col min="2289" max="2289" width="19.85546875" customWidth="1"/>
    <col min="2290" max="2290" width="12.85546875" customWidth="1"/>
    <col min="2291" max="2291" width="5.7109375" customWidth="1"/>
    <col min="2292" max="2292" width="3.5703125" customWidth="1"/>
    <col min="2293" max="2293" width="10" customWidth="1"/>
    <col min="2294" max="2294" width="8" customWidth="1"/>
    <col min="2295" max="2295" width="29.28515625" customWidth="1"/>
    <col min="2296" max="2296" width="9.7109375" customWidth="1"/>
    <col min="2297" max="2297" width="4.7109375" customWidth="1"/>
    <col min="2298" max="2299" width="5" customWidth="1"/>
    <col min="2300" max="2300" width="9.85546875" customWidth="1"/>
    <col min="2301" max="2301" width="5.28515625" customWidth="1"/>
    <col min="2302" max="2302" width="8.7109375" customWidth="1"/>
    <col min="2303" max="2303" width="5" customWidth="1"/>
    <col min="2304" max="2304" width="10.42578125" customWidth="1"/>
    <col min="2305" max="2305" width="10.85546875" customWidth="1"/>
    <col min="2306" max="2306" width="6.28515625" customWidth="1"/>
    <col min="2307" max="2307" width="7.7109375" customWidth="1"/>
    <col min="2308" max="2308" width="7.42578125" customWidth="1"/>
    <col min="2309" max="2309" width="6.28515625" customWidth="1"/>
    <col min="2310" max="2310" width="6.42578125" customWidth="1"/>
    <col min="2311" max="2311" width="9.42578125" customWidth="1"/>
    <col min="2312" max="2312" width="6.85546875" customWidth="1"/>
    <col min="2313" max="2313" width="7.7109375" customWidth="1"/>
    <col min="2314" max="2314" width="6.5703125" customWidth="1"/>
    <col min="2315" max="2315" width="6.28515625" customWidth="1"/>
    <col min="2316" max="2316" width="8.28515625" customWidth="1"/>
    <col min="2317" max="2318" width="6.5703125" customWidth="1"/>
    <col min="2319" max="2319" width="8" customWidth="1"/>
    <col min="2320" max="2320" width="7.140625" customWidth="1"/>
    <col min="2321" max="2321" width="7" customWidth="1"/>
    <col min="2322" max="2322" width="7.28515625" customWidth="1"/>
    <col min="2323" max="2323" width="5.85546875" customWidth="1"/>
    <col min="2324" max="2324" width="5.7109375" customWidth="1"/>
    <col min="2325" max="2325" width="7.28515625" customWidth="1"/>
    <col min="2326" max="2326" width="6.42578125" customWidth="1"/>
    <col min="2327" max="2327" width="5.28515625" customWidth="1"/>
    <col min="2328" max="2329" width="5.85546875" customWidth="1"/>
    <col min="2330" max="2330" width="7.7109375" customWidth="1"/>
    <col min="2331" max="2331" width="6" customWidth="1"/>
    <col min="2332" max="2332" width="6.5703125" customWidth="1"/>
    <col min="2333" max="2333" width="5.85546875" customWidth="1"/>
    <col min="2334" max="2334" width="7.140625" customWidth="1"/>
    <col min="2335" max="2335" width="7.42578125" customWidth="1"/>
    <col min="2336" max="2337" width="5.85546875" customWidth="1"/>
    <col min="2541" max="2541" width="25.5703125" customWidth="1"/>
    <col min="2542" max="2542" width="12.42578125" customWidth="1"/>
    <col min="2543" max="2543" width="4.140625" customWidth="1"/>
    <col min="2544" max="2544" width="4.5703125" customWidth="1"/>
    <col min="2545" max="2545" width="19.85546875" customWidth="1"/>
    <col min="2546" max="2546" width="12.85546875" customWidth="1"/>
    <col min="2547" max="2547" width="5.7109375" customWidth="1"/>
    <col min="2548" max="2548" width="3.5703125" customWidth="1"/>
    <col min="2549" max="2549" width="10" customWidth="1"/>
    <col min="2550" max="2550" width="8" customWidth="1"/>
    <col min="2551" max="2551" width="29.28515625" customWidth="1"/>
    <col min="2552" max="2552" width="9.7109375" customWidth="1"/>
    <col min="2553" max="2553" width="4.7109375" customWidth="1"/>
    <col min="2554" max="2555" width="5" customWidth="1"/>
    <col min="2556" max="2556" width="9.85546875" customWidth="1"/>
    <col min="2557" max="2557" width="5.28515625" customWidth="1"/>
    <col min="2558" max="2558" width="8.7109375" customWidth="1"/>
    <col min="2559" max="2559" width="5" customWidth="1"/>
    <col min="2560" max="2560" width="10.42578125" customWidth="1"/>
    <col min="2561" max="2561" width="10.85546875" customWidth="1"/>
    <col min="2562" max="2562" width="6.28515625" customWidth="1"/>
    <col min="2563" max="2563" width="7.7109375" customWidth="1"/>
    <col min="2564" max="2564" width="7.42578125" customWidth="1"/>
    <col min="2565" max="2565" width="6.28515625" customWidth="1"/>
    <col min="2566" max="2566" width="6.42578125" customWidth="1"/>
    <col min="2567" max="2567" width="9.42578125" customWidth="1"/>
    <col min="2568" max="2568" width="6.85546875" customWidth="1"/>
    <col min="2569" max="2569" width="7.7109375" customWidth="1"/>
    <col min="2570" max="2570" width="6.5703125" customWidth="1"/>
    <col min="2571" max="2571" width="6.28515625" customWidth="1"/>
    <col min="2572" max="2572" width="8.28515625" customWidth="1"/>
    <col min="2573" max="2574" width="6.5703125" customWidth="1"/>
    <col min="2575" max="2575" width="8" customWidth="1"/>
    <col min="2576" max="2576" width="7.140625" customWidth="1"/>
    <col min="2577" max="2577" width="7" customWidth="1"/>
    <col min="2578" max="2578" width="7.28515625" customWidth="1"/>
    <col min="2579" max="2579" width="5.85546875" customWidth="1"/>
    <col min="2580" max="2580" width="5.7109375" customWidth="1"/>
    <col min="2581" max="2581" width="7.28515625" customWidth="1"/>
    <col min="2582" max="2582" width="6.42578125" customWidth="1"/>
    <col min="2583" max="2583" width="5.28515625" customWidth="1"/>
    <col min="2584" max="2585" width="5.85546875" customWidth="1"/>
    <col min="2586" max="2586" width="7.7109375" customWidth="1"/>
    <col min="2587" max="2587" width="6" customWidth="1"/>
    <col min="2588" max="2588" width="6.5703125" customWidth="1"/>
    <col min="2589" max="2589" width="5.85546875" customWidth="1"/>
    <col min="2590" max="2590" width="7.140625" customWidth="1"/>
    <col min="2591" max="2591" width="7.42578125" customWidth="1"/>
    <col min="2592" max="2593" width="5.85546875" customWidth="1"/>
    <col min="2797" max="2797" width="25.5703125" customWidth="1"/>
    <col min="2798" max="2798" width="12.42578125" customWidth="1"/>
    <col min="2799" max="2799" width="4.140625" customWidth="1"/>
    <col min="2800" max="2800" width="4.5703125" customWidth="1"/>
    <col min="2801" max="2801" width="19.85546875" customWidth="1"/>
    <col min="2802" max="2802" width="12.85546875" customWidth="1"/>
    <col min="2803" max="2803" width="5.7109375" customWidth="1"/>
    <col min="2804" max="2804" width="3.5703125" customWidth="1"/>
    <col min="2805" max="2805" width="10" customWidth="1"/>
    <col min="2806" max="2806" width="8" customWidth="1"/>
    <col min="2807" max="2807" width="29.28515625" customWidth="1"/>
    <col min="2808" max="2808" width="9.7109375" customWidth="1"/>
    <col min="2809" max="2809" width="4.7109375" customWidth="1"/>
    <col min="2810" max="2811" width="5" customWidth="1"/>
    <col min="2812" max="2812" width="9.85546875" customWidth="1"/>
    <col min="2813" max="2813" width="5.28515625" customWidth="1"/>
    <col min="2814" max="2814" width="8.7109375" customWidth="1"/>
    <col min="2815" max="2815" width="5" customWidth="1"/>
    <col min="2816" max="2816" width="10.42578125" customWidth="1"/>
    <col min="2817" max="2817" width="10.85546875" customWidth="1"/>
    <col min="2818" max="2818" width="6.28515625" customWidth="1"/>
    <col min="2819" max="2819" width="7.7109375" customWidth="1"/>
    <col min="2820" max="2820" width="7.42578125" customWidth="1"/>
    <col min="2821" max="2821" width="6.28515625" customWidth="1"/>
    <col min="2822" max="2822" width="6.42578125" customWidth="1"/>
    <col min="2823" max="2823" width="9.42578125" customWidth="1"/>
    <col min="2824" max="2824" width="6.85546875" customWidth="1"/>
    <col min="2825" max="2825" width="7.7109375" customWidth="1"/>
    <col min="2826" max="2826" width="6.5703125" customWidth="1"/>
    <col min="2827" max="2827" width="6.28515625" customWidth="1"/>
    <col min="2828" max="2828" width="8.28515625" customWidth="1"/>
    <col min="2829" max="2830" width="6.5703125" customWidth="1"/>
    <col min="2831" max="2831" width="8" customWidth="1"/>
    <col min="2832" max="2832" width="7.140625" customWidth="1"/>
    <col min="2833" max="2833" width="7" customWidth="1"/>
    <col min="2834" max="2834" width="7.28515625" customWidth="1"/>
    <col min="2835" max="2835" width="5.85546875" customWidth="1"/>
    <col min="2836" max="2836" width="5.7109375" customWidth="1"/>
    <col min="2837" max="2837" width="7.28515625" customWidth="1"/>
    <col min="2838" max="2838" width="6.42578125" customWidth="1"/>
    <col min="2839" max="2839" width="5.28515625" customWidth="1"/>
    <col min="2840" max="2841" width="5.85546875" customWidth="1"/>
    <col min="2842" max="2842" width="7.7109375" customWidth="1"/>
    <col min="2843" max="2843" width="6" customWidth="1"/>
    <col min="2844" max="2844" width="6.5703125" customWidth="1"/>
    <col min="2845" max="2845" width="5.85546875" customWidth="1"/>
    <col min="2846" max="2846" width="7.140625" customWidth="1"/>
    <col min="2847" max="2847" width="7.42578125" customWidth="1"/>
    <col min="2848" max="2849" width="5.85546875" customWidth="1"/>
    <col min="3053" max="3053" width="25.5703125" customWidth="1"/>
    <col min="3054" max="3054" width="12.42578125" customWidth="1"/>
    <col min="3055" max="3055" width="4.140625" customWidth="1"/>
    <col min="3056" max="3056" width="4.5703125" customWidth="1"/>
    <col min="3057" max="3057" width="19.85546875" customWidth="1"/>
    <col min="3058" max="3058" width="12.85546875" customWidth="1"/>
    <col min="3059" max="3059" width="5.7109375" customWidth="1"/>
    <col min="3060" max="3060" width="3.5703125" customWidth="1"/>
    <col min="3061" max="3061" width="10" customWidth="1"/>
    <col min="3062" max="3062" width="8" customWidth="1"/>
    <col min="3063" max="3063" width="29.28515625" customWidth="1"/>
    <col min="3064" max="3064" width="9.7109375" customWidth="1"/>
    <col min="3065" max="3065" width="4.7109375" customWidth="1"/>
    <col min="3066" max="3067" width="5" customWidth="1"/>
    <col min="3068" max="3068" width="9.85546875" customWidth="1"/>
    <col min="3069" max="3069" width="5.28515625" customWidth="1"/>
    <col min="3070" max="3070" width="8.7109375" customWidth="1"/>
    <col min="3071" max="3071" width="5" customWidth="1"/>
    <col min="3072" max="3072" width="10.42578125" customWidth="1"/>
    <col min="3073" max="3073" width="10.85546875" customWidth="1"/>
    <col min="3074" max="3074" width="6.28515625" customWidth="1"/>
    <col min="3075" max="3075" width="7.7109375" customWidth="1"/>
    <col min="3076" max="3076" width="7.42578125" customWidth="1"/>
    <col min="3077" max="3077" width="6.28515625" customWidth="1"/>
    <col min="3078" max="3078" width="6.42578125" customWidth="1"/>
    <col min="3079" max="3079" width="9.42578125" customWidth="1"/>
    <col min="3080" max="3080" width="6.85546875" customWidth="1"/>
    <col min="3081" max="3081" width="7.7109375" customWidth="1"/>
    <col min="3082" max="3082" width="6.5703125" customWidth="1"/>
    <col min="3083" max="3083" width="6.28515625" customWidth="1"/>
    <col min="3084" max="3084" width="8.28515625" customWidth="1"/>
    <col min="3085" max="3086" width="6.5703125" customWidth="1"/>
    <col min="3087" max="3087" width="8" customWidth="1"/>
    <col min="3088" max="3088" width="7.140625" customWidth="1"/>
    <col min="3089" max="3089" width="7" customWidth="1"/>
    <col min="3090" max="3090" width="7.28515625" customWidth="1"/>
    <col min="3091" max="3091" width="5.85546875" customWidth="1"/>
    <col min="3092" max="3092" width="5.7109375" customWidth="1"/>
    <col min="3093" max="3093" width="7.28515625" customWidth="1"/>
    <col min="3094" max="3094" width="6.42578125" customWidth="1"/>
    <col min="3095" max="3095" width="5.28515625" customWidth="1"/>
    <col min="3096" max="3097" width="5.85546875" customWidth="1"/>
    <col min="3098" max="3098" width="7.7109375" customWidth="1"/>
    <col min="3099" max="3099" width="6" customWidth="1"/>
    <col min="3100" max="3100" width="6.5703125" customWidth="1"/>
    <col min="3101" max="3101" width="5.85546875" customWidth="1"/>
    <col min="3102" max="3102" width="7.140625" customWidth="1"/>
    <col min="3103" max="3103" width="7.42578125" customWidth="1"/>
    <col min="3104" max="3105" width="5.85546875" customWidth="1"/>
    <col min="3309" max="3309" width="25.5703125" customWidth="1"/>
    <col min="3310" max="3310" width="12.42578125" customWidth="1"/>
    <col min="3311" max="3311" width="4.140625" customWidth="1"/>
    <col min="3312" max="3312" width="4.5703125" customWidth="1"/>
    <col min="3313" max="3313" width="19.85546875" customWidth="1"/>
    <col min="3314" max="3314" width="12.85546875" customWidth="1"/>
    <col min="3315" max="3315" width="5.7109375" customWidth="1"/>
    <col min="3316" max="3316" width="3.5703125" customWidth="1"/>
    <col min="3317" max="3317" width="10" customWidth="1"/>
    <col min="3318" max="3318" width="8" customWidth="1"/>
    <col min="3319" max="3319" width="29.28515625" customWidth="1"/>
    <col min="3320" max="3320" width="9.7109375" customWidth="1"/>
    <col min="3321" max="3321" width="4.7109375" customWidth="1"/>
    <col min="3322" max="3323" width="5" customWidth="1"/>
    <col min="3324" max="3324" width="9.85546875" customWidth="1"/>
    <col min="3325" max="3325" width="5.28515625" customWidth="1"/>
    <col min="3326" max="3326" width="8.7109375" customWidth="1"/>
    <col min="3327" max="3327" width="5" customWidth="1"/>
    <col min="3328" max="3328" width="10.42578125" customWidth="1"/>
    <col min="3329" max="3329" width="10.85546875" customWidth="1"/>
    <col min="3330" max="3330" width="6.28515625" customWidth="1"/>
    <col min="3331" max="3331" width="7.7109375" customWidth="1"/>
    <col min="3332" max="3332" width="7.42578125" customWidth="1"/>
    <col min="3333" max="3333" width="6.28515625" customWidth="1"/>
    <col min="3334" max="3334" width="6.42578125" customWidth="1"/>
    <col min="3335" max="3335" width="9.42578125" customWidth="1"/>
    <col min="3336" max="3336" width="6.85546875" customWidth="1"/>
    <col min="3337" max="3337" width="7.7109375" customWidth="1"/>
    <col min="3338" max="3338" width="6.5703125" customWidth="1"/>
    <col min="3339" max="3339" width="6.28515625" customWidth="1"/>
    <col min="3340" max="3340" width="8.28515625" customWidth="1"/>
    <col min="3341" max="3342" width="6.5703125" customWidth="1"/>
    <col min="3343" max="3343" width="8" customWidth="1"/>
    <col min="3344" max="3344" width="7.140625" customWidth="1"/>
    <col min="3345" max="3345" width="7" customWidth="1"/>
    <col min="3346" max="3346" width="7.28515625" customWidth="1"/>
    <col min="3347" max="3347" width="5.85546875" customWidth="1"/>
    <col min="3348" max="3348" width="5.7109375" customWidth="1"/>
    <col min="3349" max="3349" width="7.28515625" customWidth="1"/>
    <col min="3350" max="3350" width="6.42578125" customWidth="1"/>
    <col min="3351" max="3351" width="5.28515625" customWidth="1"/>
    <col min="3352" max="3353" width="5.85546875" customWidth="1"/>
    <col min="3354" max="3354" width="7.7109375" customWidth="1"/>
    <col min="3355" max="3355" width="6" customWidth="1"/>
    <col min="3356" max="3356" width="6.5703125" customWidth="1"/>
    <col min="3357" max="3357" width="5.85546875" customWidth="1"/>
    <col min="3358" max="3358" width="7.140625" customWidth="1"/>
    <col min="3359" max="3359" width="7.42578125" customWidth="1"/>
    <col min="3360" max="3361" width="5.85546875" customWidth="1"/>
    <col min="3565" max="3565" width="25.5703125" customWidth="1"/>
    <col min="3566" max="3566" width="12.42578125" customWidth="1"/>
    <col min="3567" max="3567" width="4.140625" customWidth="1"/>
    <col min="3568" max="3568" width="4.5703125" customWidth="1"/>
    <col min="3569" max="3569" width="19.85546875" customWidth="1"/>
    <col min="3570" max="3570" width="12.85546875" customWidth="1"/>
    <col min="3571" max="3571" width="5.7109375" customWidth="1"/>
    <col min="3572" max="3572" width="3.5703125" customWidth="1"/>
    <col min="3573" max="3573" width="10" customWidth="1"/>
    <col min="3574" max="3574" width="8" customWidth="1"/>
    <col min="3575" max="3575" width="29.28515625" customWidth="1"/>
    <col min="3576" max="3576" width="9.7109375" customWidth="1"/>
    <col min="3577" max="3577" width="4.7109375" customWidth="1"/>
    <col min="3578" max="3579" width="5" customWidth="1"/>
    <col min="3580" max="3580" width="9.85546875" customWidth="1"/>
    <col min="3581" max="3581" width="5.28515625" customWidth="1"/>
    <col min="3582" max="3582" width="8.7109375" customWidth="1"/>
    <col min="3583" max="3583" width="5" customWidth="1"/>
    <col min="3584" max="3584" width="10.42578125" customWidth="1"/>
    <col min="3585" max="3585" width="10.85546875" customWidth="1"/>
    <col min="3586" max="3586" width="6.28515625" customWidth="1"/>
    <col min="3587" max="3587" width="7.7109375" customWidth="1"/>
    <col min="3588" max="3588" width="7.42578125" customWidth="1"/>
    <col min="3589" max="3589" width="6.28515625" customWidth="1"/>
    <col min="3590" max="3590" width="6.42578125" customWidth="1"/>
    <col min="3591" max="3591" width="9.42578125" customWidth="1"/>
    <col min="3592" max="3592" width="6.85546875" customWidth="1"/>
    <col min="3593" max="3593" width="7.7109375" customWidth="1"/>
    <col min="3594" max="3594" width="6.5703125" customWidth="1"/>
    <col min="3595" max="3595" width="6.28515625" customWidth="1"/>
    <col min="3596" max="3596" width="8.28515625" customWidth="1"/>
    <col min="3597" max="3598" width="6.5703125" customWidth="1"/>
    <col min="3599" max="3599" width="8" customWidth="1"/>
    <col min="3600" max="3600" width="7.140625" customWidth="1"/>
    <col min="3601" max="3601" width="7" customWidth="1"/>
    <col min="3602" max="3602" width="7.28515625" customWidth="1"/>
    <col min="3603" max="3603" width="5.85546875" customWidth="1"/>
    <col min="3604" max="3604" width="5.7109375" customWidth="1"/>
    <col min="3605" max="3605" width="7.28515625" customWidth="1"/>
    <col min="3606" max="3606" width="6.42578125" customWidth="1"/>
    <col min="3607" max="3607" width="5.28515625" customWidth="1"/>
    <col min="3608" max="3609" width="5.85546875" customWidth="1"/>
    <col min="3610" max="3610" width="7.7109375" customWidth="1"/>
    <col min="3611" max="3611" width="6" customWidth="1"/>
    <col min="3612" max="3612" width="6.5703125" customWidth="1"/>
    <col min="3613" max="3613" width="5.85546875" customWidth="1"/>
    <col min="3614" max="3614" width="7.140625" customWidth="1"/>
    <col min="3615" max="3615" width="7.42578125" customWidth="1"/>
    <col min="3616" max="3617" width="5.85546875" customWidth="1"/>
    <col min="3821" max="3821" width="25.5703125" customWidth="1"/>
    <col min="3822" max="3822" width="12.42578125" customWidth="1"/>
    <col min="3823" max="3823" width="4.140625" customWidth="1"/>
    <col min="3824" max="3824" width="4.5703125" customWidth="1"/>
    <col min="3825" max="3825" width="19.85546875" customWidth="1"/>
    <col min="3826" max="3826" width="12.85546875" customWidth="1"/>
    <col min="3827" max="3827" width="5.7109375" customWidth="1"/>
    <col min="3828" max="3828" width="3.5703125" customWidth="1"/>
    <col min="3829" max="3829" width="10" customWidth="1"/>
    <col min="3830" max="3830" width="8" customWidth="1"/>
    <col min="3831" max="3831" width="29.28515625" customWidth="1"/>
    <col min="3832" max="3832" width="9.7109375" customWidth="1"/>
    <col min="3833" max="3833" width="4.7109375" customWidth="1"/>
    <col min="3834" max="3835" width="5" customWidth="1"/>
    <col min="3836" max="3836" width="9.85546875" customWidth="1"/>
    <col min="3837" max="3837" width="5.28515625" customWidth="1"/>
    <col min="3838" max="3838" width="8.7109375" customWidth="1"/>
    <col min="3839" max="3839" width="5" customWidth="1"/>
    <col min="3840" max="3840" width="10.42578125" customWidth="1"/>
    <col min="3841" max="3841" width="10.85546875" customWidth="1"/>
    <col min="3842" max="3842" width="6.28515625" customWidth="1"/>
    <col min="3843" max="3843" width="7.7109375" customWidth="1"/>
    <col min="3844" max="3844" width="7.42578125" customWidth="1"/>
    <col min="3845" max="3845" width="6.28515625" customWidth="1"/>
    <col min="3846" max="3846" width="6.42578125" customWidth="1"/>
    <col min="3847" max="3847" width="9.42578125" customWidth="1"/>
    <col min="3848" max="3848" width="6.85546875" customWidth="1"/>
    <col min="3849" max="3849" width="7.7109375" customWidth="1"/>
    <col min="3850" max="3850" width="6.5703125" customWidth="1"/>
    <col min="3851" max="3851" width="6.28515625" customWidth="1"/>
    <col min="3852" max="3852" width="8.28515625" customWidth="1"/>
    <col min="3853" max="3854" width="6.5703125" customWidth="1"/>
    <col min="3855" max="3855" width="8" customWidth="1"/>
    <col min="3856" max="3856" width="7.140625" customWidth="1"/>
    <col min="3857" max="3857" width="7" customWidth="1"/>
    <col min="3858" max="3858" width="7.28515625" customWidth="1"/>
    <col min="3859" max="3859" width="5.85546875" customWidth="1"/>
    <col min="3860" max="3860" width="5.7109375" customWidth="1"/>
    <col min="3861" max="3861" width="7.28515625" customWidth="1"/>
    <col min="3862" max="3862" width="6.42578125" customWidth="1"/>
    <col min="3863" max="3863" width="5.28515625" customWidth="1"/>
    <col min="3864" max="3865" width="5.85546875" customWidth="1"/>
    <col min="3866" max="3866" width="7.7109375" customWidth="1"/>
    <col min="3867" max="3867" width="6" customWidth="1"/>
    <col min="3868" max="3868" width="6.5703125" customWidth="1"/>
    <col min="3869" max="3869" width="5.85546875" customWidth="1"/>
    <col min="3870" max="3870" width="7.140625" customWidth="1"/>
    <col min="3871" max="3871" width="7.42578125" customWidth="1"/>
    <col min="3872" max="3873" width="5.85546875" customWidth="1"/>
    <col min="4077" max="4077" width="25.5703125" customWidth="1"/>
    <col min="4078" max="4078" width="12.42578125" customWidth="1"/>
    <col min="4079" max="4079" width="4.140625" customWidth="1"/>
    <col min="4080" max="4080" width="4.5703125" customWidth="1"/>
    <col min="4081" max="4081" width="19.85546875" customWidth="1"/>
    <col min="4082" max="4082" width="12.85546875" customWidth="1"/>
    <col min="4083" max="4083" width="5.7109375" customWidth="1"/>
    <col min="4084" max="4084" width="3.5703125" customWidth="1"/>
    <col min="4085" max="4085" width="10" customWidth="1"/>
    <col min="4086" max="4086" width="8" customWidth="1"/>
    <col min="4087" max="4087" width="29.28515625" customWidth="1"/>
    <col min="4088" max="4088" width="9.7109375" customWidth="1"/>
    <col min="4089" max="4089" width="4.7109375" customWidth="1"/>
    <col min="4090" max="4091" width="5" customWidth="1"/>
    <col min="4092" max="4092" width="9.85546875" customWidth="1"/>
    <col min="4093" max="4093" width="5.28515625" customWidth="1"/>
    <col min="4094" max="4094" width="8.7109375" customWidth="1"/>
    <col min="4095" max="4095" width="5" customWidth="1"/>
    <col min="4096" max="4096" width="10.42578125" customWidth="1"/>
    <col min="4097" max="4097" width="10.85546875" customWidth="1"/>
    <col min="4098" max="4098" width="6.28515625" customWidth="1"/>
    <col min="4099" max="4099" width="7.7109375" customWidth="1"/>
    <col min="4100" max="4100" width="7.42578125" customWidth="1"/>
    <col min="4101" max="4101" width="6.28515625" customWidth="1"/>
    <col min="4102" max="4102" width="6.42578125" customWidth="1"/>
    <col min="4103" max="4103" width="9.42578125" customWidth="1"/>
    <col min="4104" max="4104" width="6.85546875" customWidth="1"/>
    <col min="4105" max="4105" width="7.7109375" customWidth="1"/>
    <col min="4106" max="4106" width="6.5703125" customWidth="1"/>
    <col min="4107" max="4107" width="6.28515625" customWidth="1"/>
    <col min="4108" max="4108" width="8.28515625" customWidth="1"/>
    <col min="4109" max="4110" width="6.5703125" customWidth="1"/>
    <col min="4111" max="4111" width="8" customWidth="1"/>
    <col min="4112" max="4112" width="7.140625" customWidth="1"/>
    <col min="4113" max="4113" width="7" customWidth="1"/>
    <col min="4114" max="4114" width="7.28515625" customWidth="1"/>
    <col min="4115" max="4115" width="5.85546875" customWidth="1"/>
    <col min="4116" max="4116" width="5.7109375" customWidth="1"/>
    <col min="4117" max="4117" width="7.28515625" customWidth="1"/>
    <col min="4118" max="4118" width="6.42578125" customWidth="1"/>
    <col min="4119" max="4119" width="5.28515625" customWidth="1"/>
    <col min="4120" max="4121" width="5.85546875" customWidth="1"/>
    <col min="4122" max="4122" width="7.7109375" customWidth="1"/>
    <col min="4123" max="4123" width="6" customWidth="1"/>
    <col min="4124" max="4124" width="6.5703125" customWidth="1"/>
    <col min="4125" max="4125" width="5.85546875" customWidth="1"/>
    <col min="4126" max="4126" width="7.140625" customWidth="1"/>
    <col min="4127" max="4127" width="7.42578125" customWidth="1"/>
    <col min="4128" max="4129" width="5.85546875" customWidth="1"/>
    <col min="4333" max="4333" width="25.5703125" customWidth="1"/>
    <col min="4334" max="4334" width="12.42578125" customWidth="1"/>
    <col min="4335" max="4335" width="4.140625" customWidth="1"/>
    <col min="4336" max="4336" width="4.5703125" customWidth="1"/>
    <col min="4337" max="4337" width="19.85546875" customWidth="1"/>
    <col min="4338" max="4338" width="12.85546875" customWidth="1"/>
    <col min="4339" max="4339" width="5.7109375" customWidth="1"/>
    <col min="4340" max="4340" width="3.5703125" customWidth="1"/>
    <col min="4341" max="4341" width="10" customWidth="1"/>
    <col min="4342" max="4342" width="8" customWidth="1"/>
    <col min="4343" max="4343" width="29.28515625" customWidth="1"/>
    <col min="4344" max="4344" width="9.7109375" customWidth="1"/>
    <col min="4345" max="4345" width="4.7109375" customWidth="1"/>
    <col min="4346" max="4347" width="5" customWidth="1"/>
    <col min="4348" max="4348" width="9.85546875" customWidth="1"/>
    <col min="4349" max="4349" width="5.28515625" customWidth="1"/>
    <col min="4350" max="4350" width="8.7109375" customWidth="1"/>
    <col min="4351" max="4351" width="5" customWidth="1"/>
    <col min="4352" max="4352" width="10.42578125" customWidth="1"/>
    <col min="4353" max="4353" width="10.85546875" customWidth="1"/>
    <col min="4354" max="4354" width="6.28515625" customWidth="1"/>
    <col min="4355" max="4355" width="7.7109375" customWidth="1"/>
    <col min="4356" max="4356" width="7.42578125" customWidth="1"/>
    <col min="4357" max="4357" width="6.28515625" customWidth="1"/>
    <col min="4358" max="4358" width="6.42578125" customWidth="1"/>
    <col min="4359" max="4359" width="9.42578125" customWidth="1"/>
    <col min="4360" max="4360" width="6.85546875" customWidth="1"/>
    <col min="4361" max="4361" width="7.7109375" customWidth="1"/>
    <col min="4362" max="4362" width="6.5703125" customWidth="1"/>
    <col min="4363" max="4363" width="6.28515625" customWidth="1"/>
    <col min="4364" max="4364" width="8.28515625" customWidth="1"/>
    <col min="4365" max="4366" width="6.5703125" customWidth="1"/>
    <col min="4367" max="4367" width="8" customWidth="1"/>
    <col min="4368" max="4368" width="7.140625" customWidth="1"/>
    <col min="4369" max="4369" width="7" customWidth="1"/>
    <col min="4370" max="4370" width="7.28515625" customWidth="1"/>
    <col min="4371" max="4371" width="5.85546875" customWidth="1"/>
    <col min="4372" max="4372" width="5.7109375" customWidth="1"/>
    <col min="4373" max="4373" width="7.28515625" customWidth="1"/>
    <col min="4374" max="4374" width="6.42578125" customWidth="1"/>
    <col min="4375" max="4375" width="5.28515625" customWidth="1"/>
    <col min="4376" max="4377" width="5.85546875" customWidth="1"/>
    <col min="4378" max="4378" width="7.7109375" customWidth="1"/>
    <col min="4379" max="4379" width="6" customWidth="1"/>
    <col min="4380" max="4380" width="6.5703125" customWidth="1"/>
    <col min="4381" max="4381" width="5.85546875" customWidth="1"/>
    <col min="4382" max="4382" width="7.140625" customWidth="1"/>
    <col min="4383" max="4383" width="7.42578125" customWidth="1"/>
    <col min="4384" max="4385" width="5.85546875" customWidth="1"/>
    <col min="4589" max="4589" width="25.5703125" customWidth="1"/>
    <col min="4590" max="4590" width="12.42578125" customWidth="1"/>
    <col min="4591" max="4591" width="4.140625" customWidth="1"/>
    <col min="4592" max="4592" width="4.5703125" customWidth="1"/>
    <col min="4593" max="4593" width="19.85546875" customWidth="1"/>
    <col min="4594" max="4594" width="12.85546875" customWidth="1"/>
    <col min="4595" max="4595" width="5.7109375" customWidth="1"/>
    <col min="4596" max="4596" width="3.5703125" customWidth="1"/>
    <col min="4597" max="4597" width="10" customWidth="1"/>
    <col min="4598" max="4598" width="8" customWidth="1"/>
    <col min="4599" max="4599" width="29.28515625" customWidth="1"/>
    <col min="4600" max="4600" width="9.7109375" customWidth="1"/>
    <col min="4601" max="4601" width="4.7109375" customWidth="1"/>
    <col min="4602" max="4603" width="5" customWidth="1"/>
    <col min="4604" max="4604" width="9.85546875" customWidth="1"/>
    <col min="4605" max="4605" width="5.28515625" customWidth="1"/>
    <col min="4606" max="4606" width="8.7109375" customWidth="1"/>
    <col min="4607" max="4607" width="5" customWidth="1"/>
    <col min="4608" max="4608" width="10.42578125" customWidth="1"/>
    <col min="4609" max="4609" width="10.85546875" customWidth="1"/>
    <col min="4610" max="4610" width="6.28515625" customWidth="1"/>
    <col min="4611" max="4611" width="7.7109375" customWidth="1"/>
    <col min="4612" max="4612" width="7.42578125" customWidth="1"/>
    <col min="4613" max="4613" width="6.28515625" customWidth="1"/>
    <col min="4614" max="4614" width="6.42578125" customWidth="1"/>
    <col min="4615" max="4615" width="9.42578125" customWidth="1"/>
    <col min="4616" max="4616" width="6.85546875" customWidth="1"/>
    <col min="4617" max="4617" width="7.7109375" customWidth="1"/>
    <col min="4618" max="4618" width="6.5703125" customWidth="1"/>
    <col min="4619" max="4619" width="6.28515625" customWidth="1"/>
    <col min="4620" max="4620" width="8.28515625" customWidth="1"/>
    <col min="4621" max="4622" width="6.5703125" customWidth="1"/>
    <col min="4623" max="4623" width="8" customWidth="1"/>
    <col min="4624" max="4624" width="7.140625" customWidth="1"/>
    <col min="4625" max="4625" width="7" customWidth="1"/>
    <col min="4626" max="4626" width="7.28515625" customWidth="1"/>
    <col min="4627" max="4627" width="5.85546875" customWidth="1"/>
    <col min="4628" max="4628" width="5.7109375" customWidth="1"/>
    <col min="4629" max="4629" width="7.28515625" customWidth="1"/>
    <col min="4630" max="4630" width="6.42578125" customWidth="1"/>
    <col min="4631" max="4631" width="5.28515625" customWidth="1"/>
    <col min="4632" max="4633" width="5.85546875" customWidth="1"/>
    <col min="4634" max="4634" width="7.7109375" customWidth="1"/>
    <col min="4635" max="4635" width="6" customWidth="1"/>
    <col min="4636" max="4636" width="6.5703125" customWidth="1"/>
    <col min="4637" max="4637" width="5.85546875" customWidth="1"/>
    <col min="4638" max="4638" width="7.140625" customWidth="1"/>
    <col min="4639" max="4639" width="7.42578125" customWidth="1"/>
    <col min="4640" max="4641" width="5.85546875" customWidth="1"/>
    <col min="4845" max="4845" width="25.5703125" customWidth="1"/>
    <col min="4846" max="4846" width="12.42578125" customWidth="1"/>
    <col min="4847" max="4847" width="4.140625" customWidth="1"/>
    <col min="4848" max="4848" width="4.5703125" customWidth="1"/>
    <col min="4849" max="4849" width="19.85546875" customWidth="1"/>
    <col min="4850" max="4850" width="12.85546875" customWidth="1"/>
    <col min="4851" max="4851" width="5.7109375" customWidth="1"/>
    <col min="4852" max="4852" width="3.5703125" customWidth="1"/>
    <col min="4853" max="4853" width="10" customWidth="1"/>
    <col min="4854" max="4854" width="8" customWidth="1"/>
    <col min="4855" max="4855" width="29.28515625" customWidth="1"/>
    <col min="4856" max="4856" width="9.7109375" customWidth="1"/>
    <col min="4857" max="4857" width="4.7109375" customWidth="1"/>
    <col min="4858" max="4859" width="5" customWidth="1"/>
    <col min="4860" max="4860" width="9.85546875" customWidth="1"/>
    <col min="4861" max="4861" width="5.28515625" customWidth="1"/>
    <col min="4862" max="4862" width="8.7109375" customWidth="1"/>
    <col min="4863" max="4863" width="5" customWidth="1"/>
    <col min="4864" max="4864" width="10.42578125" customWidth="1"/>
    <col min="4865" max="4865" width="10.85546875" customWidth="1"/>
    <col min="4866" max="4866" width="6.28515625" customWidth="1"/>
    <col min="4867" max="4867" width="7.7109375" customWidth="1"/>
    <col min="4868" max="4868" width="7.42578125" customWidth="1"/>
    <col min="4869" max="4869" width="6.28515625" customWidth="1"/>
    <col min="4870" max="4870" width="6.42578125" customWidth="1"/>
    <col min="4871" max="4871" width="9.42578125" customWidth="1"/>
    <col min="4872" max="4872" width="6.85546875" customWidth="1"/>
    <col min="4873" max="4873" width="7.7109375" customWidth="1"/>
    <col min="4874" max="4874" width="6.5703125" customWidth="1"/>
    <col min="4875" max="4875" width="6.28515625" customWidth="1"/>
    <col min="4876" max="4876" width="8.28515625" customWidth="1"/>
    <col min="4877" max="4878" width="6.5703125" customWidth="1"/>
    <col min="4879" max="4879" width="8" customWidth="1"/>
    <col min="4880" max="4880" width="7.140625" customWidth="1"/>
    <col min="4881" max="4881" width="7" customWidth="1"/>
    <col min="4882" max="4882" width="7.28515625" customWidth="1"/>
    <col min="4883" max="4883" width="5.85546875" customWidth="1"/>
    <col min="4884" max="4884" width="5.7109375" customWidth="1"/>
    <col min="4885" max="4885" width="7.28515625" customWidth="1"/>
    <col min="4886" max="4886" width="6.42578125" customWidth="1"/>
    <col min="4887" max="4887" width="5.28515625" customWidth="1"/>
    <col min="4888" max="4889" width="5.85546875" customWidth="1"/>
    <col min="4890" max="4890" width="7.7109375" customWidth="1"/>
    <col min="4891" max="4891" width="6" customWidth="1"/>
    <col min="4892" max="4892" width="6.5703125" customWidth="1"/>
    <col min="4893" max="4893" width="5.85546875" customWidth="1"/>
    <col min="4894" max="4894" width="7.140625" customWidth="1"/>
    <col min="4895" max="4895" width="7.42578125" customWidth="1"/>
    <col min="4896" max="4897" width="5.85546875" customWidth="1"/>
    <col min="5101" max="5101" width="25.5703125" customWidth="1"/>
    <col min="5102" max="5102" width="12.42578125" customWidth="1"/>
    <col min="5103" max="5103" width="4.140625" customWidth="1"/>
    <col min="5104" max="5104" width="4.5703125" customWidth="1"/>
    <col min="5105" max="5105" width="19.85546875" customWidth="1"/>
    <col min="5106" max="5106" width="12.85546875" customWidth="1"/>
    <col min="5107" max="5107" width="5.7109375" customWidth="1"/>
    <col min="5108" max="5108" width="3.5703125" customWidth="1"/>
    <col min="5109" max="5109" width="10" customWidth="1"/>
    <col min="5110" max="5110" width="8" customWidth="1"/>
    <col min="5111" max="5111" width="29.28515625" customWidth="1"/>
    <col min="5112" max="5112" width="9.7109375" customWidth="1"/>
    <col min="5113" max="5113" width="4.7109375" customWidth="1"/>
    <col min="5114" max="5115" width="5" customWidth="1"/>
    <col min="5116" max="5116" width="9.85546875" customWidth="1"/>
    <col min="5117" max="5117" width="5.28515625" customWidth="1"/>
    <col min="5118" max="5118" width="8.7109375" customWidth="1"/>
    <col min="5119" max="5119" width="5" customWidth="1"/>
    <col min="5120" max="5120" width="10.42578125" customWidth="1"/>
    <col min="5121" max="5121" width="10.85546875" customWidth="1"/>
    <col min="5122" max="5122" width="6.28515625" customWidth="1"/>
    <col min="5123" max="5123" width="7.7109375" customWidth="1"/>
    <col min="5124" max="5124" width="7.42578125" customWidth="1"/>
    <col min="5125" max="5125" width="6.28515625" customWidth="1"/>
    <col min="5126" max="5126" width="6.42578125" customWidth="1"/>
    <col min="5127" max="5127" width="9.42578125" customWidth="1"/>
    <col min="5128" max="5128" width="6.85546875" customWidth="1"/>
    <col min="5129" max="5129" width="7.7109375" customWidth="1"/>
    <col min="5130" max="5130" width="6.5703125" customWidth="1"/>
    <col min="5131" max="5131" width="6.28515625" customWidth="1"/>
    <col min="5132" max="5132" width="8.28515625" customWidth="1"/>
    <col min="5133" max="5134" width="6.5703125" customWidth="1"/>
    <col min="5135" max="5135" width="8" customWidth="1"/>
    <col min="5136" max="5136" width="7.140625" customWidth="1"/>
    <col min="5137" max="5137" width="7" customWidth="1"/>
    <col min="5138" max="5138" width="7.28515625" customWidth="1"/>
    <col min="5139" max="5139" width="5.85546875" customWidth="1"/>
    <col min="5140" max="5140" width="5.7109375" customWidth="1"/>
    <col min="5141" max="5141" width="7.28515625" customWidth="1"/>
    <col min="5142" max="5142" width="6.42578125" customWidth="1"/>
    <col min="5143" max="5143" width="5.28515625" customWidth="1"/>
    <col min="5144" max="5145" width="5.85546875" customWidth="1"/>
    <col min="5146" max="5146" width="7.7109375" customWidth="1"/>
    <col min="5147" max="5147" width="6" customWidth="1"/>
    <col min="5148" max="5148" width="6.5703125" customWidth="1"/>
    <col min="5149" max="5149" width="5.85546875" customWidth="1"/>
    <col min="5150" max="5150" width="7.140625" customWidth="1"/>
    <col min="5151" max="5151" width="7.42578125" customWidth="1"/>
    <col min="5152" max="5153" width="5.85546875" customWidth="1"/>
    <col min="5357" max="5357" width="25.5703125" customWidth="1"/>
    <col min="5358" max="5358" width="12.42578125" customWidth="1"/>
    <col min="5359" max="5359" width="4.140625" customWidth="1"/>
    <col min="5360" max="5360" width="4.5703125" customWidth="1"/>
    <col min="5361" max="5361" width="19.85546875" customWidth="1"/>
    <col min="5362" max="5362" width="12.85546875" customWidth="1"/>
    <col min="5363" max="5363" width="5.7109375" customWidth="1"/>
    <col min="5364" max="5364" width="3.5703125" customWidth="1"/>
    <col min="5365" max="5365" width="10" customWidth="1"/>
    <col min="5366" max="5366" width="8" customWidth="1"/>
    <col min="5367" max="5367" width="29.28515625" customWidth="1"/>
    <col min="5368" max="5368" width="9.7109375" customWidth="1"/>
    <col min="5369" max="5369" width="4.7109375" customWidth="1"/>
    <col min="5370" max="5371" width="5" customWidth="1"/>
    <col min="5372" max="5372" width="9.85546875" customWidth="1"/>
    <col min="5373" max="5373" width="5.28515625" customWidth="1"/>
    <col min="5374" max="5374" width="8.7109375" customWidth="1"/>
    <col min="5375" max="5375" width="5" customWidth="1"/>
    <col min="5376" max="5376" width="10.42578125" customWidth="1"/>
    <col min="5377" max="5377" width="10.85546875" customWidth="1"/>
    <col min="5378" max="5378" width="6.28515625" customWidth="1"/>
    <col min="5379" max="5379" width="7.7109375" customWidth="1"/>
    <col min="5380" max="5380" width="7.42578125" customWidth="1"/>
    <col min="5381" max="5381" width="6.28515625" customWidth="1"/>
    <col min="5382" max="5382" width="6.42578125" customWidth="1"/>
    <col min="5383" max="5383" width="9.42578125" customWidth="1"/>
    <col min="5384" max="5384" width="6.85546875" customWidth="1"/>
    <col min="5385" max="5385" width="7.7109375" customWidth="1"/>
    <col min="5386" max="5386" width="6.5703125" customWidth="1"/>
    <col min="5387" max="5387" width="6.28515625" customWidth="1"/>
    <col min="5388" max="5388" width="8.28515625" customWidth="1"/>
    <col min="5389" max="5390" width="6.5703125" customWidth="1"/>
    <col min="5391" max="5391" width="8" customWidth="1"/>
    <col min="5392" max="5392" width="7.140625" customWidth="1"/>
    <col min="5393" max="5393" width="7" customWidth="1"/>
    <col min="5394" max="5394" width="7.28515625" customWidth="1"/>
    <col min="5395" max="5395" width="5.85546875" customWidth="1"/>
    <col min="5396" max="5396" width="5.7109375" customWidth="1"/>
    <col min="5397" max="5397" width="7.28515625" customWidth="1"/>
    <col min="5398" max="5398" width="6.42578125" customWidth="1"/>
    <col min="5399" max="5399" width="5.28515625" customWidth="1"/>
    <col min="5400" max="5401" width="5.85546875" customWidth="1"/>
    <col min="5402" max="5402" width="7.7109375" customWidth="1"/>
    <col min="5403" max="5403" width="6" customWidth="1"/>
    <col min="5404" max="5404" width="6.5703125" customWidth="1"/>
    <col min="5405" max="5405" width="5.85546875" customWidth="1"/>
    <col min="5406" max="5406" width="7.140625" customWidth="1"/>
    <col min="5407" max="5407" width="7.42578125" customWidth="1"/>
    <col min="5408" max="5409" width="5.85546875" customWidth="1"/>
    <col min="5613" max="5613" width="25.5703125" customWidth="1"/>
    <col min="5614" max="5614" width="12.42578125" customWidth="1"/>
    <col min="5615" max="5615" width="4.140625" customWidth="1"/>
    <col min="5616" max="5616" width="4.5703125" customWidth="1"/>
    <col min="5617" max="5617" width="19.85546875" customWidth="1"/>
    <col min="5618" max="5618" width="12.85546875" customWidth="1"/>
    <col min="5619" max="5619" width="5.7109375" customWidth="1"/>
    <col min="5620" max="5620" width="3.5703125" customWidth="1"/>
    <col min="5621" max="5621" width="10" customWidth="1"/>
    <col min="5622" max="5622" width="8" customWidth="1"/>
    <col min="5623" max="5623" width="29.28515625" customWidth="1"/>
    <col min="5624" max="5624" width="9.7109375" customWidth="1"/>
    <col min="5625" max="5625" width="4.7109375" customWidth="1"/>
    <col min="5626" max="5627" width="5" customWidth="1"/>
    <col min="5628" max="5628" width="9.85546875" customWidth="1"/>
    <col min="5629" max="5629" width="5.28515625" customWidth="1"/>
    <col min="5630" max="5630" width="8.7109375" customWidth="1"/>
    <col min="5631" max="5631" width="5" customWidth="1"/>
    <col min="5632" max="5632" width="10.42578125" customWidth="1"/>
    <col min="5633" max="5633" width="10.85546875" customWidth="1"/>
    <col min="5634" max="5634" width="6.28515625" customWidth="1"/>
    <col min="5635" max="5635" width="7.7109375" customWidth="1"/>
    <col min="5636" max="5636" width="7.42578125" customWidth="1"/>
    <col min="5637" max="5637" width="6.28515625" customWidth="1"/>
    <col min="5638" max="5638" width="6.42578125" customWidth="1"/>
    <col min="5639" max="5639" width="9.42578125" customWidth="1"/>
    <col min="5640" max="5640" width="6.85546875" customWidth="1"/>
    <col min="5641" max="5641" width="7.7109375" customWidth="1"/>
    <col min="5642" max="5642" width="6.5703125" customWidth="1"/>
    <col min="5643" max="5643" width="6.28515625" customWidth="1"/>
    <col min="5644" max="5644" width="8.28515625" customWidth="1"/>
    <col min="5645" max="5646" width="6.5703125" customWidth="1"/>
    <col min="5647" max="5647" width="8" customWidth="1"/>
    <col min="5648" max="5648" width="7.140625" customWidth="1"/>
    <col min="5649" max="5649" width="7" customWidth="1"/>
    <col min="5650" max="5650" width="7.28515625" customWidth="1"/>
    <col min="5651" max="5651" width="5.85546875" customWidth="1"/>
    <col min="5652" max="5652" width="5.7109375" customWidth="1"/>
    <col min="5653" max="5653" width="7.28515625" customWidth="1"/>
    <col min="5654" max="5654" width="6.42578125" customWidth="1"/>
    <col min="5655" max="5655" width="5.28515625" customWidth="1"/>
    <col min="5656" max="5657" width="5.85546875" customWidth="1"/>
    <col min="5658" max="5658" width="7.7109375" customWidth="1"/>
    <col min="5659" max="5659" width="6" customWidth="1"/>
    <col min="5660" max="5660" width="6.5703125" customWidth="1"/>
    <col min="5661" max="5661" width="5.85546875" customWidth="1"/>
    <col min="5662" max="5662" width="7.140625" customWidth="1"/>
    <col min="5663" max="5663" width="7.42578125" customWidth="1"/>
    <col min="5664" max="5665" width="5.85546875" customWidth="1"/>
    <col min="5869" max="5869" width="25.5703125" customWidth="1"/>
    <col min="5870" max="5870" width="12.42578125" customWidth="1"/>
    <col min="5871" max="5871" width="4.140625" customWidth="1"/>
    <col min="5872" max="5872" width="4.5703125" customWidth="1"/>
    <col min="5873" max="5873" width="19.85546875" customWidth="1"/>
    <col min="5874" max="5874" width="12.85546875" customWidth="1"/>
    <col min="5875" max="5875" width="5.7109375" customWidth="1"/>
    <col min="5876" max="5876" width="3.5703125" customWidth="1"/>
    <col min="5877" max="5877" width="10" customWidth="1"/>
    <col min="5878" max="5878" width="8" customWidth="1"/>
    <col min="5879" max="5879" width="29.28515625" customWidth="1"/>
    <col min="5880" max="5880" width="9.7109375" customWidth="1"/>
    <col min="5881" max="5881" width="4.7109375" customWidth="1"/>
    <col min="5882" max="5883" width="5" customWidth="1"/>
    <col min="5884" max="5884" width="9.85546875" customWidth="1"/>
    <col min="5885" max="5885" width="5.28515625" customWidth="1"/>
    <col min="5886" max="5886" width="8.7109375" customWidth="1"/>
    <col min="5887" max="5887" width="5" customWidth="1"/>
    <col min="5888" max="5888" width="10.42578125" customWidth="1"/>
    <col min="5889" max="5889" width="10.85546875" customWidth="1"/>
    <col min="5890" max="5890" width="6.28515625" customWidth="1"/>
    <col min="5891" max="5891" width="7.7109375" customWidth="1"/>
    <col min="5892" max="5892" width="7.42578125" customWidth="1"/>
    <col min="5893" max="5893" width="6.28515625" customWidth="1"/>
    <col min="5894" max="5894" width="6.42578125" customWidth="1"/>
    <col min="5895" max="5895" width="9.42578125" customWidth="1"/>
    <col min="5896" max="5896" width="6.85546875" customWidth="1"/>
    <col min="5897" max="5897" width="7.7109375" customWidth="1"/>
    <col min="5898" max="5898" width="6.5703125" customWidth="1"/>
    <col min="5899" max="5899" width="6.28515625" customWidth="1"/>
    <col min="5900" max="5900" width="8.28515625" customWidth="1"/>
    <col min="5901" max="5902" width="6.5703125" customWidth="1"/>
    <col min="5903" max="5903" width="8" customWidth="1"/>
    <col min="5904" max="5904" width="7.140625" customWidth="1"/>
    <col min="5905" max="5905" width="7" customWidth="1"/>
    <col min="5906" max="5906" width="7.28515625" customWidth="1"/>
    <col min="5907" max="5907" width="5.85546875" customWidth="1"/>
    <col min="5908" max="5908" width="5.7109375" customWidth="1"/>
    <col min="5909" max="5909" width="7.28515625" customWidth="1"/>
    <col min="5910" max="5910" width="6.42578125" customWidth="1"/>
    <col min="5911" max="5911" width="5.28515625" customWidth="1"/>
    <col min="5912" max="5913" width="5.85546875" customWidth="1"/>
    <col min="5914" max="5914" width="7.7109375" customWidth="1"/>
    <col min="5915" max="5915" width="6" customWidth="1"/>
    <col min="5916" max="5916" width="6.5703125" customWidth="1"/>
    <col min="5917" max="5917" width="5.85546875" customWidth="1"/>
    <col min="5918" max="5918" width="7.140625" customWidth="1"/>
    <col min="5919" max="5919" width="7.42578125" customWidth="1"/>
    <col min="5920" max="5921" width="5.85546875" customWidth="1"/>
    <col min="6125" max="6125" width="25.5703125" customWidth="1"/>
    <col min="6126" max="6126" width="12.42578125" customWidth="1"/>
    <col min="6127" max="6127" width="4.140625" customWidth="1"/>
    <col min="6128" max="6128" width="4.5703125" customWidth="1"/>
    <col min="6129" max="6129" width="19.85546875" customWidth="1"/>
    <col min="6130" max="6130" width="12.85546875" customWidth="1"/>
    <col min="6131" max="6131" width="5.7109375" customWidth="1"/>
    <col min="6132" max="6132" width="3.5703125" customWidth="1"/>
    <col min="6133" max="6133" width="10" customWidth="1"/>
    <col min="6134" max="6134" width="8" customWidth="1"/>
    <col min="6135" max="6135" width="29.28515625" customWidth="1"/>
    <col min="6136" max="6136" width="9.7109375" customWidth="1"/>
    <col min="6137" max="6137" width="4.7109375" customWidth="1"/>
    <col min="6138" max="6139" width="5" customWidth="1"/>
    <col min="6140" max="6140" width="9.85546875" customWidth="1"/>
    <col min="6141" max="6141" width="5.28515625" customWidth="1"/>
    <col min="6142" max="6142" width="8.7109375" customWidth="1"/>
    <col min="6143" max="6143" width="5" customWidth="1"/>
    <col min="6144" max="6144" width="10.42578125" customWidth="1"/>
    <col min="6145" max="6145" width="10.85546875" customWidth="1"/>
    <col min="6146" max="6146" width="6.28515625" customWidth="1"/>
    <col min="6147" max="6147" width="7.7109375" customWidth="1"/>
    <col min="6148" max="6148" width="7.42578125" customWidth="1"/>
    <col min="6149" max="6149" width="6.28515625" customWidth="1"/>
    <col min="6150" max="6150" width="6.42578125" customWidth="1"/>
    <col min="6151" max="6151" width="9.42578125" customWidth="1"/>
    <col min="6152" max="6152" width="6.85546875" customWidth="1"/>
    <col min="6153" max="6153" width="7.7109375" customWidth="1"/>
    <col min="6154" max="6154" width="6.5703125" customWidth="1"/>
    <col min="6155" max="6155" width="6.28515625" customWidth="1"/>
    <col min="6156" max="6156" width="8.28515625" customWidth="1"/>
    <col min="6157" max="6158" width="6.5703125" customWidth="1"/>
    <col min="6159" max="6159" width="8" customWidth="1"/>
    <col min="6160" max="6160" width="7.140625" customWidth="1"/>
    <col min="6161" max="6161" width="7" customWidth="1"/>
    <col min="6162" max="6162" width="7.28515625" customWidth="1"/>
    <col min="6163" max="6163" width="5.85546875" customWidth="1"/>
    <col min="6164" max="6164" width="5.7109375" customWidth="1"/>
    <col min="6165" max="6165" width="7.28515625" customWidth="1"/>
    <col min="6166" max="6166" width="6.42578125" customWidth="1"/>
    <col min="6167" max="6167" width="5.28515625" customWidth="1"/>
    <col min="6168" max="6169" width="5.85546875" customWidth="1"/>
    <col min="6170" max="6170" width="7.7109375" customWidth="1"/>
    <col min="6171" max="6171" width="6" customWidth="1"/>
    <col min="6172" max="6172" width="6.5703125" customWidth="1"/>
    <col min="6173" max="6173" width="5.85546875" customWidth="1"/>
    <col min="6174" max="6174" width="7.140625" customWidth="1"/>
    <col min="6175" max="6175" width="7.42578125" customWidth="1"/>
    <col min="6176" max="6177" width="5.85546875" customWidth="1"/>
    <col min="6381" max="6381" width="25.5703125" customWidth="1"/>
    <col min="6382" max="6382" width="12.42578125" customWidth="1"/>
    <col min="6383" max="6383" width="4.140625" customWidth="1"/>
    <col min="6384" max="6384" width="4.5703125" customWidth="1"/>
    <col min="6385" max="6385" width="19.85546875" customWidth="1"/>
    <col min="6386" max="6386" width="12.85546875" customWidth="1"/>
    <col min="6387" max="6387" width="5.7109375" customWidth="1"/>
    <col min="6388" max="6388" width="3.5703125" customWidth="1"/>
    <col min="6389" max="6389" width="10" customWidth="1"/>
    <col min="6390" max="6390" width="8" customWidth="1"/>
    <col min="6391" max="6391" width="29.28515625" customWidth="1"/>
    <col min="6392" max="6392" width="9.7109375" customWidth="1"/>
    <col min="6393" max="6393" width="4.7109375" customWidth="1"/>
    <col min="6394" max="6395" width="5" customWidth="1"/>
    <col min="6396" max="6396" width="9.85546875" customWidth="1"/>
    <col min="6397" max="6397" width="5.28515625" customWidth="1"/>
    <col min="6398" max="6398" width="8.7109375" customWidth="1"/>
    <col min="6399" max="6399" width="5" customWidth="1"/>
    <col min="6400" max="6400" width="10.42578125" customWidth="1"/>
    <col min="6401" max="6401" width="10.85546875" customWidth="1"/>
    <col min="6402" max="6402" width="6.28515625" customWidth="1"/>
    <col min="6403" max="6403" width="7.7109375" customWidth="1"/>
    <col min="6404" max="6404" width="7.42578125" customWidth="1"/>
    <col min="6405" max="6405" width="6.28515625" customWidth="1"/>
    <col min="6406" max="6406" width="6.42578125" customWidth="1"/>
    <col min="6407" max="6407" width="9.42578125" customWidth="1"/>
    <col min="6408" max="6408" width="6.85546875" customWidth="1"/>
    <col min="6409" max="6409" width="7.7109375" customWidth="1"/>
    <col min="6410" max="6410" width="6.5703125" customWidth="1"/>
    <col min="6411" max="6411" width="6.28515625" customWidth="1"/>
    <col min="6412" max="6412" width="8.28515625" customWidth="1"/>
    <col min="6413" max="6414" width="6.5703125" customWidth="1"/>
    <col min="6415" max="6415" width="8" customWidth="1"/>
    <col min="6416" max="6416" width="7.140625" customWidth="1"/>
    <col min="6417" max="6417" width="7" customWidth="1"/>
    <col min="6418" max="6418" width="7.28515625" customWidth="1"/>
    <col min="6419" max="6419" width="5.85546875" customWidth="1"/>
    <col min="6420" max="6420" width="5.7109375" customWidth="1"/>
    <col min="6421" max="6421" width="7.28515625" customWidth="1"/>
    <col min="6422" max="6422" width="6.42578125" customWidth="1"/>
    <col min="6423" max="6423" width="5.28515625" customWidth="1"/>
    <col min="6424" max="6425" width="5.85546875" customWidth="1"/>
    <col min="6426" max="6426" width="7.7109375" customWidth="1"/>
    <col min="6427" max="6427" width="6" customWidth="1"/>
    <col min="6428" max="6428" width="6.5703125" customWidth="1"/>
    <col min="6429" max="6429" width="5.85546875" customWidth="1"/>
    <col min="6430" max="6430" width="7.140625" customWidth="1"/>
    <col min="6431" max="6431" width="7.42578125" customWidth="1"/>
    <col min="6432" max="6433" width="5.85546875" customWidth="1"/>
    <col min="6637" max="6637" width="25.5703125" customWidth="1"/>
    <col min="6638" max="6638" width="12.42578125" customWidth="1"/>
    <col min="6639" max="6639" width="4.140625" customWidth="1"/>
    <col min="6640" max="6640" width="4.5703125" customWidth="1"/>
    <col min="6641" max="6641" width="19.85546875" customWidth="1"/>
    <col min="6642" max="6642" width="12.85546875" customWidth="1"/>
    <col min="6643" max="6643" width="5.7109375" customWidth="1"/>
    <col min="6644" max="6644" width="3.5703125" customWidth="1"/>
    <col min="6645" max="6645" width="10" customWidth="1"/>
    <col min="6646" max="6646" width="8" customWidth="1"/>
    <col min="6647" max="6647" width="29.28515625" customWidth="1"/>
    <col min="6648" max="6648" width="9.7109375" customWidth="1"/>
    <col min="6649" max="6649" width="4.7109375" customWidth="1"/>
    <col min="6650" max="6651" width="5" customWidth="1"/>
    <col min="6652" max="6652" width="9.85546875" customWidth="1"/>
    <col min="6653" max="6653" width="5.28515625" customWidth="1"/>
    <col min="6654" max="6654" width="8.7109375" customWidth="1"/>
    <col min="6655" max="6655" width="5" customWidth="1"/>
    <col min="6656" max="6656" width="10.42578125" customWidth="1"/>
    <col min="6657" max="6657" width="10.85546875" customWidth="1"/>
    <col min="6658" max="6658" width="6.28515625" customWidth="1"/>
    <col min="6659" max="6659" width="7.7109375" customWidth="1"/>
    <col min="6660" max="6660" width="7.42578125" customWidth="1"/>
    <col min="6661" max="6661" width="6.28515625" customWidth="1"/>
    <col min="6662" max="6662" width="6.42578125" customWidth="1"/>
    <col min="6663" max="6663" width="9.42578125" customWidth="1"/>
    <col min="6664" max="6664" width="6.85546875" customWidth="1"/>
    <col min="6665" max="6665" width="7.7109375" customWidth="1"/>
    <col min="6666" max="6666" width="6.5703125" customWidth="1"/>
    <col min="6667" max="6667" width="6.28515625" customWidth="1"/>
    <col min="6668" max="6668" width="8.28515625" customWidth="1"/>
    <col min="6669" max="6670" width="6.5703125" customWidth="1"/>
    <col min="6671" max="6671" width="8" customWidth="1"/>
    <col min="6672" max="6672" width="7.140625" customWidth="1"/>
    <col min="6673" max="6673" width="7" customWidth="1"/>
    <col min="6674" max="6674" width="7.28515625" customWidth="1"/>
    <col min="6675" max="6675" width="5.85546875" customWidth="1"/>
    <col min="6676" max="6676" width="5.7109375" customWidth="1"/>
    <col min="6677" max="6677" width="7.28515625" customWidth="1"/>
    <col min="6678" max="6678" width="6.42578125" customWidth="1"/>
    <col min="6679" max="6679" width="5.28515625" customWidth="1"/>
    <col min="6680" max="6681" width="5.85546875" customWidth="1"/>
    <col min="6682" max="6682" width="7.7109375" customWidth="1"/>
    <col min="6683" max="6683" width="6" customWidth="1"/>
    <col min="6684" max="6684" width="6.5703125" customWidth="1"/>
    <col min="6685" max="6685" width="5.85546875" customWidth="1"/>
    <col min="6686" max="6686" width="7.140625" customWidth="1"/>
    <col min="6687" max="6687" width="7.42578125" customWidth="1"/>
    <col min="6688" max="6689" width="5.85546875" customWidth="1"/>
    <col min="6893" max="6893" width="25.5703125" customWidth="1"/>
    <col min="6894" max="6894" width="12.42578125" customWidth="1"/>
    <col min="6895" max="6895" width="4.140625" customWidth="1"/>
    <col min="6896" max="6896" width="4.5703125" customWidth="1"/>
    <col min="6897" max="6897" width="19.85546875" customWidth="1"/>
    <col min="6898" max="6898" width="12.85546875" customWidth="1"/>
    <col min="6899" max="6899" width="5.7109375" customWidth="1"/>
    <col min="6900" max="6900" width="3.5703125" customWidth="1"/>
    <col min="6901" max="6901" width="10" customWidth="1"/>
    <col min="6902" max="6902" width="8" customWidth="1"/>
    <col min="6903" max="6903" width="29.28515625" customWidth="1"/>
    <col min="6904" max="6904" width="9.7109375" customWidth="1"/>
    <col min="6905" max="6905" width="4.7109375" customWidth="1"/>
    <col min="6906" max="6907" width="5" customWidth="1"/>
    <col min="6908" max="6908" width="9.85546875" customWidth="1"/>
    <col min="6909" max="6909" width="5.28515625" customWidth="1"/>
    <col min="6910" max="6910" width="8.7109375" customWidth="1"/>
    <col min="6911" max="6911" width="5" customWidth="1"/>
    <col min="6912" max="6912" width="10.42578125" customWidth="1"/>
    <col min="6913" max="6913" width="10.85546875" customWidth="1"/>
    <col min="6914" max="6914" width="6.28515625" customWidth="1"/>
    <col min="6915" max="6915" width="7.7109375" customWidth="1"/>
    <col min="6916" max="6916" width="7.42578125" customWidth="1"/>
    <col min="6917" max="6917" width="6.28515625" customWidth="1"/>
    <col min="6918" max="6918" width="6.42578125" customWidth="1"/>
    <col min="6919" max="6919" width="9.42578125" customWidth="1"/>
    <col min="6920" max="6920" width="6.85546875" customWidth="1"/>
    <col min="6921" max="6921" width="7.7109375" customWidth="1"/>
    <col min="6922" max="6922" width="6.5703125" customWidth="1"/>
    <col min="6923" max="6923" width="6.28515625" customWidth="1"/>
    <col min="6924" max="6924" width="8.28515625" customWidth="1"/>
    <col min="6925" max="6926" width="6.5703125" customWidth="1"/>
    <col min="6927" max="6927" width="8" customWidth="1"/>
    <col min="6928" max="6928" width="7.140625" customWidth="1"/>
    <col min="6929" max="6929" width="7" customWidth="1"/>
    <col min="6930" max="6930" width="7.28515625" customWidth="1"/>
    <col min="6931" max="6931" width="5.85546875" customWidth="1"/>
    <col min="6932" max="6932" width="5.7109375" customWidth="1"/>
    <col min="6933" max="6933" width="7.28515625" customWidth="1"/>
    <col min="6934" max="6934" width="6.42578125" customWidth="1"/>
    <col min="6935" max="6935" width="5.28515625" customWidth="1"/>
    <col min="6936" max="6937" width="5.85546875" customWidth="1"/>
    <col min="6938" max="6938" width="7.7109375" customWidth="1"/>
    <col min="6939" max="6939" width="6" customWidth="1"/>
    <col min="6940" max="6940" width="6.5703125" customWidth="1"/>
    <col min="6941" max="6941" width="5.85546875" customWidth="1"/>
    <col min="6942" max="6942" width="7.140625" customWidth="1"/>
    <col min="6943" max="6943" width="7.42578125" customWidth="1"/>
    <col min="6944" max="6945" width="5.85546875" customWidth="1"/>
    <col min="7149" max="7149" width="25.5703125" customWidth="1"/>
    <col min="7150" max="7150" width="12.42578125" customWidth="1"/>
    <col min="7151" max="7151" width="4.140625" customWidth="1"/>
    <col min="7152" max="7152" width="4.5703125" customWidth="1"/>
    <col min="7153" max="7153" width="19.85546875" customWidth="1"/>
    <col min="7154" max="7154" width="12.85546875" customWidth="1"/>
    <col min="7155" max="7155" width="5.7109375" customWidth="1"/>
    <col min="7156" max="7156" width="3.5703125" customWidth="1"/>
    <col min="7157" max="7157" width="10" customWidth="1"/>
    <col min="7158" max="7158" width="8" customWidth="1"/>
    <col min="7159" max="7159" width="29.28515625" customWidth="1"/>
    <col min="7160" max="7160" width="9.7109375" customWidth="1"/>
    <col min="7161" max="7161" width="4.7109375" customWidth="1"/>
    <col min="7162" max="7163" width="5" customWidth="1"/>
    <col min="7164" max="7164" width="9.85546875" customWidth="1"/>
    <col min="7165" max="7165" width="5.28515625" customWidth="1"/>
    <col min="7166" max="7166" width="8.7109375" customWidth="1"/>
    <col min="7167" max="7167" width="5" customWidth="1"/>
    <col min="7168" max="7168" width="10.42578125" customWidth="1"/>
    <col min="7169" max="7169" width="10.85546875" customWidth="1"/>
    <col min="7170" max="7170" width="6.28515625" customWidth="1"/>
    <col min="7171" max="7171" width="7.7109375" customWidth="1"/>
    <col min="7172" max="7172" width="7.42578125" customWidth="1"/>
    <col min="7173" max="7173" width="6.28515625" customWidth="1"/>
    <col min="7174" max="7174" width="6.42578125" customWidth="1"/>
    <col min="7175" max="7175" width="9.42578125" customWidth="1"/>
    <col min="7176" max="7176" width="6.85546875" customWidth="1"/>
    <col min="7177" max="7177" width="7.7109375" customWidth="1"/>
    <col min="7178" max="7178" width="6.5703125" customWidth="1"/>
    <col min="7179" max="7179" width="6.28515625" customWidth="1"/>
    <col min="7180" max="7180" width="8.28515625" customWidth="1"/>
    <col min="7181" max="7182" width="6.5703125" customWidth="1"/>
    <col min="7183" max="7183" width="8" customWidth="1"/>
    <col min="7184" max="7184" width="7.140625" customWidth="1"/>
    <col min="7185" max="7185" width="7" customWidth="1"/>
    <col min="7186" max="7186" width="7.28515625" customWidth="1"/>
    <col min="7187" max="7187" width="5.85546875" customWidth="1"/>
    <col min="7188" max="7188" width="5.7109375" customWidth="1"/>
    <col min="7189" max="7189" width="7.28515625" customWidth="1"/>
    <col min="7190" max="7190" width="6.42578125" customWidth="1"/>
    <col min="7191" max="7191" width="5.28515625" customWidth="1"/>
    <col min="7192" max="7193" width="5.85546875" customWidth="1"/>
    <col min="7194" max="7194" width="7.7109375" customWidth="1"/>
    <col min="7195" max="7195" width="6" customWidth="1"/>
    <col min="7196" max="7196" width="6.5703125" customWidth="1"/>
    <col min="7197" max="7197" width="5.85546875" customWidth="1"/>
    <col min="7198" max="7198" width="7.140625" customWidth="1"/>
    <col min="7199" max="7199" width="7.42578125" customWidth="1"/>
    <col min="7200" max="7201" width="5.85546875" customWidth="1"/>
    <col min="7405" max="7405" width="25.5703125" customWidth="1"/>
    <col min="7406" max="7406" width="12.42578125" customWidth="1"/>
    <col min="7407" max="7407" width="4.140625" customWidth="1"/>
    <col min="7408" max="7408" width="4.5703125" customWidth="1"/>
    <col min="7409" max="7409" width="19.85546875" customWidth="1"/>
    <col min="7410" max="7410" width="12.85546875" customWidth="1"/>
    <col min="7411" max="7411" width="5.7109375" customWidth="1"/>
    <col min="7412" max="7412" width="3.5703125" customWidth="1"/>
    <col min="7413" max="7413" width="10" customWidth="1"/>
    <col min="7414" max="7414" width="8" customWidth="1"/>
    <col min="7415" max="7415" width="29.28515625" customWidth="1"/>
    <col min="7416" max="7416" width="9.7109375" customWidth="1"/>
    <col min="7417" max="7417" width="4.7109375" customWidth="1"/>
    <col min="7418" max="7419" width="5" customWidth="1"/>
    <col min="7420" max="7420" width="9.85546875" customWidth="1"/>
    <col min="7421" max="7421" width="5.28515625" customWidth="1"/>
    <col min="7422" max="7422" width="8.7109375" customWidth="1"/>
    <col min="7423" max="7423" width="5" customWidth="1"/>
    <col min="7424" max="7424" width="10.42578125" customWidth="1"/>
    <col min="7425" max="7425" width="10.85546875" customWidth="1"/>
    <col min="7426" max="7426" width="6.28515625" customWidth="1"/>
    <col min="7427" max="7427" width="7.7109375" customWidth="1"/>
    <col min="7428" max="7428" width="7.42578125" customWidth="1"/>
    <col min="7429" max="7429" width="6.28515625" customWidth="1"/>
    <col min="7430" max="7430" width="6.42578125" customWidth="1"/>
    <col min="7431" max="7431" width="9.42578125" customWidth="1"/>
    <col min="7432" max="7432" width="6.85546875" customWidth="1"/>
    <col min="7433" max="7433" width="7.7109375" customWidth="1"/>
    <col min="7434" max="7434" width="6.5703125" customWidth="1"/>
    <col min="7435" max="7435" width="6.28515625" customWidth="1"/>
    <col min="7436" max="7436" width="8.28515625" customWidth="1"/>
    <col min="7437" max="7438" width="6.5703125" customWidth="1"/>
    <col min="7439" max="7439" width="8" customWidth="1"/>
    <col min="7440" max="7440" width="7.140625" customWidth="1"/>
    <col min="7441" max="7441" width="7" customWidth="1"/>
    <col min="7442" max="7442" width="7.28515625" customWidth="1"/>
    <col min="7443" max="7443" width="5.85546875" customWidth="1"/>
    <col min="7444" max="7444" width="5.7109375" customWidth="1"/>
    <col min="7445" max="7445" width="7.28515625" customWidth="1"/>
    <col min="7446" max="7446" width="6.42578125" customWidth="1"/>
    <col min="7447" max="7447" width="5.28515625" customWidth="1"/>
    <col min="7448" max="7449" width="5.85546875" customWidth="1"/>
    <col min="7450" max="7450" width="7.7109375" customWidth="1"/>
    <col min="7451" max="7451" width="6" customWidth="1"/>
    <col min="7452" max="7452" width="6.5703125" customWidth="1"/>
    <col min="7453" max="7453" width="5.85546875" customWidth="1"/>
    <col min="7454" max="7454" width="7.140625" customWidth="1"/>
    <col min="7455" max="7455" width="7.42578125" customWidth="1"/>
    <col min="7456" max="7457" width="5.85546875" customWidth="1"/>
    <col min="7661" max="7661" width="25.5703125" customWidth="1"/>
    <col min="7662" max="7662" width="12.42578125" customWidth="1"/>
    <col min="7663" max="7663" width="4.140625" customWidth="1"/>
    <col min="7664" max="7664" width="4.5703125" customWidth="1"/>
    <col min="7665" max="7665" width="19.85546875" customWidth="1"/>
    <col min="7666" max="7666" width="12.85546875" customWidth="1"/>
    <col min="7667" max="7667" width="5.7109375" customWidth="1"/>
    <col min="7668" max="7668" width="3.5703125" customWidth="1"/>
    <col min="7669" max="7669" width="10" customWidth="1"/>
    <col min="7670" max="7670" width="8" customWidth="1"/>
    <col min="7671" max="7671" width="29.28515625" customWidth="1"/>
    <col min="7672" max="7672" width="9.7109375" customWidth="1"/>
    <col min="7673" max="7673" width="4.7109375" customWidth="1"/>
    <col min="7674" max="7675" width="5" customWidth="1"/>
    <col min="7676" max="7676" width="9.85546875" customWidth="1"/>
    <col min="7677" max="7677" width="5.28515625" customWidth="1"/>
    <col min="7678" max="7678" width="8.7109375" customWidth="1"/>
    <col min="7679" max="7679" width="5" customWidth="1"/>
    <col min="7680" max="7680" width="10.42578125" customWidth="1"/>
    <col min="7681" max="7681" width="10.85546875" customWidth="1"/>
    <col min="7682" max="7682" width="6.28515625" customWidth="1"/>
    <col min="7683" max="7683" width="7.7109375" customWidth="1"/>
    <col min="7684" max="7684" width="7.42578125" customWidth="1"/>
    <col min="7685" max="7685" width="6.28515625" customWidth="1"/>
    <col min="7686" max="7686" width="6.42578125" customWidth="1"/>
    <col min="7687" max="7687" width="9.42578125" customWidth="1"/>
    <col min="7688" max="7688" width="6.85546875" customWidth="1"/>
    <col min="7689" max="7689" width="7.7109375" customWidth="1"/>
    <col min="7690" max="7690" width="6.5703125" customWidth="1"/>
    <col min="7691" max="7691" width="6.28515625" customWidth="1"/>
    <col min="7692" max="7692" width="8.28515625" customWidth="1"/>
    <col min="7693" max="7694" width="6.5703125" customWidth="1"/>
    <col min="7695" max="7695" width="8" customWidth="1"/>
    <col min="7696" max="7696" width="7.140625" customWidth="1"/>
    <col min="7697" max="7697" width="7" customWidth="1"/>
    <col min="7698" max="7698" width="7.28515625" customWidth="1"/>
    <col min="7699" max="7699" width="5.85546875" customWidth="1"/>
    <col min="7700" max="7700" width="5.7109375" customWidth="1"/>
    <col min="7701" max="7701" width="7.28515625" customWidth="1"/>
    <col min="7702" max="7702" width="6.42578125" customWidth="1"/>
    <col min="7703" max="7703" width="5.28515625" customWidth="1"/>
    <col min="7704" max="7705" width="5.85546875" customWidth="1"/>
    <col min="7706" max="7706" width="7.7109375" customWidth="1"/>
    <col min="7707" max="7707" width="6" customWidth="1"/>
    <col min="7708" max="7708" width="6.5703125" customWidth="1"/>
    <col min="7709" max="7709" width="5.85546875" customWidth="1"/>
    <col min="7710" max="7710" width="7.140625" customWidth="1"/>
    <col min="7711" max="7711" width="7.42578125" customWidth="1"/>
    <col min="7712" max="7713" width="5.85546875" customWidth="1"/>
    <col min="7917" max="7917" width="25.5703125" customWidth="1"/>
    <col min="7918" max="7918" width="12.42578125" customWidth="1"/>
    <col min="7919" max="7919" width="4.140625" customWidth="1"/>
    <col min="7920" max="7920" width="4.5703125" customWidth="1"/>
    <col min="7921" max="7921" width="19.85546875" customWidth="1"/>
    <col min="7922" max="7922" width="12.85546875" customWidth="1"/>
    <col min="7923" max="7923" width="5.7109375" customWidth="1"/>
    <col min="7924" max="7924" width="3.5703125" customWidth="1"/>
    <col min="7925" max="7925" width="10" customWidth="1"/>
    <col min="7926" max="7926" width="8" customWidth="1"/>
    <col min="7927" max="7927" width="29.28515625" customWidth="1"/>
    <col min="7928" max="7928" width="9.7109375" customWidth="1"/>
    <col min="7929" max="7929" width="4.7109375" customWidth="1"/>
    <col min="7930" max="7931" width="5" customWidth="1"/>
    <col min="7932" max="7932" width="9.85546875" customWidth="1"/>
    <col min="7933" max="7933" width="5.28515625" customWidth="1"/>
    <col min="7934" max="7934" width="8.7109375" customWidth="1"/>
    <col min="7935" max="7935" width="5" customWidth="1"/>
    <col min="7936" max="7936" width="10.42578125" customWidth="1"/>
    <col min="7937" max="7937" width="10.85546875" customWidth="1"/>
    <col min="7938" max="7938" width="6.28515625" customWidth="1"/>
    <col min="7939" max="7939" width="7.7109375" customWidth="1"/>
    <col min="7940" max="7940" width="7.42578125" customWidth="1"/>
    <col min="7941" max="7941" width="6.28515625" customWidth="1"/>
    <col min="7942" max="7942" width="6.42578125" customWidth="1"/>
    <col min="7943" max="7943" width="9.42578125" customWidth="1"/>
    <col min="7944" max="7944" width="6.85546875" customWidth="1"/>
    <col min="7945" max="7945" width="7.7109375" customWidth="1"/>
    <col min="7946" max="7946" width="6.5703125" customWidth="1"/>
    <col min="7947" max="7947" width="6.28515625" customWidth="1"/>
    <col min="7948" max="7948" width="8.28515625" customWidth="1"/>
    <col min="7949" max="7950" width="6.5703125" customWidth="1"/>
    <col min="7951" max="7951" width="8" customWidth="1"/>
    <col min="7952" max="7952" width="7.140625" customWidth="1"/>
    <col min="7953" max="7953" width="7" customWidth="1"/>
    <col min="7954" max="7954" width="7.28515625" customWidth="1"/>
    <col min="7955" max="7955" width="5.85546875" customWidth="1"/>
    <col min="7956" max="7956" width="5.7109375" customWidth="1"/>
    <col min="7957" max="7957" width="7.28515625" customWidth="1"/>
    <col min="7958" max="7958" width="6.42578125" customWidth="1"/>
    <col min="7959" max="7959" width="5.28515625" customWidth="1"/>
    <col min="7960" max="7961" width="5.85546875" customWidth="1"/>
    <col min="7962" max="7962" width="7.7109375" customWidth="1"/>
    <col min="7963" max="7963" width="6" customWidth="1"/>
    <col min="7964" max="7964" width="6.5703125" customWidth="1"/>
    <col min="7965" max="7965" width="5.85546875" customWidth="1"/>
    <col min="7966" max="7966" width="7.140625" customWidth="1"/>
    <col min="7967" max="7967" width="7.42578125" customWidth="1"/>
    <col min="7968" max="7969" width="5.85546875" customWidth="1"/>
    <col min="8173" max="8173" width="25.5703125" customWidth="1"/>
    <col min="8174" max="8174" width="12.42578125" customWidth="1"/>
    <col min="8175" max="8175" width="4.140625" customWidth="1"/>
    <col min="8176" max="8176" width="4.5703125" customWidth="1"/>
    <col min="8177" max="8177" width="19.85546875" customWidth="1"/>
    <col min="8178" max="8178" width="12.85546875" customWidth="1"/>
    <col min="8179" max="8179" width="5.7109375" customWidth="1"/>
    <col min="8180" max="8180" width="3.5703125" customWidth="1"/>
    <col min="8181" max="8181" width="10" customWidth="1"/>
    <col min="8182" max="8182" width="8" customWidth="1"/>
    <col min="8183" max="8183" width="29.28515625" customWidth="1"/>
    <col min="8184" max="8184" width="9.7109375" customWidth="1"/>
    <col min="8185" max="8185" width="4.7109375" customWidth="1"/>
    <col min="8186" max="8187" width="5" customWidth="1"/>
    <col min="8188" max="8188" width="9.85546875" customWidth="1"/>
    <col min="8189" max="8189" width="5.28515625" customWidth="1"/>
    <col min="8190" max="8190" width="8.7109375" customWidth="1"/>
    <col min="8191" max="8191" width="5" customWidth="1"/>
    <col min="8192" max="8192" width="10.42578125" customWidth="1"/>
    <col min="8193" max="8193" width="10.85546875" customWidth="1"/>
    <col min="8194" max="8194" width="6.28515625" customWidth="1"/>
    <col min="8195" max="8195" width="7.7109375" customWidth="1"/>
    <col min="8196" max="8196" width="7.42578125" customWidth="1"/>
    <col min="8197" max="8197" width="6.28515625" customWidth="1"/>
    <col min="8198" max="8198" width="6.42578125" customWidth="1"/>
    <col min="8199" max="8199" width="9.42578125" customWidth="1"/>
    <col min="8200" max="8200" width="6.85546875" customWidth="1"/>
    <col min="8201" max="8201" width="7.7109375" customWidth="1"/>
    <col min="8202" max="8202" width="6.5703125" customWidth="1"/>
    <col min="8203" max="8203" width="6.28515625" customWidth="1"/>
    <col min="8204" max="8204" width="8.28515625" customWidth="1"/>
    <col min="8205" max="8206" width="6.5703125" customWidth="1"/>
    <col min="8207" max="8207" width="8" customWidth="1"/>
    <col min="8208" max="8208" width="7.140625" customWidth="1"/>
    <col min="8209" max="8209" width="7" customWidth="1"/>
    <col min="8210" max="8210" width="7.28515625" customWidth="1"/>
    <col min="8211" max="8211" width="5.85546875" customWidth="1"/>
    <col min="8212" max="8212" width="5.7109375" customWidth="1"/>
    <col min="8213" max="8213" width="7.28515625" customWidth="1"/>
    <col min="8214" max="8214" width="6.42578125" customWidth="1"/>
    <col min="8215" max="8215" width="5.28515625" customWidth="1"/>
    <col min="8216" max="8217" width="5.85546875" customWidth="1"/>
    <col min="8218" max="8218" width="7.7109375" customWidth="1"/>
    <col min="8219" max="8219" width="6" customWidth="1"/>
    <col min="8220" max="8220" width="6.5703125" customWidth="1"/>
    <col min="8221" max="8221" width="5.85546875" customWidth="1"/>
    <col min="8222" max="8222" width="7.140625" customWidth="1"/>
    <col min="8223" max="8223" width="7.42578125" customWidth="1"/>
    <col min="8224" max="8225" width="5.85546875" customWidth="1"/>
    <col min="8429" max="8429" width="25.5703125" customWidth="1"/>
    <col min="8430" max="8430" width="12.42578125" customWidth="1"/>
    <col min="8431" max="8431" width="4.140625" customWidth="1"/>
    <col min="8432" max="8432" width="4.5703125" customWidth="1"/>
    <col min="8433" max="8433" width="19.85546875" customWidth="1"/>
    <col min="8434" max="8434" width="12.85546875" customWidth="1"/>
    <col min="8435" max="8435" width="5.7109375" customWidth="1"/>
    <col min="8436" max="8436" width="3.5703125" customWidth="1"/>
    <col min="8437" max="8437" width="10" customWidth="1"/>
    <col min="8438" max="8438" width="8" customWidth="1"/>
    <col min="8439" max="8439" width="29.28515625" customWidth="1"/>
    <col min="8440" max="8440" width="9.7109375" customWidth="1"/>
    <col min="8441" max="8441" width="4.7109375" customWidth="1"/>
    <col min="8442" max="8443" width="5" customWidth="1"/>
    <col min="8444" max="8444" width="9.85546875" customWidth="1"/>
    <col min="8445" max="8445" width="5.28515625" customWidth="1"/>
    <col min="8446" max="8446" width="8.7109375" customWidth="1"/>
    <col min="8447" max="8447" width="5" customWidth="1"/>
    <col min="8448" max="8448" width="10.42578125" customWidth="1"/>
    <col min="8449" max="8449" width="10.85546875" customWidth="1"/>
    <col min="8450" max="8450" width="6.28515625" customWidth="1"/>
    <col min="8451" max="8451" width="7.7109375" customWidth="1"/>
    <col min="8452" max="8452" width="7.42578125" customWidth="1"/>
    <col min="8453" max="8453" width="6.28515625" customWidth="1"/>
    <col min="8454" max="8454" width="6.42578125" customWidth="1"/>
    <col min="8455" max="8455" width="9.42578125" customWidth="1"/>
    <col min="8456" max="8456" width="6.85546875" customWidth="1"/>
    <col min="8457" max="8457" width="7.7109375" customWidth="1"/>
    <col min="8458" max="8458" width="6.5703125" customWidth="1"/>
    <col min="8459" max="8459" width="6.28515625" customWidth="1"/>
    <col min="8460" max="8460" width="8.28515625" customWidth="1"/>
    <col min="8461" max="8462" width="6.5703125" customWidth="1"/>
    <col min="8463" max="8463" width="8" customWidth="1"/>
    <col min="8464" max="8464" width="7.140625" customWidth="1"/>
    <col min="8465" max="8465" width="7" customWidth="1"/>
    <col min="8466" max="8466" width="7.28515625" customWidth="1"/>
    <col min="8467" max="8467" width="5.85546875" customWidth="1"/>
    <col min="8468" max="8468" width="5.7109375" customWidth="1"/>
    <col min="8469" max="8469" width="7.28515625" customWidth="1"/>
    <col min="8470" max="8470" width="6.42578125" customWidth="1"/>
    <col min="8471" max="8471" width="5.28515625" customWidth="1"/>
    <col min="8472" max="8473" width="5.85546875" customWidth="1"/>
    <col min="8474" max="8474" width="7.7109375" customWidth="1"/>
    <col min="8475" max="8475" width="6" customWidth="1"/>
    <col min="8476" max="8476" width="6.5703125" customWidth="1"/>
    <col min="8477" max="8477" width="5.85546875" customWidth="1"/>
    <col min="8478" max="8478" width="7.140625" customWidth="1"/>
    <col min="8479" max="8479" width="7.42578125" customWidth="1"/>
    <col min="8480" max="8481" width="5.85546875" customWidth="1"/>
    <col min="8685" max="8685" width="25.5703125" customWidth="1"/>
    <col min="8686" max="8686" width="12.42578125" customWidth="1"/>
    <col min="8687" max="8687" width="4.140625" customWidth="1"/>
    <col min="8688" max="8688" width="4.5703125" customWidth="1"/>
    <col min="8689" max="8689" width="19.85546875" customWidth="1"/>
    <col min="8690" max="8690" width="12.85546875" customWidth="1"/>
    <col min="8691" max="8691" width="5.7109375" customWidth="1"/>
    <col min="8692" max="8692" width="3.5703125" customWidth="1"/>
    <col min="8693" max="8693" width="10" customWidth="1"/>
    <col min="8694" max="8694" width="8" customWidth="1"/>
    <col min="8695" max="8695" width="29.28515625" customWidth="1"/>
    <col min="8696" max="8696" width="9.7109375" customWidth="1"/>
    <col min="8697" max="8697" width="4.7109375" customWidth="1"/>
    <col min="8698" max="8699" width="5" customWidth="1"/>
    <col min="8700" max="8700" width="9.85546875" customWidth="1"/>
    <col min="8701" max="8701" width="5.28515625" customWidth="1"/>
    <col min="8702" max="8702" width="8.7109375" customWidth="1"/>
    <col min="8703" max="8703" width="5" customWidth="1"/>
    <col min="8704" max="8704" width="10.42578125" customWidth="1"/>
    <col min="8705" max="8705" width="10.85546875" customWidth="1"/>
    <col min="8706" max="8706" width="6.28515625" customWidth="1"/>
    <col min="8707" max="8707" width="7.7109375" customWidth="1"/>
    <col min="8708" max="8708" width="7.42578125" customWidth="1"/>
    <col min="8709" max="8709" width="6.28515625" customWidth="1"/>
    <col min="8710" max="8710" width="6.42578125" customWidth="1"/>
    <col min="8711" max="8711" width="9.42578125" customWidth="1"/>
    <col min="8712" max="8712" width="6.85546875" customWidth="1"/>
    <col min="8713" max="8713" width="7.7109375" customWidth="1"/>
    <col min="8714" max="8714" width="6.5703125" customWidth="1"/>
    <col min="8715" max="8715" width="6.28515625" customWidth="1"/>
    <col min="8716" max="8716" width="8.28515625" customWidth="1"/>
    <col min="8717" max="8718" width="6.5703125" customWidth="1"/>
    <col min="8719" max="8719" width="8" customWidth="1"/>
    <col min="8720" max="8720" width="7.140625" customWidth="1"/>
    <col min="8721" max="8721" width="7" customWidth="1"/>
    <col min="8722" max="8722" width="7.28515625" customWidth="1"/>
    <col min="8723" max="8723" width="5.85546875" customWidth="1"/>
    <col min="8724" max="8724" width="5.7109375" customWidth="1"/>
    <col min="8725" max="8725" width="7.28515625" customWidth="1"/>
    <col min="8726" max="8726" width="6.42578125" customWidth="1"/>
    <col min="8727" max="8727" width="5.28515625" customWidth="1"/>
    <col min="8728" max="8729" width="5.85546875" customWidth="1"/>
    <col min="8730" max="8730" width="7.7109375" customWidth="1"/>
    <col min="8731" max="8731" width="6" customWidth="1"/>
    <col min="8732" max="8732" width="6.5703125" customWidth="1"/>
    <col min="8733" max="8733" width="5.85546875" customWidth="1"/>
    <col min="8734" max="8734" width="7.140625" customWidth="1"/>
    <col min="8735" max="8735" width="7.42578125" customWidth="1"/>
    <col min="8736" max="8737" width="5.85546875" customWidth="1"/>
    <col min="8941" max="8941" width="25.5703125" customWidth="1"/>
    <col min="8942" max="8942" width="12.42578125" customWidth="1"/>
    <col min="8943" max="8943" width="4.140625" customWidth="1"/>
    <col min="8944" max="8944" width="4.5703125" customWidth="1"/>
    <col min="8945" max="8945" width="19.85546875" customWidth="1"/>
    <col min="8946" max="8946" width="12.85546875" customWidth="1"/>
    <col min="8947" max="8947" width="5.7109375" customWidth="1"/>
    <col min="8948" max="8948" width="3.5703125" customWidth="1"/>
    <col min="8949" max="8949" width="10" customWidth="1"/>
    <col min="8950" max="8950" width="8" customWidth="1"/>
    <col min="8951" max="8951" width="29.28515625" customWidth="1"/>
    <col min="8952" max="8952" width="9.7109375" customWidth="1"/>
    <col min="8953" max="8953" width="4.7109375" customWidth="1"/>
    <col min="8954" max="8955" width="5" customWidth="1"/>
    <col min="8956" max="8956" width="9.85546875" customWidth="1"/>
    <col min="8957" max="8957" width="5.28515625" customWidth="1"/>
    <col min="8958" max="8958" width="8.7109375" customWidth="1"/>
    <col min="8959" max="8959" width="5" customWidth="1"/>
    <col min="8960" max="8960" width="10.42578125" customWidth="1"/>
    <col min="8961" max="8961" width="10.85546875" customWidth="1"/>
    <col min="8962" max="8962" width="6.28515625" customWidth="1"/>
    <col min="8963" max="8963" width="7.7109375" customWidth="1"/>
    <col min="8964" max="8964" width="7.42578125" customWidth="1"/>
    <col min="8965" max="8965" width="6.28515625" customWidth="1"/>
    <col min="8966" max="8966" width="6.42578125" customWidth="1"/>
    <col min="8967" max="8967" width="9.42578125" customWidth="1"/>
    <col min="8968" max="8968" width="6.85546875" customWidth="1"/>
    <col min="8969" max="8969" width="7.7109375" customWidth="1"/>
    <col min="8970" max="8970" width="6.5703125" customWidth="1"/>
    <col min="8971" max="8971" width="6.28515625" customWidth="1"/>
    <col min="8972" max="8972" width="8.28515625" customWidth="1"/>
    <col min="8973" max="8974" width="6.5703125" customWidth="1"/>
    <col min="8975" max="8975" width="8" customWidth="1"/>
    <col min="8976" max="8976" width="7.140625" customWidth="1"/>
    <col min="8977" max="8977" width="7" customWidth="1"/>
    <col min="8978" max="8978" width="7.28515625" customWidth="1"/>
    <col min="8979" max="8979" width="5.85546875" customWidth="1"/>
    <col min="8980" max="8980" width="5.7109375" customWidth="1"/>
    <col min="8981" max="8981" width="7.28515625" customWidth="1"/>
    <col min="8982" max="8982" width="6.42578125" customWidth="1"/>
    <col min="8983" max="8983" width="5.28515625" customWidth="1"/>
    <col min="8984" max="8985" width="5.85546875" customWidth="1"/>
    <col min="8986" max="8986" width="7.7109375" customWidth="1"/>
    <col min="8987" max="8987" width="6" customWidth="1"/>
    <col min="8988" max="8988" width="6.5703125" customWidth="1"/>
    <col min="8989" max="8989" width="5.85546875" customWidth="1"/>
    <col min="8990" max="8990" width="7.140625" customWidth="1"/>
    <col min="8991" max="8991" width="7.42578125" customWidth="1"/>
    <col min="8992" max="8993" width="5.85546875" customWidth="1"/>
    <col min="9197" max="9197" width="25.5703125" customWidth="1"/>
    <col min="9198" max="9198" width="12.42578125" customWidth="1"/>
    <col min="9199" max="9199" width="4.140625" customWidth="1"/>
    <col min="9200" max="9200" width="4.5703125" customWidth="1"/>
    <col min="9201" max="9201" width="19.85546875" customWidth="1"/>
    <col min="9202" max="9202" width="12.85546875" customWidth="1"/>
    <col min="9203" max="9203" width="5.7109375" customWidth="1"/>
    <col min="9204" max="9204" width="3.5703125" customWidth="1"/>
    <col min="9205" max="9205" width="10" customWidth="1"/>
    <col min="9206" max="9206" width="8" customWidth="1"/>
    <col min="9207" max="9207" width="29.28515625" customWidth="1"/>
    <col min="9208" max="9208" width="9.7109375" customWidth="1"/>
    <col min="9209" max="9209" width="4.7109375" customWidth="1"/>
    <col min="9210" max="9211" width="5" customWidth="1"/>
    <col min="9212" max="9212" width="9.85546875" customWidth="1"/>
    <col min="9213" max="9213" width="5.28515625" customWidth="1"/>
    <col min="9214" max="9214" width="8.7109375" customWidth="1"/>
    <col min="9215" max="9215" width="5" customWidth="1"/>
    <col min="9216" max="9216" width="10.42578125" customWidth="1"/>
    <col min="9217" max="9217" width="10.85546875" customWidth="1"/>
    <col min="9218" max="9218" width="6.28515625" customWidth="1"/>
    <col min="9219" max="9219" width="7.7109375" customWidth="1"/>
    <col min="9220" max="9220" width="7.42578125" customWidth="1"/>
    <col min="9221" max="9221" width="6.28515625" customWidth="1"/>
    <col min="9222" max="9222" width="6.42578125" customWidth="1"/>
    <col min="9223" max="9223" width="9.42578125" customWidth="1"/>
    <col min="9224" max="9224" width="6.85546875" customWidth="1"/>
    <col min="9225" max="9225" width="7.7109375" customWidth="1"/>
    <col min="9226" max="9226" width="6.5703125" customWidth="1"/>
    <col min="9227" max="9227" width="6.28515625" customWidth="1"/>
    <col min="9228" max="9228" width="8.28515625" customWidth="1"/>
    <col min="9229" max="9230" width="6.5703125" customWidth="1"/>
    <col min="9231" max="9231" width="8" customWidth="1"/>
    <col min="9232" max="9232" width="7.140625" customWidth="1"/>
    <col min="9233" max="9233" width="7" customWidth="1"/>
    <col min="9234" max="9234" width="7.28515625" customWidth="1"/>
    <col min="9235" max="9235" width="5.85546875" customWidth="1"/>
    <col min="9236" max="9236" width="5.7109375" customWidth="1"/>
    <col min="9237" max="9237" width="7.28515625" customWidth="1"/>
    <col min="9238" max="9238" width="6.42578125" customWidth="1"/>
    <col min="9239" max="9239" width="5.28515625" customWidth="1"/>
    <col min="9240" max="9241" width="5.85546875" customWidth="1"/>
    <col min="9242" max="9242" width="7.7109375" customWidth="1"/>
    <col min="9243" max="9243" width="6" customWidth="1"/>
    <col min="9244" max="9244" width="6.5703125" customWidth="1"/>
    <col min="9245" max="9245" width="5.85546875" customWidth="1"/>
    <col min="9246" max="9246" width="7.140625" customWidth="1"/>
    <col min="9247" max="9247" width="7.42578125" customWidth="1"/>
    <col min="9248" max="9249" width="5.85546875" customWidth="1"/>
    <col min="9453" max="9453" width="25.5703125" customWidth="1"/>
    <col min="9454" max="9454" width="12.42578125" customWidth="1"/>
    <col min="9455" max="9455" width="4.140625" customWidth="1"/>
    <col min="9456" max="9456" width="4.5703125" customWidth="1"/>
    <col min="9457" max="9457" width="19.85546875" customWidth="1"/>
    <col min="9458" max="9458" width="12.85546875" customWidth="1"/>
    <col min="9459" max="9459" width="5.7109375" customWidth="1"/>
    <col min="9460" max="9460" width="3.5703125" customWidth="1"/>
    <col min="9461" max="9461" width="10" customWidth="1"/>
    <col min="9462" max="9462" width="8" customWidth="1"/>
    <col min="9463" max="9463" width="29.28515625" customWidth="1"/>
    <col min="9464" max="9464" width="9.7109375" customWidth="1"/>
    <col min="9465" max="9465" width="4.7109375" customWidth="1"/>
    <col min="9466" max="9467" width="5" customWidth="1"/>
    <col min="9468" max="9468" width="9.85546875" customWidth="1"/>
    <col min="9469" max="9469" width="5.28515625" customWidth="1"/>
    <col min="9470" max="9470" width="8.7109375" customWidth="1"/>
    <col min="9471" max="9471" width="5" customWidth="1"/>
    <col min="9472" max="9472" width="10.42578125" customWidth="1"/>
    <col min="9473" max="9473" width="10.85546875" customWidth="1"/>
    <col min="9474" max="9474" width="6.28515625" customWidth="1"/>
    <col min="9475" max="9475" width="7.7109375" customWidth="1"/>
    <col min="9476" max="9476" width="7.42578125" customWidth="1"/>
    <col min="9477" max="9477" width="6.28515625" customWidth="1"/>
    <col min="9478" max="9478" width="6.42578125" customWidth="1"/>
    <col min="9479" max="9479" width="9.42578125" customWidth="1"/>
    <col min="9480" max="9480" width="6.85546875" customWidth="1"/>
    <col min="9481" max="9481" width="7.7109375" customWidth="1"/>
    <col min="9482" max="9482" width="6.5703125" customWidth="1"/>
    <col min="9483" max="9483" width="6.28515625" customWidth="1"/>
    <col min="9484" max="9484" width="8.28515625" customWidth="1"/>
    <col min="9485" max="9486" width="6.5703125" customWidth="1"/>
    <col min="9487" max="9487" width="8" customWidth="1"/>
    <col min="9488" max="9488" width="7.140625" customWidth="1"/>
    <col min="9489" max="9489" width="7" customWidth="1"/>
    <col min="9490" max="9490" width="7.28515625" customWidth="1"/>
    <col min="9491" max="9491" width="5.85546875" customWidth="1"/>
    <col min="9492" max="9492" width="5.7109375" customWidth="1"/>
    <col min="9493" max="9493" width="7.28515625" customWidth="1"/>
    <col min="9494" max="9494" width="6.42578125" customWidth="1"/>
    <col min="9495" max="9495" width="5.28515625" customWidth="1"/>
    <col min="9496" max="9497" width="5.85546875" customWidth="1"/>
    <col min="9498" max="9498" width="7.7109375" customWidth="1"/>
    <col min="9499" max="9499" width="6" customWidth="1"/>
    <col min="9500" max="9500" width="6.5703125" customWidth="1"/>
    <col min="9501" max="9501" width="5.85546875" customWidth="1"/>
    <col min="9502" max="9502" width="7.140625" customWidth="1"/>
    <col min="9503" max="9503" width="7.42578125" customWidth="1"/>
    <col min="9504" max="9505" width="5.85546875" customWidth="1"/>
    <col min="9709" max="9709" width="25.5703125" customWidth="1"/>
    <col min="9710" max="9710" width="12.42578125" customWidth="1"/>
    <col min="9711" max="9711" width="4.140625" customWidth="1"/>
    <col min="9712" max="9712" width="4.5703125" customWidth="1"/>
    <col min="9713" max="9713" width="19.85546875" customWidth="1"/>
    <col min="9714" max="9714" width="12.85546875" customWidth="1"/>
    <col min="9715" max="9715" width="5.7109375" customWidth="1"/>
    <col min="9716" max="9716" width="3.5703125" customWidth="1"/>
    <col min="9717" max="9717" width="10" customWidth="1"/>
    <col min="9718" max="9718" width="8" customWidth="1"/>
    <col min="9719" max="9719" width="29.28515625" customWidth="1"/>
    <col min="9720" max="9720" width="9.7109375" customWidth="1"/>
    <col min="9721" max="9721" width="4.7109375" customWidth="1"/>
    <col min="9722" max="9723" width="5" customWidth="1"/>
    <col min="9724" max="9724" width="9.85546875" customWidth="1"/>
    <col min="9725" max="9725" width="5.28515625" customWidth="1"/>
    <col min="9726" max="9726" width="8.7109375" customWidth="1"/>
    <col min="9727" max="9727" width="5" customWidth="1"/>
    <col min="9728" max="9728" width="10.42578125" customWidth="1"/>
    <col min="9729" max="9729" width="10.85546875" customWidth="1"/>
    <col min="9730" max="9730" width="6.28515625" customWidth="1"/>
    <col min="9731" max="9731" width="7.7109375" customWidth="1"/>
    <col min="9732" max="9732" width="7.42578125" customWidth="1"/>
    <col min="9733" max="9733" width="6.28515625" customWidth="1"/>
    <col min="9734" max="9734" width="6.42578125" customWidth="1"/>
    <col min="9735" max="9735" width="9.42578125" customWidth="1"/>
    <col min="9736" max="9736" width="6.85546875" customWidth="1"/>
    <col min="9737" max="9737" width="7.7109375" customWidth="1"/>
    <col min="9738" max="9738" width="6.5703125" customWidth="1"/>
    <col min="9739" max="9739" width="6.28515625" customWidth="1"/>
    <col min="9740" max="9740" width="8.28515625" customWidth="1"/>
    <col min="9741" max="9742" width="6.5703125" customWidth="1"/>
    <col min="9743" max="9743" width="8" customWidth="1"/>
    <col min="9744" max="9744" width="7.140625" customWidth="1"/>
    <col min="9745" max="9745" width="7" customWidth="1"/>
    <col min="9746" max="9746" width="7.28515625" customWidth="1"/>
    <col min="9747" max="9747" width="5.85546875" customWidth="1"/>
    <col min="9748" max="9748" width="5.7109375" customWidth="1"/>
    <col min="9749" max="9749" width="7.28515625" customWidth="1"/>
    <col min="9750" max="9750" width="6.42578125" customWidth="1"/>
    <col min="9751" max="9751" width="5.28515625" customWidth="1"/>
    <col min="9752" max="9753" width="5.85546875" customWidth="1"/>
    <col min="9754" max="9754" width="7.7109375" customWidth="1"/>
    <col min="9755" max="9755" width="6" customWidth="1"/>
    <col min="9756" max="9756" width="6.5703125" customWidth="1"/>
    <col min="9757" max="9757" width="5.85546875" customWidth="1"/>
    <col min="9758" max="9758" width="7.140625" customWidth="1"/>
    <col min="9759" max="9759" width="7.42578125" customWidth="1"/>
    <col min="9760" max="9761" width="5.85546875" customWidth="1"/>
    <col min="9965" max="9965" width="25.5703125" customWidth="1"/>
    <col min="9966" max="9966" width="12.42578125" customWidth="1"/>
    <col min="9967" max="9967" width="4.140625" customWidth="1"/>
    <col min="9968" max="9968" width="4.5703125" customWidth="1"/>
    <col min="9969" max="9969" width="19.85546875" customWidth="1"/>
    <col min="9970" max="9970" width="12.85546875" customWidth="1"/>
    <col min="9971" max="9971" width="5.7109375" customWidth="1"/>
    <col min="9972" max="9972" width="3.5703125" customWidth="1"/>
    <col min="9973" max="9973" width="10" customWidth="1"/>
    <col min="9974" max="9974" width="8" customWidth="1"/>
    <col min="9975" max="9975" width="29.28515625" customWidth="1"/>
    <col min="9976" max="9976" width="9.7109375" customWidth="1"/>
    <col min="9977" max="9977" width="4.7109375" customWidth="1"/>
    <col min="9978" max="9979" width="5" customWidth="1"/>
    <col min="9980" max="9980" width="9.85546875" customWidth="1"/>
    <col min="9981" max="9981" width="5.28515625" customWidth="1"/>
    <col min="9982" max="9982" width="8.7109375" customWidth="1"/>
    <col min="9983" max="9983" width="5" customWidth="1"/>
    <col min="9984" max="9984" width="10.42578125" customWidth="1"/>
    <col min="9985" max="9985" width="10.85546875" customWidth="1"/>
    <col min="9986" max="9986" width="6.28515625" customWidth="1"/>
    <col min="9987" max="9987" width="7.7109375" customWidth="1"/>
    <col min="9988" max="9988" width="7.42578125" customWidth="1"/>
    <col min="9989" max="9989" width="6.28515625" customWidth="1"/>
    <col min="9990" max="9990" width="6.42578125" customWidth="1"/>
    <col min="9991" max="9991" width="9.42578125" customWidth="1"/>
    <col min="9992" max="9992" width="6.85546875" customWidth="1"/>
    <col min="9993" max="9993" width="7.7109375" customWidth="1"/>
    <col min="9994" max="9994" width="6.5703125" customWidth="1"/>
    <col min="9995" max="9995" width="6.28515625" customWidth="1"/>
    <col min="9996" max="9996" width="8.28515625" customWidth="1"/>
    <col min="9997" max="9998" width="6.5703125" customWidth="1"/>
    <col min="9999" max="9999" width="8" customWidth="1"/>
    <col min="10000" max="10000" width="7.140625" customWidth="1"/>
    <col min="10001" max="10001" width="7" customWidth="1"/>
    <col min="10002" max="10002" width="7.28515625" customWidth="1"/>
    <col min="10003" max="10003" width="5.85546875" customWidth="1"/>
    <col min="10004" max="10004" width="5.7109375" customWidth="1"/>
    <col min="10005" max="10005" width="7.28515625" customWidth="1"/>
    <col min="10006" max="10006" width="6.42578125" customWidth="1"/>
    <col min="10007" max="10007" width="5.28515625" customWidth="1"/>
    <col min="10008" max="10009" width="5.85546875" customWidth="1"/>
    <col min="10010" max="10010" width="7.7109375" customWidth="1"/>
    <col min="10011" max="10011" width="6" customWidth="1"/>
    <col min="10012" max="10012" width="6.5703125" customWidth="1"/>
    <col min="10013" max="10013" width="5.85546875" customWidth="1"/>
    <col min="10014" max="10014" width="7.140625" customWidth="1"/>
    <col min="10015" max="10015" width="7.42578125" customWidth="1"/>
    <col min="10016" max="10017" width="5.85546875" customWidth="1"/>
    <col min="10221" max="10221" width="25.5703125" customWidth="1"/>
    <col min="10222" max="10222" width="12.42578125" customWidth="1"/>
    <col min="10223" max="10223" width="4.140625" customWidth="1"/>
    <col min="10224" max="10224" width="4.5703125" customWidth="1"/>
    <col min="10225" max="10225" width="19.85546875" customWidth="1"/>
    <col min="10226" max="10226" width="12.85546875" customWidth="1"/>
    <col min="10227" max="10227" width="5.7109375" customWidth="1"/>
    <col min="10228" max="10228" width="3.5703125" customWidth="1"/>
    <col min="10229" max="10229" width="10" customWidth="1"/>
    <col min="10230" max="10230" width="8" customWidth="1"/>
    <col min="10231" max="10231" width="29.28515625" customWidth="1"/>
    <col min="10232" max="10232" width="9.7109375" customWidth="1"/>
    <col min="10233" max="10233" width="4.7109375" customWidth="1"/>
    <col min="10234" max="10235" width="5" customWidth="1"/>
    <col min="10236" max="10236" width="9.85546875" customWidth="1"/>
    <col min="10237" max="10237" width="5.28515625" customWidth="1"/>
    <col min="10238" max="10238" width="8.7109375" customWidth="1"/>
    <col min="10239" max="10239" width="5" customWidth="1"/>
    <col min="10240" max="10240" width="10.42578125" customWidth="1"/>
    <col min="10241" max="10241" width="10.85546875" customWidth="1"/>
    <col min="10242" max="10242" width="6.28515625" customWidth="1"/>
    <col min="10243" max="10243" width="7.7109375" customWidth="1"/>
    <col min="10244" max="10244" width="7.42578125" customWidth="1"/>
    <col min="10245" max="10245" width="6.28515625" customWidth="1"/>
    <col min="10246" max="10246" width="6.42578125" customWidth="1"/>
    <col min="10247" max="10247" width="9.42578125" customWidth="1"/>
    <col min="10248" max="10248" width="6.85546875" customWidth="1"/>
    <col min="10249" max="10249" width="7.7109375" customWidth="1"/>
    <col min="10250" max="10250" width="6.5703125" customWidth="1"/>
    <col min="10251" max="10251" width="6.28515625" customWidth="1"/>
    <col min="10252" max="10252" width="8.28515625" customWidth="1"/>
    <col min="10253" max="10254" width="6.5703125" customWidth="1"/>
    <col min="10255" max="10255" width="8" customWidth="1"/>
    <col min="10256" max="10256" width="7.140625" customWidth="1"/>
    <col min="10257" max="10257" width="7" customWidth="1"/>
    <col min="10258" max="10258" width="7.28515625" customWidth="1"/>
    <col min="10259" max="10259" width="5.85546875" customWidth="1"/>
    <col min="10260" max="10260" width="5.7109375" customWidth="1"/>
    <col min="10261" max="10261" width="7.28515625" customWidth="1"/>
    <col min="10262" max="10262" width="6.42578125" customWidth="1"/>
    <col min="10263" max="10263" width="5.28515625" customWidth="1"/>
    <col min="10264" max="10265" width="5.85546875" customWidth="1"/>
    <col min="10266" max="10266" width="7.7109375" customWidth="1"/>
    <col min="10267" max="10267" width="6" customWidth="1"/>
    <col min="10268" max="10268" width="6.5703125" customWidth="1"/>
    <col min="10269" max="10269" width="5.85546875" customWidth="1"/>
    <col min="10270" max="10270" width="7.140625" customWidth="1"/>
    <col min="10271" max="10271" width="7.42578125" customWidth="1"/>
    <col min="10272" max="10273" width="5.85546875" customWidth="1"/>
    <col min="10477" max="10477" width="25.5703125" customWidth="1"/>
    <col min="10478" max="10478" width="12.42578125" customWidth="1"/>
    <col min="10479" max="10479" width="4.140625" customWidth="1"/>
    <col min="10480" max="10480" width="4.5703125" customWidth="1"/>
    <col min="10481" max="10481" width="19.85546875" customWidth="1"/>
    <col min="10482" max="10482" width="12.85546875" customWidth="1"/>
    <col min="10483" max="10483" width="5.7109375" customWidth="1"/>
    <col min="10484" max="10484" width="3.5703125" customWidth="1"/>
    <col min="10485" max="10485" width="10" customWidth="1"/>
    <col min="10486" max="10486" width="8" customWidth="1"/>
    <col min="10487" max="10487" width="29.28515625" customWidth="1"/>
    <col min="10488" max="10488" width="9.7109375" customWidth="1"/>
    <col min="10489" max="10489" width="4.7109375" customWidth="1"/>
    <col min="10490" max="10491" width="5" customWidth="1"/>
    <col min="10492" max="10492" width="9.85546875" customWidth="1"/>
    <col min="10493" max="10493" width="5.28515625" customWidth="1"/>
    <col min="10494" max="10494" width="8.7109375" customWidth="1"/>
    <col min="10495" max="10495" width="5" customWidth="1"/>
    <col min="10496" max="10496" width="10.42578125" customWidth="1"/>
    <col min="10497" max="10497" width="10.85546875" customWidth="1"/>
    <col min="10498" max="10498" width="6.28515625" customWidth="1"/>
    <col min="10499" max="10499" width="7.7109375" customWidth="1"/>
    <col min="10500" max="10500" width="7.42578125" customWidth="1"/>
    <col min="10501" max="10501" width="6.28515625" customWidth="1"/>
    <col min="10502" max="10502" width="6.42578125" customWidth="1"/>
    <col min="10503" max="10503" width="9.42578125" customWidth="1"/>
    <col min="10504" max="10504" width="6.85546875" customWidth="1"/>
    <col min="10505" max="10505" width="7.7109375" customWidth="1"/>
    <col min="10506" max="10506" width="6.5703125" customWidth="1"/>
    <col min="10507" max="10507" width="6.28515625" customWidth="1"/>
    <col min="10508" max="10508" width="8.28515625" customWidth="1"/>
    <col min="10509" max="10510" width="6.5703125" customWidth="1"/>
    <col min="10511" max="10511" width="8" customWidth="1"/>
    <col min="10512" max="10512" width="7.140625" customWidth="1"/>
    <col min="10513" max="10513" width="7" customWidth="1"/>
    <col min="10514" max="10514" width="7.28515625" customWidth="1"/>
    <col min="10515" max="10515" width="5.85546875" customWidth="1"/>
    <col min="10516" max="10516" width="5.7109375" customWidth="1"/>
    <col min="10517" max="10517" width="7.28515625" customWidth="1"/>
    <col min="10518" max="10518" width="6.42578125" customWidth="1"/>
    <col min="10519" max="10519" width="5.28515625" customWidth="1"/>
    <col min="10520" max="10521" width="5.85546875" customWidth="1"/>
    <col min="10522" max="10522" width="7.7109375" customWidth="1"/>
    <col min="10523" max="10523" width="6" customWidth="1"/>
    <col min="10524" max="10524" width="6.5703125" customWidth="1"/>
    <col min="10525" max="10525" width="5.85546875" customWidth="1"/>
    <col min="10526" max="10526" width="7.140625" customWidth="1"/>
    <col min="10527" max="10527" width="7.42578125" customWidth="1"/>
    <col min="10528" max="10529" width="5.85546875" customWidth="1"/>
    <col min="10733" max="10733" width="25.5703125" customWidth="1"/>
    <col min="10734" max="10734" width="12.42578125" customWidth="1"/>
    <col min="10735" max="10735" width="4.140625" customWidth="1"/>
    <col min="10736" max="10736" width="4.5703125" customWidth="1"/>
    <col min="10737" max="10737" width="19.85546875" customWidth="1"/>
    <col min="10738" max="10738" width="12.85546875" customWidth="1"/>
    <col min="10739" max="10739" width="5.7109375" customWidth="1"/>
    <col min="10740" max="10740" width="3.5703125" customWidth="1"/>
    <col min="10741" max="10741" width="10" customWidth="1"/>
    <col min="10742" max="10742" width="8" customWidth="1"/>
    <col min="10743" max="10743" width="29.28515625" customWidth="1"/>
    <col min="10744" max="10744" width="9.7109375" customWidth="1"/>
    <col min="10745" max="10745" width="4.7109375" customWidth="1"/>
    <col min="10746" max="10747" width="5" customWidth="1"/>
    <col min="10748" max="10748" width="9.85546875" customWidth="1"/>
    <col min="10749" max="10749" width="5.28515625" customWidth="1"/>
    <col min="10750" max="10750" width="8.7109375" customWidth="1"/>
    <col min="10751" max="10751" width="5" customWidth="1"/>
    <col min="10752" max="10752" width="10.42578125" customWidth="1"/>
    <col min="10753" max="10753" width="10.85546875" customWidth="1"/>
    <col min="10754" max="10754" width="6.28515625" customWidth="1"/>
    <col min="10755" max="10755" width="7.7109375" customWidth="1"/>
    <col min="10756" max="10756" width="7.42578125" customWidth="1"/>
    <col min="10757" max="10757" width="6.28515625" customWidth="1"/>
    <col min="10758" max="10758" width="6.42578125" customWidth="1"/>
    <col min="10759" max="10759" width="9.42578125" customWidth="1"/>
    <col min="10760" max="10760" width="6.85546875" customWidth="1"/>
    <col min="10761" max="10761" width="7.7109375" customWidth="1"/>
    <col min="10762" max="10762" width="6.5703125" customWidth="1"/>
    <col min="10763" max="10763" width="6.28515625" customWidth="1"/>
    <col min="10764" max="10764" width="8.28515625" customWidth="1"/>
    <col min="10765" max="10766" width="6.5703125" customWidth="1"/>
    <col min="10767" max="10767" width="8" customWidth="1"/>
    <col min="10768" max="10768" width="7.140625" customWidth="1"/>
    <col min="10769" max="10769" width="7" customWidth="1"/>
    <col min="10770" max="10770" width="7.28515625" customWidth="1"/>
    <col min="10771" max="10771" width="5.85546875" customWidth="1"/>
    <col min="10772" max="10772" width="5.7109375" customWidth="1"/>
    <col min="10773" max="10773" width="7.28515625" customWidth="1"/>
    <col min="10774" max="10774" width="6.42578125" customWidth="1"/>
    <col min="10775" max="10775" width="5.28515625" customWidth="1"/>
    <col min="10776" max="10777" width="5.85546875" customWidth="1"/>
    <col min="10778" max="10778" width="7.7109375" customWidth="1"/>
    <col min="10779" max="10779" width="6" customWidth="1"/>
    <col min="10780" max="10780" width="6.5703125" customWidth="1"/>
    <col min="10781" max="10781" width="5.85546875" customWidth="1"/>
    <col min="10782" max="10782" width="7.140625" customWidth="1"/>
    <col min="10783" max="10783" width="7.42578125" customWidth="1"/>
    <col min="10784" max="10785" width="5.85546875" customWidth="1"/>
    <col min="10989" max="10989" width="25.5703125" customWidth="1"/>
    <col min="10990" max="10990" width="12.42578125" customWidth="1"/>
    <col min="10991" max="10991" width="4.140625" customWidth="1"/>
    <col min="10992" max="10992" width="4.5703125" customWidth="1"/>
    <col min="10993" max="10993" width="19.85546875" customWidth="1"/>
    <col min="10994" max="10994" width="12.85546875" customWidth="1"/>
    <col min="10995" max="10995" width="5.7109375" customWidth="1"/>
    <col min="10996" max="10996" width="3.5703125" customWidth="1"/>
    <col min="10997" max="10997" width="10" customWidth="1"/>
    <col min="10998" max="10998" width="8" customWidth="1"/>
    <col min="10999" max="10999" width="29.28515625" customWidth="1"/>
    <col min="11000" max="11000" width="9.7109375" customWidth="1"/>
    <col min="11001" max="11001" width="4.7109375" customWidth="1"/>
    <col min="11002" max="11003" width="5" customWidth="1"/>
    <col min="11004" max="11004" width="9.85546875" customWidth="1"/>
    <col min="11005" max="11005" width="5.28515625" customWidth="1"/>
    <col min="11006" max="11006" width="8.7109375" customWidth="1"/>
    <col min="11007" max="11007" width="5" customWidth="1"/>
    <col min="11008" max="11008" width="10.42578125" customWidth="1"/>
    <col min="11009" max="11009" width="10.85546875" customWidth="1"/>
    <col min="11010" max="11010" width="6.28515625" customWidth="1"/>
    <col min="11011" max="11011" width="7.7109375" customWidth="1"/>
    <col min="11012" max="11012" width="7.42578125" customWidth="1"/>
    <col min="11013" max="11013" width="6.28515625" customWidth="1"/>
    <col min="11014" max="11014" width="6.42578125" customWidth="1"/>
    <col min="11015" max="11015" width="9.42578125" customWidth="1"/>
    <col min="11016" max="11016" width="6.85546875" customWidth="1"/>
    <col min="11017" max="11017" width="7.7109375" customWidth="1"/>
    <col min="11018" max="11018" width="6.5703125" customWidth="1"/>
    <col min="11019" max="11019" width="6.28515625" customWidth="1"/>
    <col min="11020" max="11020" width="8.28515625" customWidth="1"/>
    <col min="11021" max="11022" width="6.5703125" customWidth="1"/>
    <col min="11023" max="11023" width="8" customWidth="1"/>
    <col min="11024" max="11024" width="7.140625" customWidth="1"/>
    <col min="11025" max="11025" width="7" customWidth="1"/>
    <col min="11026" max="11026" width="7.28515625" customWidth="1"/>
    <col min="11027" max="11027" width="5.85546875" customWidth="1"/>
    <col min="11028" max="11028" width="5.7109375" customWidth="1"/>
    <col min="11029" max="11029" width="7.28515625" customWidth="1"/>
    <col min="11030" max="11030" width="6.42578125" customWidth="1"/>
    <col min="11031" max="11031" width="5.28515625" customWidth="1"/>
    <col min="11032" max="11033" width="5.85546875" customWidth="1"/>
    <col min="11034" max="11034" width="7.7109375" customWidth="1"/>
    <col min="11035" max="11035" width="6" customWidth="1"/>
    <col min="11036" max="11036" width="6.5703125" customWidth="1"/>
    <col min="11037" max="11037" width="5.85546875" customWidth="1"/>
    <col min="11038" max="11038" width="7.140625" customWidth="1"/>
    <col min="11039" max="11039" width="7.42578125" customWidth="1"/>
    <col min="11040" max="11041" width="5.85546875" customWidth="1"/>
    <col min="11245" max="11245" width="25.5703125" customWidth="1"/>
    <col min="11246" max="11246" width="12.42578125" customWidth="1"/>
    <col min="11247" max="11247" width="4.140625" customWidth="1"/>
    <col min="11248" max="11248" width="4.5703125" customWidth="1"/>
    <col min="11249" max="11249" width="19.85546875" customWidth="1"/>
    <col min="11250" max="11250" width="12.85546875" customWidth="1"/>
    <col min="11251" max="11251" width="5.7109375" customWidth="1"/>
    <col min="11252" max="11252" width="3.5703125" customWidth="1"/>
    <col min="11253" max="11253" width="10" customWidth="1"/>
    <col min="11254" max="11254" width="8" customWidth="1"/>
    <col min="11255" max="11255" width="29.28515625" customWidth="1"/>
    <col min="11256" max="11256" width="9.7109375" customWidth="1"/>
    <col min="11257" max="11257" width="4.7109375" customWidth="1"/>
    <col min="11258" max="11259" width="5" customWidth="1"/>
    <col min="11260" max="11260" width="9.85546875" customWidth="1"/>
    <col min="11261" max="11261" width="5.28515625" customWidth="1"/>
    <col min="11262" max="11262" width="8.7109375" customWidth="1"/>
    <col min="11263" max="11263" width="5" customWidth="1"/>
    <col min="11264" max="11264" width="10.42578125" customWidth="1"/>
    <col min="11265" max="11265" width="10.85546875" customWidth="1"/>
    <col min="11266" max="11266" width="6.28515625" customWidth="1"/>
    <col min="11267" max="11267" width="7.7109375" customWidth="1"/>
    <col min="11268" max="11268" width="7.42578125" customWidth="1"/>
    <col min="11269" max="11269" width="6.28515625" customWidth="1"/>
    <col min="11270" max="11270" width="6.42578125" customWidth="1"/>
    <col min="11271" max="11271" width="9.42578125" customWidth="1"/>
    <col min="11272" max="11272" width="6.85546875" customWidth="1"/>
    <col min="11273" max="11273" width="7.7109375" customWidth="1"/>
    <col min="11274" max="11274" width="6.5703125" customWidth="1"/>
    <col min="11275" max="11275" width="6.28515625" customWidth="1"/>
    <col min="11276" max="11276" width="8.28515625" customWidth="1"/>
    <col min="11277" max="11278" width="6.5703125" customWidth="1"/>
    <col min="11279" max="11279" width="8" customWidth="1"/>
    <col min="11280" max="11280" width="7.140625" customWidth="1"/>
    <col min="11281" max="11281" width="7" customWidth="1"/>
    <col min="11282" max="11282" width="7.28515625" customWidth="1"/>
    <col min="11283" max="11283" width="5.85546875" customWidth="1"/>
    <col min="11284" max="11284" width="5.7109375" customWidth="1"/>
    <col min="11285" max="11285" width="7.28515625" customWidth="1"/>
    <col min="11286" max="11286" width="6.42578125" customWidth="1"/>
    <col min="11287" max="11287" width="5.28515625" customWidth="1"/>
    <col min="11288" max="11289" width="5.85546875" customWidth="1"/>
    <col min="11290" max="11290" width="7.7109375" customWidth="1"/>
    <col min="11291" max="11291" width="6" customWidth="1"/>
    <col min="11292" max="11292" width="6.5703125" customWidth="1"/>
    <col min="11293" max="11293" width="5.85546875" customWidth="1"/>
    <col min="11294" max="11294" width="7.140625" customWidth="1"/>
    <col min="11295" max="11295" width="7.42578125" customWidth="1"/>
    <col min="11296" max="11297" width="5.85546875" customWidth="1"/>
    <col min="11501" max="11501" width="25.5703125" customWidth="1"/>
    <col min="11502" max="11502" width="12.42578125" customWidth="1"/>
    <col min="11503" max="11503" width="4.140625" customWidth="1"/>
    <col min="11504" max="11504" width="4.5703125" customWidth="1"/>
    <col min="11505" max="11505" width="19.85546875" customWidth="1"/>
    <col min="11506" max="11506" width="12.85546875" customWidth="1"/>
    <col min="11507" max="11507" width="5.7109375" customWidth="1"/>
    <col min="11508" max="11508" width="3.5703125" customWidth="1"/>
    <col min="11509" max="11509" width="10" customWidth="1"/>
    <col min="11510" max="11510" width="8" customWidth="1"/>
    <col min="11511" max="11511" width="29.28515625" customWidth="1"/>
    <col min="11512" max="11512" width="9.7109375" customWidth="1"/>
    <col min="11513" max="11513" width="4.7109375" customWidth="1"/>
    <col min="11514" max="11515" width="5" customWidth="1"/>
    <col min="11516" max="11516" width="9.85546875" customWidth="1"/>
    <col min="11517" max="11517" width="5.28515625" customWidth="1"/>
    <col min="11518" max="11518" width="8.7109375" customWidth="1"/>
    <col min="11519" max="11519" width="5" customWidth="1"/>
    <col min="11520" max="11520" width="10.42578125" customWidth="1"/>
    <col min="11521" max="11521" width="10.85546875" customWidth="1"/>
    <col min="11522" max="11522" width="6.28515625" customWidth="1"/>
    <col min="11523" max="11523" width="7.7109375" customWidth="1"/>
    <col min="11524" max="11524" width="7.42578125" customWidth="1"/>
    <col min="11525" max="11525" width="6.28515625" customWidth="1"/>
    <col min="11526" max="11526" width="6.42578125" customWidth="1"/>
    <col min="11527" max="11527" width="9.42578125" customWidth="1"/>
    <col min="11528" max="11528" width="6.85546875" customWidth="1"/>
    <col min="11529" max="11529" width="7.7109375" customWidth="1"/>
    <col min="11530" max="11530" width="6.5703125" customWidth="1"/>
    <col min="11531" max="11531" width="6.28515625" customWidth="1"/>
    <col min="11532" max="11532" width="8.28515625" customWidth="1"/>
    <col min="11533" max="11534" width="6.5703125" customWidth="1"/>
    <col min="11535" max="11535" width="8" customWidth="1"/>
    <col min="11536" max="11536" width="7.140625" customWidth="1"/>
    <col min="11537" max="11537" width="7" customWidth="1"/>
    <col min="11538" max="11538" width="7.28515625" customWidth="1"/>
    <col min="11539" max="11539" width="5.85546875" customWidth="1"/>
    <col min="11540" max="11540" width="5.7109375" customWidth="1"/>
    <col min="11541" max="11541" width="7.28515625" customWidth="1"/>
    <col min="11542" max="11542" width="6.42578125" customWidth="1"/>
    <col min="11543" max="11543" width="5.28515625" customWidth="1"/>
    <col min="11544" max="11545" width="5.85546875" customWidth="1"/>
    <col min="11546" max="11546" width="7.7109375" customWidth="1"/>
    <col min="11547" max="11547" width="6" customWidth="1"/>
    <col min="11548" max="11548" width="6.5703125" customWidth="1"/>
    <col min="11549" max="11549" width="5.85546875" customWidth="1"/>
    <col min="11550" max="11550" width="7.140625" customWidth="1"/>
    <col min="11551" max="11551" width="7.42578125" customWidth="1"/>
    <col min="11552" max="11553" width="5.85546875" customWidth="1"/>
    <col min="11757" max="11757" width="25.5703125" customWidth="1"/>
    <col min="11758" max="11758" width="12.42578125" customWidth="1"/>
    <col min="11759" max="11759" width="4.140625" customWidth="1"/>
    <col min="11760" max="11760" width="4.5703125" customWidth="1"/>
    <col min="11761" max="11761" width="19.85546875" customWidth="1"/>
    <col min="11762" max="11762" width="12.85546875" customWidth="1"/>
    <col min="11763" max="11763" width="5.7109375" customWidth="1"/>
    <col min="11764" max="11764" width="3.5703125" customWidth="1"/>
    <col min="11765" max="11765" width="10" customWidth="1"/>
    <col min="11766" max="11766" width="8" customWidth="1"/>
    <col min="11767" max="11767" width="29.28515625" customWidth="1"/>
    <col min="11768" max="11768" width="9.7109375" customWidth="1"/>
    <col min="11769" max="11769" width="4.7109375" customWidth="1"/>
    <col min="11770" max="11771" width="5" customWidth="1"/>
    <col min="11772" max="11772" width="9.85546875" customWidth="1"/>
    <col min="11773" max="11773" width="5.28515625" customWidth="1"/>
    <col min="11774" max="11774" width="8.7109375" customWidth="1"/>
    <col min="11775" max="11775" width="5" customWidth="1"/>
    <col min="11776" max="11776" width="10.42578125" customWidth="1"/>
    <col min="11777" max="11777" width="10.85546875" customWidth="1"/>
    <col min="11778" max="11778" width="6.28515625" customWidth="1"/>
    <col min="11779" max="11779" width="7.7109375" customWidth="1"/>
    <col min="11780" max="11780" width="7.42578125" customWidth="1"/>
    <col min="11781" max="11781" width="6.28515625" customWidth="1"/>
    <col min="11782" max="11782" width="6.42578125" customWidth="1"/>
    <col min="11783" max="11783" width="9.42578125" customWidth="1"/>
    <col min="11784" max="11784" width="6.85546875" customWidth="1"/>
    <col min="11785" max="11785" width="7.7109375" customWidth="1"/>
    <col min="11786" max="11786" width="6.5703125" customWidth="1"/>
    <col min="11787" max="11787" width="6.28515625" customWidth="1"/>
    <col min="11788" max="11788" width="8.28515625" customWidth="1"/>
    <col min="11789" max="11790" width="6.5703125" customWidth="1"/>
    <col min="11791" max="11791" width="8" customWidth="1"/>
    <col min="11792" max="11792" width="7.140625" customWidth="1"/>
    <col min="11793" max="11793" width="7" customWidth="1"/>
    <col min="11794" max="11794" width="7.28515625" customWidth="1"/>
    <col min="11795" max="11795" width="5.85546875" customWidth="1"/>
    <col min="11796" max="11796" width="5.7109375" customWidth="1"/>
    <col min="11797" max="11797" width="7.28515625" customWidth="1"/>
    <col min="11798" max="11798" width="6.42578125" customWidth="1"/>
    <col min="11799" max="11799" width="5.28515625" customWidth="1"/>
    <col min="11800" max="11801" width="5.85546875" customWidth="1"/>
    <col min="11802" max="11802" width="7.7109375" customWidth="1"/>
    <col min="11803" max="11803" width="6" customWidth="1"/>
    <col min="11804" max="11804" width="6.5703125" customWidth="1"/>
    <col min="11805" max="11805" width="5.85546875" customWidth="1"/>
    <col min="11806" max="11806" width="7.140625" customWidth="1"/>
    <col min="11807" max="11807" width="7.42578125" customWidth="1"/>
    <col min="11808" max="11809" width="5.85546875" customWidth="1"/>
    <col min="12013" max="12013" width="25.5703125" customWidth="1"/>
    <col min="12014" max="12014" width="12.42578125" customWidth="1"/>
    <col min="12015" max="12015" width="4.140625" customWidth="1"/>
    <col min="12016" max="12016" width="4.5703125" customWidth="1"/>
    <col min="12017" max="12017" width="19.85546875" customWidth="1"/>
    <col min="12018" max="12018" width="12.85546875" customWidth="1"/>
    <col min="12019" max="12019" width="5.7109375" customWidth="1"/>
    <col min="12020" max="12020" width="3.5703125" customWidth="1"/>
    <col min="12021" max="12021" width="10" customWidth="1"/>
    <col min="12022" max="12022" width="8" customWidth="1"/>
    <col min="12023" max="12023" width="29.28515625" customWidth="1"/>
    <col min="12024" max="12024" width="9.7109375" customWidth="1"/>
    <col min="12025" max="12025" width="4.7109375" customWidth="1"/>
    <col min="12026" max="12027" width="5" customWidth="1"/>
    <col min="12028" max="12028" width="9.85546875" customWidth="1"/>
    <col min="12029" max="12029" width="5.28515625" customWidth="1"/>
    <col min="12030" max="12030" width="8.7109375" customWidth="1"/>
    <col min="12031" max="12031" width="5" customWidth="1"/>
    <col min="12032" max="12032" width="10.42578125" customWidth="1"/>
    <col min="12033" max="12033" width="10.85546875" customWidth="1"/>
    <col min="12034" max="12034" width="6.28515625" customWidth="1"/>
    <col min="12035" max="12035" width="7.7109375" customWidth="1"/>
    <col min="12036" max="12036" width="7.42578125" customWidth="1"/>
    <col min="12037" max="12037" width="6.28515625" customWidth="1"/>
    <col min="12038" max="12038" width="6.42578125" customWidth="1"/>
    <col min="12039" max="12039" width="9.42578125" customWidth="1"/>
    <col min="12040" max="12040" width="6.85546875" customWidth="1"/>
    <col min="12041" max="12041" width="7.7109375" customWidth="1"/>
    <col min="12042" max="12042" width="6.5703125" customWidth="1"/>
    <col min="12043" max="12043" width="6.28515625" customWidth="1"/>
    <col min="12044" max="12044" width="8.28515625" customWidth="1"/>
    <col min="12045" max="12046" width="6.5703125" customWidth="1"/>
    <col min="12047" max="12047" width="8" customWidth="1"/>
    <col min="12048" max="12048" width="7.140625" customWidth="1"/>
    <col min="12049" max="12049" width="7" customWidth="1"/>
    <col min="12050" max="12050" width="7.28515625" customWidth="1"/>
    <col min="12051" max="12051" width="5.85546875" customWidth="1"/>
    <col min="12052" max="12052" width="5.7109375" customWidth="1"/>
    <col min="12053" max="12053" width="7.28515625" customWidth="1"/>
    <col min="12054" max="12054" width="6.42578125" customWidth="1"/>
    <col min="12055" max="12055" width="5.28515625" customWidth="1"/>
    <col min="12056" max="12057" width="5.85546875" customWidth="1"/>
    <col min="12058" max="12058" width="7.7109375" customWidth="1"/>
    <col min="12059" max="12059" width="6" customWidth="1"/>
    <col min="12060" max="12060" width="6.5703125" customWidth="1"/>
    <col min="12061" max="12061" width="5.85546875" customWidth="1"/>
    <col min="12062" max="12062" width="7.140625" customWidth="1"/>
    <col min="12063" max="12063" width="7.42578125" customWidth="1"/>
    <col min="12064" max="12065" width="5.85546875" customWidth="1"/>
    <col min="12269" max="12269" width="25.5703125" customWidth="1"/>
    <col min="12270" max="12270" width="12.42578125" customWidth="1"/>
    <col min="12271" max="12271" width="4.140625" customWidth="1"/>
    <col min="12272" max="12272" width="4.5703125" customWidth="1"/>
    <col min="12273" max="12273" width="19.85546875" customWidth="1"/>
    <col min="12274" max="12274" width="12.85546875" customWidth="1"/>
    <col min="12275" max="12275" width="5.7109375" customWidth="1"/>
    <col min="12276" max="12276" width="3.5703125" customWidth="1"/>
    <col min="12277" max="12277" width="10" customWidth="1"/>
    <col min="12278" max="12278" width="8" customWidth="1"/>
    <col min="12279" max="12279" width="29.28515625" customWidth="1"/>
    <col min="12280" max="12280" width="9.7109375" customWidth="1"/>
    <col min="12281" max="12281" width="4.7109375" customWidth="1"/>
    <col min="12282" max="12283" width="5" customWidth="1"/>
    <col min="12284" max="12284" width="9.85546875" customWidth="1"/>
    <col min="12285" max="12285" width="5.28515625" customWidth="1"/>
    <col min="12286" max="12286" width="8.7109375" customWidth="1"/>
    <col min="12287" max="12287" width="5" customWidth="1"/>
    <col min="12288" max="12288" width="10.42578125" customWidth="1"/>
    <col min="12289" max="12289" width="10.85546875" customWidth="1"/>
    <col min="12290" max="12290" width="6.28515625" customWidth="1"/>
    <col min="12291" max="12291" width="7.7109375" customWidth="1"/>
    <col min="12292" max="12292" width="7.42578125" customWidth="1"/>
    <col min="12293" max="12293" width="6.28515625" customWidth="1"/>
    <col min="12294" max="12294" width="6.42578125" customWidth="1"/>
    <col min="12295" max="12295" width="9.42578125" customWidth="1"/>
    <col min="12296" max="12296" width="6.85546875" customWidth="1"/>
    <col min="12297" max="12297" width="7.7109375" customWidth="1"/>
    <col min="12298" max="12298" width="6.5703125" customWidth="1"/>
    <col min="12299" max="12299" width="6.28515625" customWidth="1"/>
    <col min="12300" max="12300" width="8.28515625" customWidth="1"/>
    <col min="12301" max="12302" width="6.5703125" customWidth="1"/>
    <col min="12303" max="12303" width="8" customWidth="1"/>
    <col min="12304" max="12304" width="7.140625" customWidth="1"/>
    <col min="12305" max="12305" width="7" customWidth="1"/>
    <col min="12306" max="12306" width="7.28515625" customWidth="1"/>
    <col min="12307" max="12307" width="5.85546875" customWidth="1"/>
    <col min="12308" max="12308" width="5.7109375" customWidth="1"/>
    <col min="12309" max="12309" width="7.28515625" customWidth="1"/>
    <col min="12310" max="12310" width="6.42578125" customWidth="1"/>
    <col min="12311" max="12311" width="5.28515625" customWidth="1"/>
    <col min="12312" max="12313" width="5.85546875" customWidth="1"/>
    <col min="12314" max="12314" width="7.7109375" customWidth="1"/>
    <col min="12315" max="12315" width="6" customWidth="1"/>
    <col min="12316" max="12316" width="6.5703125" customWidth="1"/>
    <col min="12317" max="12317" width="5.85546875" customWidth="1"/>
    <col min="12318" max="12318" width="7.140625" customWidth="1"/>
    <col min="12319" max="12319" width="7.42578125" customWidth="1"/>
    <col min="12320" max="12321" width="5.85546875" customWidth="1"/>
    <col min="12525" max="12525" width="25.5703125" customWidth="1"/>
    <col min="12526" max="12526" width="12.42578125" customWidth="1"/>
    <col min="12527" max="12527" width="4.140625" customWidth="1"/>
    <col min="12528" max="12528" width="4.5703125" customWidth="1"/>
    <col min="12529" max="12529" width="19.85546875" customWidth="1"/>
    <col min="12530" max="12530" width="12.85546875" customWidth="1"/>
    <col min="12531" max="12531" width="5.7109375" customWidth="1"/>
    <col min="12532" max="12532" width="3.5703125" customWidth="1"/>
    <col min="12533" max="12533" width="10" customWidth="1"/>
    <col min="12534" max="12534" width="8" customWidth="1"/>
    <col min="12535" max="12535" width="29.28515625" customWidth="1"/>
    <col min="12536" max="12536" width="9.7109375" customWidth="1"/>
    <col min="12537" max="12537" width="4.7109375" customWidth="1"/>
    <col min="12538" max="12539" width="5" customWidth="1"/>
    <col min="12540" max="12540" width="9.85546875" customWidth="1"/>
    <col min="12541" max="12541" width="5.28515625" customWidth="1"/>
    <col min="12542" max="12542" width="8.7109375" customWidth="1"/>
    <col min="12543" max="12543" width="5" customWidth="1"/>
    <col min="12544" max="12544" width="10.42578125" customWidth="1"/>
    <col min="12545" max="12545" width="10.85546875" customWidth="1"/>
    <col min="12546" max="12546" width="6.28515625" customWidth="1"/>
    <col min="12547" max="12547" width="7.7109375" customWidth="1"/>
    <col min="12548" max="12548" width="7.42578125" customWidth="1"/>
    <col min="12549" max="12549" width="6.28515625" customWidth="1"/>
    <col min="12550" max="12550" width="6.42578125" customWidth="1"/>
    <col min="12551" max="12551" width="9.42578125" customWidth="1"/>
    <col min="12552" max="12552" width="6.85546875" customWidth="1"/>
    <col min="12553" max="12553" width="7.7109375" customWidth="1"/>
    <col min="12554" max="12554" width="6.5703125" customWidth="1"/>
    <col min="12555" max="12555" width="6.28515625" customWidth="1"/>
    <col min="12556" max="12556" width="8.28515625" customWidth="1"/>
    <col min="12557" max="12558" width="6.5703125" customWidth="1"/>
    <col min="12559" max="12559" width="8" customWidth="1"/>
    <col min="12560" max="12560" width="7.140625" customWidth="1"/>
    <col min="12561" max="12561" width="7" customWidth="1"/>
    <col min="12562" max="12562" width="7.28515625" customWidth="1"/>
    <col min="12563" max="12563" width="5.85546875" customWidth="1"/>
    <col min="12564" max="12564" width="5.7109375" customWidth="1"/>
    <col min="12565" max="12565" width="7.28515625" customWidth="1"/>
    <col min="12566" max="12566" width="6.42578125" customWidth="1"/>
    <col min="12567" max="12567" width="5.28515625" customWidth="1"/>
    <col min="12568" max="12569" width="5.85546875" customWidth="1"/>
    <col min="12570" max="12570" width="7.7109375" customWidth="1"/>
    <col min="12571" max="12571" width="6" customWidth="1"/>
    <col min="12572" max="12572" width="6.5703125" customWidth="1"/>
    <col min="12573" max="12573" width="5.85546875" customWidth="1"/>
    <col min="12574" max="12574" width="7.140625" customWidth="1"/>
    <col min="12575" max="12575" width="7.42578125" customWidth="1"/>
    <col min="12576" max="12577" width="5.85546875" customWidth="1"/>
    <col min="12781" max="12781" width="25.5703125" customWidth="1"/>
    <col min="12782" max="12782" width="12.42578125" customWidth="1"/>
    <col min="12783" max="12783" width="4.140625" customWidth="1"/>
    <col min="12784" max="12784" width="4.5703125" customWidth="1"/>
    <col min="12785" max="12785" width="19.85546875" customWidth="1"/>
    <col min="12786" max="12786" width="12.85546875" customWidth="1"/>
    <col min="12787" max="12787" width="5.7109375" customWidth="1"/>
    <col min="12788" max="12788" width="3.5703125" customWidth="1"/>
    <col min="12789" max="12789" width="10" customWidth="1"/>
    <col min="12790" max="12790" width="8" customWidth="1"/>
    <col min="12791" max="12791" width="29.28515625" customWidth="1"/>
    <col min="12792" max="12792" width="9.7109375" customWidth="1"/>
    <col min="12793" max="12793" width="4.7109375" customWidth="1"/>
    <col min="12794" max="12795" width="5" customWidth="1"/>
    <col min="12796" max="12796" width="9.85546875" customWidth="1"/>
    <col min="12797" max="12797" width="5.28515625" customWidth="1"/>
    <col min="12798" max="12798" width="8.7109375" customWidth="1"/>
    <col min="12799" max="12799" width="5" customWidth="1"/>
    <col min="12800" max="12800" width="10.42578125" customWidth="1"/>
    <col min="12801" max="12801" width="10.85546875" customWidth="1"/>
    <col min="12802" max="12802" width="6.28515625" customWidth="1"/>
    <col min="12803" max="12803" width="7.7109375" customWidth="1"/>
    <col min="12804" max="12804" width="7.42578125" customWidth="1"/>
    <col min="12805" max="12805" width="6.28515625" customWidth="1"/>
    <col min="12806" max="12806" width="6.42578125" customWidth="1"/>
    <col min="12807" max="12807" width="9.42578125" customWidth="1"/>
    <col min="12808" max="12808" width="6.85546875" customWidth="1"/>
    <col min="12809" max="12809" width="7.7109375" customWidth="1"/>
    <col min="12810" max="12810" width="6.5703125" customWidth="1"/>
    <col min="12811" max="12811" width="6.28515625" customWidth="1"/>
    <col min="12812" max="12812" width="8.28515625" customWidth="1"/>
    <col min="12813" max="12814" width="6.5703125" customWidth="1"/>
    <col min="12815" max="12815" width="8" customWidth="1"/>
    <col min="12816" max="12816" width="7.140625" customWidth="1"/>
    <col min="12817" max="12817" width="7" customWidth="1"/>
    <col min="12818" max="12818" width="7.28515625" customWidth="1"/>
    <col min="12819" max="12819" width="5.85546875" customWidth="1"/>
    <col min="12820" max="12820" width="5.7109375" customWidth="1"/>
    <col min="12821" max="12821" width="7.28515625" customWidth="1"/>
    <col min="12822" max="12822" width="6.42578125" customWidth="1"/>
    <col min="12823" max="12823" width="5.28515625" customWidth="1"/>
    <col min="12824" max="12825" width="5.85546875" customWidth="1"/>
    <col min="12826" max="12826" width="7.7109375" customWidth="1"/>
    <col min="12827" max="12827" width="6" customWidth="1"/>
    <col min="12828" max="12828" width="6.5703125" customWidth="1"/>
    <col min="12829" max="12829" width="5.85546875" customWidth="1"/>
    <col min="12830" max="12830" width="7.140625" customWidth="1"/>
    <col min="12831" max="12831" width="7.42578125" customWidth="1"/>
    <col min="12832" max="12833" width="5.85546875" customWidth="1"/>
    <col min="13037" max="13037" width="25.5703125" customWidth="1"/>
    <col min="13038" max="13038" width="12.42578125" customWidth="1"/>
    <col min="13039" max="13039" width="4.140625" customWidth="1"/>
    <col min="13040" max="13040" width="4.5703125" customWidth="1"/>
    <col min="13041" max="13041" width="19.85546875" customWidth="1"/>
    <col min="13042" max="13042" width="12.85546875" customWidth="1"/>
    <col min="13043" max="13043" width="5.7109375" customWidth="1"/>
    <col min="13044" max="13044" width="3.5703125" customWidth="1"/>
    <col min="13045" max="13045" width="10" customWidth="1"/>
    <col min="13046" max="13046" width="8" customWidth="1"/>
    <col min="13047" max="13047" width="29.28515625" customWidth="1"/>
    <col min="13048" max="13048" width="9.7109375" customWidth="1"/>
    <col min="13049" max="13049" width="4.7109375" customWidth="1"/>
    <col min="13050" max="13051" width="5" customWidth="1"/>
    <col min="13052" max="13052" width="9.85546875" customWidth="1"/>
    <col min="13053" max="13053" width="5.28515625" customWidth="1"/>
    <col min="13054" max="13054" width="8.7109375" customWidth="1"/>
    <col min="13055" max="13055" width="5" customWidth="1"/>
    <col min="13056" max="13056" width="10.42578125" customWidth="1"/>
    <col min="13057" max="13057" width="10.85546875" customWidth="1"/>
    <col min="13058" max="13058" width="6.28515625" customWidth="1"/>
    <col min="13059" max="13059" width="7.7109375" customWidth="1"/>
    <col min="13060" max="13060" width="7.42578125" customWidth="1"/>
    <col min="13061" max="13061" width="6.28515625" customWidth="1"/>
    <col min="13062" max="13062" width="6.42578125" customWidth="1"/>
    <col min="13063" max="13063" width="9.42578125" customWidth="1"/>
    <col min="13064" max="13064" width="6.85546875" customWidth="1"/>
    <col min="13065" max="13065" width="7.7109375" customWidth="1"/>
    <col min="13066" max="13066" width="6.5703125" customWidth="1"/>
    <col min="13067" max="13067" width="6.28515625" customWidth="1"/>
    <col min="13068" max="13068" width="8.28515625" customWidth="1"/>
    <col min="13069" max="13070" width="6.5703125" customWidth="1"/>
    <col min="13071" max="13071" width="8" customWidth="1"/>
    <col min="13072" max="13072" width="7.140625" customWidth="1"/>
    <col min="13073" max="13073" width="7" customWidth="1"/>
    <col min="13074" max="13074" width="7.28515625" customWidth="1"/>
    <col min="13075" max="13075" width="5.85546875" customWidth="1"/>
    <col min="13076" max="13076" width="5.7109375" customWidth="1"/>
    <col min="13077" max="13077" width="7.28515625" customWidth="1"/>
    <col min="13078" max="13078" width="6.42578125" customWidth="1"/>
    <col min="13079" max="13079" width="5.28515625" customWidth="1"/>
    <col min="13080" max="13081" width="5.85546875" customWidth="1"/>
    <col min="13082" max="13082" width="7.7109375" customWidth="1"/>
    <col min="13083" max="13083" width="6" customWidth="1"/>
    <col min="13084" max="13084" width="6.5703125" customWidth="1"/>
    <col min="13085" max="13085" width="5.85546875" customWidth="1"/>
    <col min="13086" max="13086" width="7.140625" customWidth="1"/>
    <col min="13087" max="13087" width="7.42578125" customWidth="1"/>
    <col min="13088" max="13089" width="5.85546875" customWidth="1"/>
    <col min="13293" max="13293" width="25.5703125" customWidth="1"/>
    <col min="13294" max="13294" width="12.42578125" customWidth="1"/>
    <col min="13295" max="13295" width="4.140625" customWidth="1"/>
    <col min="13296" max="13296" width="4.5703125" customWidth="1"/>
    <col min="13297" max="13297" width="19.85546875" customWidth="1"/>
    <col min="13298" max="13298" width="12.85546875" customWidth="1"/>
    <col min="13299" max="13299" width="5.7109375" customWidth="1"/>
    <col min="13300" max="13300" width="3.5703125" customWidth="1"/>
    <col min="13301" max="13301" width="10" customWidth="1"/>
    <col min="13302" max="13302" width="8" customWidth="1"/>
    <col min="13303" max="13303" width="29.28515625" customWidth="1"/>
    <col min="13304" max="13304" width="9.7109375" customWidth="1"/>
    <col min="13305" max="13305" width="4.7109375" customWidth="1"/>
    <col min="13306" max="13307" width="5" customWidth="1"/>
    <col min="13308" max="13308" width="9.85546875" customWidth="1"/>
    <col min="13309" max="13309" width="5.28515625" customWidth="1"/>
    <col min="13310" max="13310" width="8.7109375" customWidth="1"/>
    <col min="13311" max="13311" width="5" customWidth="1"/>
    <col min="13312" max="13312" width="10.42578125" customWidth="1"/>
    <col min="13313" max="13313" width="10.85546875" customWidth="1"/>
    <col min="13314" max="13314" width="6.28515625" customWidth="1"/>
    <col min="13315" max="13315" width="7.7109375" customWidth="1"/>
    <col min="13316" max="13316" width="7.42578125" customWidth="1"/>
    <col min="13317" max="13317" width="6.28515625" customWidth="1"/>
    <col min="13318" max="13318" width="6.42578125" customWidth="1"/>
    <col min="13319" max="13319" width="9.42578125" customWidth="1"/>
    <col min="13320" max="13320" width="6.85546875" customWidth="1"/>
    <col min="13321" max="13321" width="7.7109375" customWidth="1"/>
    <col min="13322" max="13322" width="6.5703125" customWidth="1"/>
    <col min="13323" max="13323" width="6.28515625" customWidth="1"/>
    <col min="13324" max="13324" width="8.28515625" customWidth="1"/>
    <col min="13325" max="13326" width="6.5703125" customWidth="1"/>
    <col min="13327" max="13327" width="8" customWidth="1"/>
    <col min="13328" max="13328" width="7.140625" customWidth="1"/>
    <col min="13329" max="13329" width="7" customWidth="1"/>
    <col min="13330" max="13330" width="7.28515625" customWidth="1"/>
    <col min="13331" max="13331" width="5.85546875" customWidth="1"/>
    <col min="13332" max="13332" width="5.7109375" customWidth="1"/>
    <col min="13333" max="13333" width="7.28515625" customWidth="1"/>
    <col min="13334" max="13334" width="6.42578125" customWidth="1"/>
    <col min="13335" max="13335" width="5.28515625" customWidth="1"/>
    <col min="13336" max="13337" width="5.85546875" customWidth="1"/>
    <col min="13338" max="13338" width="7.7109375" customWidth="1"/>
    <col min="13339" max="13339" width="6" customWidth="1"/>
    <col min="13340" max="13340" width="6.5703125" customWidth="1"/>
    <col min="13341" max="13341" width="5.85546875" customWidth="1"/>
    <col min="13342" max="13342" width="7.140625" customWidth="1"/>
    <col min="13343" max="13343" width="7.42578125" customWidth="1"/>
    <col min="13344" max="13345" width="5.85546875" customWidth="1"/>
    <col min="13549" max="13549" width="25.5703125" customWidth="1"/>
    <col min="13550" max="13550" width="12.42578125" customWidth="1"/>
    <col min="13551" max="13551" width="4.140625" customWidth="1"/>
    <col min="13552" max="13552" width="4.5703125" customWidth="1"/>
    <col min="13553" max="13553" width="19.85546875" customWidth="1"/>
    <col min="13554" max="13554" width="12.85546875" customWidth="1"/>
    <col min="13555" max="13555" width="5.7109375" customWidth="1"/>
    <col min="13556" max="13556" width="3.5703125" customWidth="1"/>
    <col min="13557" max="13557" width="10" customWidth="1"/>
    <col min="13558" max="13558" width="8" customWidth="1"/>
    <col min="13559" max="13559" width="29.28515625" customWidth="1"/>
    <col min="13560" max="13560" width="9.7109375" customWidth="1"/>
    <col min="13561" max="13561" width="4.7109375" customWidth="1"/>
    <col min="13562" max="13563" width="5" customWidth="1"/>
    <col min="13564" max="13564" width="9.85546875" customWidth="1"/>
    <col min="13565" max="13565" width="5.28515625" customWidth="1"/>
    <col min="13566" max="13566" width="8.7109375" customWidth="1"/>
    <col min="13567" max="13567" width="5" customWidth="1"/>
    <col min="13568" max="13568" width="10.42578125" customWidth="1"/>
    <col min="13569" max="13569" width="10.85546875" customWidth="1"/>
    <col min="13570" max="13570" width="6.28515625" customWidth="1"/>
    <col min="13571" max="13571" width="7.7109375" customWidth="1"/>
    <col min="13572" max="13572" width="7.42578125" customWidth="1"/>
    <col min="13573" max="13573" width="6.28515625" customWidth="1"/>
    <col min="13574" max="13574" width="6.42578125" customWidth="1"/>
    <col min="13575" max="13575" width="9.42578125" customWidth="1"/>
    <col min="13576" max="13576" width="6.85546875" customWidth="1"/>
    <col min="13577" max="13577" width="7.7109375" customWidth="1"/>
    <col min="13578" max="13578" width="6.5703125" customWidth="1"/>
    <col min="13579" max="13579" width="6.28515625" customWidth="1"/>
    <col min="13580" max="13580" width="8.28515625" customWidth="1"/>
    <col min="13581" max="13582" width="6.5703125" customWidth="1"/>
    <col min="13583" max="13583" width="8" customWidth="1"/>
    <col min="13584" max="13584" width="7.140625" customWidth="1"/>
    <col min="13585" max="13585" width="7" customWidth="1"/>
    <col min="13586" max="13586" width="7.28515625" customWidth="1"/>
    <col min="13587" max="13587" width="5.85546875" customWidth="1"/>
    <col min="13588" max="13588" width="5.7109375" customWidth="1"/>
    <col min="13589" max="13589" width="7.28515625" customWidth="1"/>
    <col min="13590" max="13590" width="6.42578125" customWidth="1"/>
    <col min="13591" max="13591" width="5.28515625" customWidth="1"/>
    <col min="13592" max="13593" width="5.85546875" customWidth="1"/>
    <col min="13594" max="13594" width="7.7109375" customWidth="1"/>
    <col min="13595" max="13595" width="6" customWidth="1"/>
    <col min="13596" max="13596" width="6.5703125" customWidth="1"/>
    <col min="13597" max="13597" width="5.85546875" customWidth="1"/>
    <col min="13598" max="13598" width="7.140625" customWidth="1"/>
    <col min="13599" max="13599" width="7.42578125" customWidth="1"/>
    <col min="13600" max="13601" width="5.85546875" customWidth="1"/>
    <col min="13805" max="13805" width="25.5703125" customWidth="1"/>
    <col min="13806" max="13806" width="12.42578125" customWidth="1"/>
    <col min="13807" max="13807" width="4.140625" customWidth="1"/>
    <col min="13808" max="13808" width="4.5703125" customWidth="1"/>
    <col min="13809" max="13809" width="19.85546875" customWidth="1"/>
    <col min="13810" max="13810" width="12.85546875" customWidth="1"/>
    <col min="13811" max="13811" width="5.7109375" customWidth="1"/>
    <col min="13812" max="13812" width="3.5703125" customWidth="1"/>
    <col min="13813" max="13813" width="10" customWidth="1"/>
    <col min="13814" max="13814" width="8" customWidth="1"/>
    <col min="13815" max="13815" width="29.28515625" customWidth="1"/>
    <col min="13816" max="13816" width="9.7109375" customWidth="1"/>
    <col min="13817" max="13817" width="4.7109375" customWidth="1"/>
    <col min="13818" max="13819" width="5" customWidth="1"/>
    <col min="13820" max="13820" width="9.85546875" customWidth="1"/>
    <col min="13821" max="13821" width="5.28515625" customWidth="1"/>
    <col min="13822" max="13822" width="8.7109375" customWidth="1"/>
    <col min="13823" max="13823" width="5" customWidth="1"/>
    <col min="13824" max="13824" width="10.42578125" customWidth="1"/>
    <col min="13825" max="13825" width="10.85546875" customWidth="1"/>
    <col min="13826" max="13826" width="6.28515625" customWidth="1"/>
    <col min="13827" max="13827" width="7.7109375" customWidth="1"/>
    <col min="13828" max="13828" width="7.42578125" customWidth="1"/>
    <col min="13829" max="13829" width="6.28515625" customWidth="1"/>
    <col min="13830" max="13830" width="6.42578125" customWidth="1"/>
    <col min="13831" max="13831" width="9.42578125" customWidth="1"/>
    <col min="13832" max="13832" width="6.85546875" customWidth="1"/>
    <col min="13833" max="13833" width="7.7109375" customWidth="1"/>
    <col min="13834" max="13834" width="6.5703125" customWidth="1"/>
    <col min="13835" max="13835" width="6.28515625" customWidth="1"/>
    <col min="13836" max="13836" width="8.28515625" customWidth="1"/>
    <col min="13837" max="13838" width="6.5703125" customWidth="1"/>
    <col min="13839" max="13839" width="8" customWidth="1"/>
    <col min="13840" max="13840" width="7.140625" customWidth="1"/>
    <col min="13841" max="13841" width="7" customWidth="1"/>
    <col min="13842" max="13842" width="7.28515625" customWidth="1"/>
    <col min="13843" max="13843" width="5.85546875" customWidth="1"/>
    <col min="13844" max="13844" width="5.7109375" customWidth="1"/>
    <col min="13845" max="13845" width="7.28515625" customWidth="1"/>
    <col min="13846" max="13846" width="6.42578125" customWidth="1"/>
    <col min="13847" max="13847" width="5.28515625" customWidth="1"/>
    <col min="13848" max="13849" width="5.85546875" customWidth="1"/>
    <col min="13850" max="13850" width="7.7109375" customWidth="1"/>
    <col min="13851" max="13851" width="6" customWidth="1"/>
    <col min="13852" max="13852" width="6.5703125" customWidth="1"/>
    <col min="13853" max="13853" width="5.85546875" customWidth="1"/>
    <col min="13854" max="13854" width="7.140625" customWidth="1"/>
    <col min="13855" max="13855" width="7.42578125" customWidth="1"/>
    <col min="13856" max="13857" width="5.85546875" customWidth="1"/>
    <col min="14061" max="14061" width="25.5703125" customWidth="1"/>
    <col min="14062" max="14062" width="12.42578125" customWidth="1"/>
    <col min="14063" max="14063" width="4.140625" customWidth="1"/>
    <col min="14064" max="14064" width="4.5703125" customWidth="1"/>
    <col min="14065" max="14065" width="19.85546875" customWidth="1"/>
    <col min="14066" max="14066" width="12.85546875" customWidth="1"/>
    <col min="14067" max="14067" width="5.7109375" customWidth="1"/>
    <col min="14068" max="14068" width="3.5703125" customWidth="1"/>
    <col min="14069" max="14069" width="10" customWidth="1"/>
    <col min="14070" max="14070" width="8" customWidth="1"/>
    <col min="14071" max="14071" width="29.28515625" customWidth="1"/>
    <col min="14072" max="14072" width="9.7109375" customWidth="1"/>
    <col min="14073" max="14073" width="4.7109375" customWidth="1"/>
    <col min="14074" max="14075" width="5" customWidth="1"/>
    <col min="14076" max="14076" width="9.85546875" customWidth="1"/>
    <col min="14077" max="14077" width="5.28515625" customWidth="1"/>
    <col min="14078" max="14078" width="8.7109375" customWidth="1"/>
    <col min="14079" max="14079" width="5" customWidth="1"/>
    <col min="14080" max="14080" width="10.42578125" customWidth="1"/>
    <col min="14081" max="14081" width="10.85546875" customWidth="1"/>
    <col min="14082" max="14082" width="6.28515625" customWidth="1"/>
    <col min="14083" max="14083" width="7.7109375" customWidth="1"/>
    <col min="14084" max="14084" width="7.42578125" customWidth="1"/>
    <col min="14085" max="14085" width="6.28515625" customWidth="1"/>
    <col min="14086" max="14086" width="6.42578125" customWidth="1"/>
    <col min="14087" max="14087" width="9.42578125" customWidth="1"/>
    <col min="14088" max="14088" width="6.85546875" customWidth="1"/>
    <col min="14089" max="14089" width="7.7109375" customWidth="1"/>
    <col min="14090" max="14090" width="6.5703125" customWidth="1"/>
    <col min="14091" max="14091" width="6.28515625" customWidth="1"/>
    <col min="14092" max="14092" width="8.28515625" customWidth="1"/>
    <col min="14093" max="14094" width="6.5703125" customWidth="1"/>
    <col min="14095" max="14095" width="8" customWidth="1"/>
    <col min="14096" max="14096" width="7.140625" customWidth="1"/>
    <col min="14097" max="14097" width="7" customWidth="1"/>
    <col min="14098" max="14098" width="7.28515625" customWidth="1"/>
    <col min="14099" max="14099" width="5.85546875" customWidth="1"/>
    <col min="14100" max="14100" width="5.7109375" customWidth="1"/>
    <col min="14101" max="14101" width="7.28515625" customWidth="1"/>
    <col min="14102" max="14102" width="6.42578125" customWidth="1"/>
    <col min="14103" max="14103" width="5.28515625" customWidth="1"/>
    <col min="14104" max="14105" width="5.85546875" customWidth="1"/>
    <col min="14106" max="14106" width="7.7109375" customWidth="1"/>
    <col min="14107" max="14107" width="6" customWidth="1"/>
    <col min="14108" max="14108" width="6.5703125" customWidth="1"/>
    <col min="14109" max="14109" width="5.85546875" customWidth="1"/>
    <col min="14110" max="14110" width="7.140625" customWidth="1"/>
    <col min="14111" max="14111" width="7.42578125" customWidth="1"/>
    <col min="14112" max="14113" width="5.85546875" customWidth="1"/>
    <col min="14317" max="14317" width="25.5703125" customWidth="1"/>
    <col min="14318" max="14318" width="12.42578125" customWidth="1"/>
    <col min="14319" max="14319" width="4.140625" customWidth="1"/>
    <col min="14320" max="14320" width="4.5703125" customWidth="1"/>
    <col min="14321" max="14321" width="19.85546875" customWidth="1"/>
    <col min="14322" max="14322" width="12.85546875" customWidth="1"/>
    <col min="14323" max="14323" width="5.7109375" customWidth="1"/>
    <col min="14324" max="14324" width="3.5703125" customWidth="1"/>
    <col min="14325" max="14325" width="10" customWidth="1"/>
    <col min="14326" max="14326" width="8" customWidth="1"/>
    <col min="14327" max="14327" width="29.28515625" customWidth="1"/>
    <col min="14328" max="14328" width="9.7109375" customWidth="1"/>
    <col min="14329" max="14329" width="4.7109375" customWidth="1"/>
    <col min="14330" max="14331" width="5" customWidth="1"/>
    <col min="14332" max="14332" width="9.85546875" customWidth="1"/>
    <col min="14333" max="14333" width="5.28515625" customWidth="1"/>
    <col min="14334" max="14334" width="8.7109375" customWidth="1"/>
    <col min="14335" max="14335" width="5" customWidth="1"/>
    <col min="14336" max="14336" width="10.42578125" customWidth="1"/>
    <col min="14337" max="14337" width="10.85546875" customWidth="1"/>
    <col min="14338" max="14338" width="6.28515625" customWidth="1"/>
    <col min="14339" max="14339" width="7.7109375" customWidth="1"/>
    <col min="14340" max="14340" width="7.42578125" customWidth="1"/>
    <col min="14341" max="14341" width="6.28515625" customWidth="1"/>
    <col min="14342" max="14342" width="6.42578125" customWidth="1"/>
    <col min="14343" max="14343" width="9.42578125" customWidth="1"/>
    <col min="14344" max="14344" width="6.85546875" customWidth="1"/>
    <col min="14345" max="14345" width="7.7109375" customWidth="1"/>
    <col min="14346" max="14346" width="6.5703125" customWidth="1"/>
    <col min="14347" max="14347" width="6.28515625" customWidth="1"/>
    <col min="14348" max="14348" width="8.28515625" customWidth="1"/>
    <col min="14349" max="14350" width="6.5703125" customWidth="1"/>
    <col min="14351" max="14351" width="8" customWidth="1"/>
    <col min="14352" max="14352" width="7.140625" customWidth="1"/>
    <col min="14353" max="14353" width="7" customWidth="1"/>
    <col min="14354" max="14354" width="7.28515625" customWidth="1"/>
    <col min="14355" max="14355" width="5.85546875" customWidth="1"/>
    <col min="14356" max="14356" width="5.7109375" customWidth="1"/>
    <col min="14357" max="14357" width="7.28515625" customWidth="1"/>
    <col min="14358" max="14358" width="6.42578125" customWidth="1"/>
    <col min="14359" max="14359" width="5.28515625" customWidth="1"/>
    <col min="14360" max="14361" width="5.85546875" customWidth="1"/>
    <col min="14362" max="14362" width="7.7109375" customWidth="1"/>
    <col min="14363" max="14363" width="6" customWidth="1"/>
    <col min="14364" max="14364" width="6.5703125" customWidth="1"/>
    <col min="14365" max="14365" width="5.85546875" customWidth="1"/>
    <col min="14366" max="14366" width="7.140625" customWidth="1"/>
    <col min="14367" max="14367" width="7.42578125" customWidth="1"/>
    <col min="14368" max="14369" width="5.85546875" customWidth="1"/>
    <col min="14573" max="14573" width="25.5703125" customWidth="1"/>
    <col min="14574" max="14574" width="12.42578125" customWidth="1"/>
    <col min="14575" max="14575" width="4.140625" customWidth="1"/>
    <col min="14576" max="14576" width="4.5703125" customWidth="1"/>
    <col min="14577" max="14577" width="19.85546875" customWidth="1"/>
    <col min="14578" max="14578" width="12.85546875" customWidth="1"/>
    <col min="14579" max="14579" width="5.7109375" customWidth="1"/>
    <col min="14580" max="14580" width="3.5703125" customWidth="1"/>
    <col min="14581" max="14581" width="10" customWidth="1"/>
    <col min="14582" max="14582" width="8" customWidth="1"/>
    <col min="14583" max="14583" width="29.28515625" customWidth="1"/>
    <col min="14584" max="14584" width="9.7109375" customWidth="1"/>
    <col min="14585" max="14585" width="4.7109375" customWidth="1"/>
    <col min="14586" max="14587" width="5" customWidth="1"/>
    <col min="14588" max="14588" width="9.85546875" customWidth="1"/>
    <col min="14589" max="14589" width="5.28515625" customWidth="1"/>
    <col min="14590" max="14590" width="8.7109375" customWidth="1"/>
    <col min="14591" max="14591" width="5" customWidth="1"/>
    <col min="14592" max="14592" width="10.42578125" customWidth="1"/>
    <col min="14593" max="14593" width="10.85546875" customWidth="1"/>
    <col min="14594" max="14594" width="6.28515625" customWidth="1"/>
    <col min="14595" max="14595" width="7.7109375" customWidth="1"/>
    <col min="14596" max="14596" width="7.42578125" customWidth="1"/>
    <col min="14597" max="14597" width="6.28515625" customWidth="1"/>
    <col min="14598" max="14598" width="6.42578125" customWidth="1"/>
    <col min="14599" max="14599" width="9.42578125" customWidth="1"/>
    <col min="14600" max="14600" width="6.85546875" customWidth="1"/>
    <col min="14601" max="14601" width="7.7109375" customWidth="1"/>
    <col min="14602" max="14602" width="6.5703125" customWidth="1"/>
    <col min="14603" max="14603" width="6.28515625" customWidth="1"/>
    <col min="14604" max="14604" width="8.28515625" customWidth="1"/>
    <col min="14605" max="14606" width="6.5703125" customWidth="1"/>
    <col min="14607" max="14607" width="8" customWidth="1"/>
    <col min="14608" max="14608" width="7.140625" customWidth="1"/>
    <col min="14609" max="14609" width="7" customWidth="1"/>
    <col min="14610" max="14610" width="7.28515625" customWidth="1"/>
    <col min="14611" max="14611" width="5.85546875" customWidth="1"/>
    <col min="14612" max="14612" width="5.7109375" customWidth="1"/>
    <col min="14613" max="14613" width="7.28515625" customWidth="1"/>
    <col min="14614" max="14614" width="6.42578125" customWidth="1"/>
    <col min="14615" max="14615" width="5.28515625" customWidth="1"/>
    <col min="14616" max="14617" width="5.85546875" customWidth="1"/>
    <col min="14618" max="14618" width="7.7109375" customWidth="1"/>
    <col min="14619" max="14619" width="6" customWidth="1"/>
    <col min="14620" max="14620" width="6.5703125" customWidth="1"/>
    <col min="14621" max="14621" width="5.85546875" customWidth="1"/>
    <col min="14622" max="14622" width="7.140625" customWidth="1"/>
    <col min="14623" max="14623" width="7.42578125" customWidth="1"/>
    <col min="14624" max="14625" width="5.85546875" customWidth="1"/>
    <col min="14829" max="14829" width="25.5703125" customWidth="1"/>
    <col min="14830" max="14830" width="12.42578125" customWidth="1"/>
    <col min="14831" max="14831" width="4.140625" customWidth="1"/>
    <col min="14832" max="14832" width="4.5703125" customWidth="1"/>
    <col min="14833" max="14833" width="19.85546875" customWidth="1"/>
    <col min="14834" max="14834" width="12.85546875" customWidth="1"/>
    <col min="14835" max="14835" width="5.7109375" customWidth="1"/>
    <col min="14836" max="14836" width="3.5703125" customWidth="1"/>
    <col min="14837" max="14837" width="10" customWidth="1"/>
    <col min="14838" max="14838" width="8" customWidth="1"/>
    <col min="14839" max="14839" width="29.28515625" customWidth="1"/>
    <col min="14840" max="14840" width="9.7109375" customWidth="1"/>
    <col min="14841" max="14841" width="4.7109375" customWidth="1"/>
    <col min="14842" max="14843" width="5" customWidth="1"/>
    <col min="14844" max="14844" width="9.85546875" customWidth="1"/>
    <col min="14845" max="14845" width="5.28515625" customWidth="1"/>
    <col min="14846" max="14846" width="8.7109375" customWidth="1"/>
    <col min="14847" max="14847" width="5" customWidth="1"/>
    <col min="14848" max="14848" width="10.42578125" customWidth="1"/>
    <col min="14849" max="14849" width="10.85546875" customWidth="1"/>
    <col min="14850" max="14850" width="6.28515625" customWidth="1"/>
    <col min="14851" max="14851" width="7.7109375" customWidth="1"/>
    <col min="14852" max="14852" width="7.42578125" customWidth="1"/>
    <col min="14853" max="14853" width="6.28515625" customWidth="1"/>
    <col min="14854" max="14854" width="6.42578125" customWidth="1"/>
    <col min="14855" max="14855" width="9.42578125" customWidth="1"/>
    <col min="14856" max="14856" width="6.85546875" customWidth="1"/>
    <col min="14857" max="14857" width="7.7109375" customWidth="1"/>
    <col min="14858" max="14858" width="6.5703125" customWidth="1"/>
    <col min="14859" max="14859" width="6.28515625" customWidth="1"/>
    <col min="14860" max="14860" width="8.28515625" customWidth="1"/>
    <col min="14861" max="14862" width="6.5703125" customWidth="1"/>
    <col min="14863" max="14863" width="8" customWidth="1"/>
    <col min="14864" max="14864" width="7.140625" customWidth="1"/>
    <col min="14865" max="14865" width="7" customWidth="1"/>
    <col min="14866" max="14866" width="7.28515625" customWidth="1"/>
    <col min="14867" max="14867" width="5.85546875" customWidth="1"/>
    <col min="14868" max="14868" width="5.7109375" customWidth="1"/>
    <col min="14869" max="14869" width="7.28515625" customWidth="1"/>
    <col min="14870" max="14870" width="6.42578125" customWidth="1"/>
    <col min="14871" max="14871" width="5.28515625" customWidth="1"/>
    <col min="14872" max="14873" width="5.85546875" customWidth="1"/>
    <col min="14874" max="14874" width="7.7109375" customWidth="1"/>
    <col min="14875" max="14875" width="6" customWidth="1"/>
    <col min="14876" max="14876" width="6.5703125" customWidth="1"/>
    <col min="14877" max="14877" width="5.85546875" customWidth="1"/>
    <col min="14878" max="14878" width="7.140625" customWidth="1"/>
    <col min="14879" max="14879" width="7.42578125" customWidth="1"/>
    <col min="14880" max="14881" width="5.85546875" customWidth="1"/>
    <col min="15085" max="15085" width="25.5703125" customWidth="1"/>
    <col min="15086" max="15086" width="12.42578125" customWidth="1"/>
    <col min="15087" max="15087" width="4.140625" customWidth="1"/>
    <col min="15088" max="15088" width="4.5703125" customWidth="1"/>
    <col min="15089" max="15089" width="19.85546875" customWidth="1"/>
    <col min="15090" max="15090" width="12.85546875" customWidth="1"/>
    <col min="15091" max="15091" width="5.7109375" customWidth="1"/>
    <col min="15092" max="15092" width="3.5703125" customWidth="1"/>
    <col min="15093" max="15093" width="10" customWidth="1"/>
    <col min="15094" max="15094" width="8" customWidth="1"/>
    <col min="15095" max="15095" width="29.28515625" customWidth="1"/>
    <col min="15096" max="15096" width="9.7109375" customWidth="1"/>
    <col min="15097" max="15097" width="4.7109375" customWidth="1"/>
    <col min="15098" max="15099" width="5" customWidth="1"/>
    <col min="15100" max="15100" width="9.85546875" customWidth="1"/>
    <col min="15101" max="15101" width="5.28515625" customWidth="1"/>
    <col min="15102" max="15102" width="8.7109375" customWidth="1"/>
    <col min="15103" max="15103" width="5" customWidth="1"/>
    <col min="15104" max="15104" width="10.42578125" customWidth="1"/>
    <col min="15105" max="15105" width="10.85546875" customWidth="1"/>
    <col min="15106" max="15106" width="6.28515625" customWidth="1"/>
    <col min="15107" max="15107" width="7.7109375" customWidth="1"/>
    <col min="15108" max="15108" width="7.42578125" customWidth="1"/>
    <col min="15109" max="15109" width="6.28515625" customWidth="1"/>
    <col min="15110" max="15110" width="6.42578125" customWidth="1"/>
    <col min="15111" max="15111" width="9.42578125" customWidth="1"/>
    <col min="15112" max="15112" width="6.85546875" customWidth="1"/>
    <col min="15113" max="15113" width="7.7109375" customWidth="1"/>
    <col min="15114" max="15114" width="6.5703125" customWidth="1"/>
    <col min="15115" max="15115" width="6.28515625" customWidth="1"/>
    <col min="15116" max="15116" width="8.28515625" customWidth="1"/>
    <col min="15117" max="15118" width="6.5703125" customWidth="1"/>
    <col min="15119" max="15119" width="8" customWidth="1"/>
    <col min="15120" max="15120" width="7.140625" customWidth="1"/>
    <col min="15121" max="15121" width="7" customWidth="1"/>
    <col min="15122" max="15122" width="7.28515625" customWidth="1"/>
    <col min="15123" max="15123" width="5.85546875" customWidth="1"/>
    <col min="15124" max="15124" width="5.7109375" customWidth="1"/>
    <col min="15125" max="15125" width="7.28515625" customWidth="1"/>
    <col min="15126" max="15126" width="6.42578125" customWidth="1"/>
    <col min="15127" max="15127" width="5.28515625" customWidth="1"/>
    <col min="15128" max="15129" width="5.85546875" customWidth="1"/>
    <col min="15130" max="15130" width="7.7109375" customWidth="1"/>
    <col min="15131" max="15131" width="6" customWidth="1"/>
    <col min="15132" max="15132" width="6.5703125" customWidth="1"/>
    <col min="15133" max="15133" width="5.85546875" customWidth="1"/>
    <col min="15134" max="15134" width="7.140625" customWidth="1"/>
    <col min="15135" max="15135" width="7.42578125" customWidth="1"/>
    <col min="15136" max="15137" width="5.85546875" customWidth="1"/>
    <col min="15341" max="15341" width="25.5703125" customWidth="1"/>
    <col min="15342" max="15342" width="12.42578125" customWidth="1"/>
    <col min="15343" max="15343" width="4.140625" customWidth="1"/>
    <col min="15344" max="15344" width="4.5703125" customWidth="1"/>
    <col min="15345" max="15345" width="19.85546875" customWidth="1"/>
    <col min="15346" max="15346" width="12.85546875" customWidth="1"/>
    <col min="15347" max="15347" width="5.7109375" customWidth="1"/>
    <col min="15348" max="15348" width="3.5703125" customWidth="1"/>
    <col min="15349" max="15349" width="10" customWidth="1"/>
    <col min="15350" max="15350" width="8" customWidth="1"/>
    <col min="15351" max="15351" width="29.28515625" customWidth="1"/>
    <col min="15352" max="15352" width="9.7109375" customWidth="1"/>
    <col min="15353" max="15353" width="4.7109375" customWidth="1"/>
    <col min="15354" max="15355" width="5" customWidth="1"/>
    <col min="15356" max="15356" width="9.85546875" customWidth="1"/>
    <col min="15357" max="15357" width="5.28515625" customWidth="1"/>
    <col min="15358" max="15358" width="8.7109375" customWidth="1"/>
    <col min="15359" max="15359" width="5" customWidth="1"/>
    <col min="15360" max="15360" width="10.42578125" customWidth="1"/>
    <col min="15361" max="15361" width="10.85546875" customWidth="1"/>
    <col min="15362" max="15362" width="6.28515625" customWidth="1"/>
    <col min="15363" max="15363" width="7.7109375" customWidth="1"/>
    <col min="15364" max="15364" width="7.42578125" customWidth="1"/>
    <col min="15365" max="15365" width="6.28515625" customWidth="1"/>
    <col min="15366" max="15366" width="6.42578125" customWidth="1"/>
    <col min="15367" max="15367" width="9.42578125" customWidth="1"/>
    <col min="15368" max="15368" width="6.85546875" customWidth="1"/>
    <col min="15369" max="15369" width="7.7109375" customWidth="1"/>
    <col min="15370" max="15370" width="6.5703125" customWidth="1"/>
    <col min="15371" max="15371" width="6.28515625" customWidth="1"/>
    <col min="15372" max="15372" width="8.28515625" customWidth="1"/>
    <col min="15373" max="15374" width="6.5703125" customWidth="1"/>
    <col min="15375" max="15375" width="8" customWidth="1"/>
    <col min="15376" max="15376" width="7.140625" customWidth="1"/>
    <col min="15377" max="15377" width="7" customWidth="1"/>
    <col min="15378" max="15378" width="7.28515625" customWidth="1"/>
    <col min="15379" max="15379" width="5.85546875" customWidth="1"/>
    <col min="15380" max="15380" width="5.7109375" customWidth="1"/>
    <col min="15381" max="15381" width="7.28515625" customWidth="1"/>
    <col min="15382" max="15382" width="6.42578125" customWidth="1"/>
    <col min="15383" max="15383" width="5.28515625" customWidth="1"/>
    <col min="15384" max="15385" width="5.85546875" customWidth="1"/>
    <col min="15386" max="15386" width="7.7109375" customWidth="1"/>
    <col min="15387" max="15387" width="6" customWidth="1"/>
    <col min="15388" max="15388" width="6.5703125" customWidth="1"/>
    <col min="15389" max="15389" width="5.85546875" customWidth="1"/>
    <col min="15390" max="15390" width="7.140625" customWidth="1"/>
    <col min="15391" max="15391" width="7.42578125" customWidth="1"/>
    <col min="15392" max="15393" width="5.85546875" customWidth="1"/>
    <col min="15597" max="15597" width="25.5703125" customWidth="1"/>
    <col min="15598" max="15598" width="12.42578125" customWidth="1"/>
    <col min="15599" max="15599" width="4.140625" customWidth="1"/>
    <col min="15600" max="15600" width="4.5703125" customWidth="1"/>
    <col min="15601" max="15601" width="19.85546875" customWidth="1"/>
    <col min="15602" max="15602" width="12.85546875" customWidth="1"/>
    <col min="15603" max="15603" width="5.7109375" customWidth="1"/>
    <col min="15604" max="15604" width="3.5703125" customWidth="1"/>
    <col min="15605" max="15605" width="10" customWidth="1"/>
    <col min="15606" max="15606" width="8" customWidth="1"/>
    <col min="15607" max="15607" width="29.28515625" customWidth="1"/>
    <col min="15608" max="15608" width="9.7109375" customWidth="1"/>
    <col min="15609" max="15609" width="4.7109375" customWidth="1"/>
    <col min="15610" max="15611" width="5" customWidth="1"/>
    <col min="15612" max="15612" width="9.85546875" customWidth="1"/>
    <col min="15613" max="15613" width="5.28515625" customWidth="1"/>
    <col min="15614" max="15614" width="8.7109375" customWidth="1"/>
    <col min="15615" max="15615" width="5" customWidth="1"/>
    <col min="15616" max="15616" width="10.42578125" customWidth="1"/>
    <col min="15617" max="15617" width="10.85546875" customWidth="1"/>
    <col min="15618" max="15618" width="6.28515625" customWidth="1"/>
    <col min="15619" max="15619" width="7.7109375" customWidth="1"/>
    <col min="15620" max="15620" width="7.42578125" customWidth="1"/>
    <col min="15621" max="15621" width="6.28515625" customWidth="1"/>
    <col min="15622" max="15622" width="6.42578125" customWidth="1"/>
    <col min="15623" max="15623" width="9.42578125" customWidth="1"/>
    <col min="15624" max="15624" width="6.85546875" customWidth="1"/>
    <col min="15625" max="15625" width="7.7109375" customWidth="1"/>
    <col min="15626" max="15626" width="6.5703125" customWidth="1"/>
    <col min="15627" max="15627" width="6.28515625" customWidth="1"/>
    <col min="15628" max="15628" width="8.28515625" customWidth="1"/>
    <col min="15629" max="15630" width="6.5703125" customWidth="1"/>
    <col min="15631" max="15631" width="8" customWidth="1"/>
    <col min="15632" max="15632" width="7.140625" customWidth="1"/>
    <col min="15633" max="15633" width="7" customWidth="1"/>
    <col min="15634" max="15634" width="7.28515625" customWidth="1"/>
    <col min="15635" max="15635" width="5.85546875" customWidth="1"/>
    <col min="15636" max="15636" width="5.7109375" customWidth="1"/>
    <col min="15637" max="15637" width="7.28515625" customWidth="1"/>
    <col min="15638" max="15638" width="6.42578125" customWidth="1"/>
    <col min="15639" max="15639" width="5.28515625" customWidth="1"/>
    <col min="15640" max="15641" width="5.85546875" customWidth="1"/>
    <col min="15642" max="15642" width="7.7109375" customWidth="1"/>
    <col min="15643" max="15643" width="6" customWidth="1"/>
    <col min="15644" max="15644" width="6.5703125" customWidth="1"/>
    <col min="15645" max="15645" width="5.85546875" customWidth="1"/>
    <col min="15646" max="15646" width="7.140625" customWidth="1"/>
    <col min="15647" max="15647" width="7.42578125" customWidth="1"/>
    <col min="15648" max="15649" width="5.85546875" customWidth="1"/>
    <col min="15853" max="15853" width="25.5703125" customWidth="1"/>
    <col min="15854" max="15854" width="12.42578125" customWidth="1"/>
    <col min="15855" max="15855" width="4.140625" customWidth="1"/>
    <col min="15856" max="15856" width="4.5703125" customWidth="1"/>
    <col min="15857" max="15857" width="19.85546875" customWidth="1"/>
    <col min="15858" max="15858" width="12.85546875" customWidth="1"/>
    <col min="15859" max="15859" width="5.7109375" customWidth="1"/>
    <col min="15860" max="15860" width="3.5703125" customWidth="1"/>
    <col min="15861" max="15861" width="10" customWidth="1"/>
    <col min="15862" max="15862" width="8" customWidth="1"/>
    <col min="15863" max="15863" width="29.28515625" customWidth="1"/>
    <col min="15864" max="15864" width="9.7109375" customWidth="1"/>
    <col min="15865" max="15865" width="4.7109375" customWidth="1"/>
    <col min="15866" max="15867" width="5" customWidth="1"/>
    <col min="15868" max="15868" width="9.85546875" customWidth="1"/>
    <col min="15869" max="15869" width="5.28515625" customWidth="1"/>
    <col min="15870" max="15870" width="8.7109375" customWidth="1"/>
    <col min="15871" max="15871" width="5" customWidth="1"/>
    <col min="15872" max="15872" width="10.42578125" customWidth="1"/>
    <col min="15873" max="15873" width="10.85546875" customWidth="1"/>
    <col min="15874" max="15874" width="6.28515625" customWidth="1"/>
    <col min="15875" max="15875" width="7.7109375" customWidth="1"/>
    <col min="15876" max="15876" width="7.42578125" customWidth="1"/>
    <col min="15877" max="15877" width="6.28515625" customWidth="1"/>
    <col min="15878" max="15878" width="6.42578125" customWidth="1"/>
    <col min="15879" max="15879" width="9.42578125" customWidth="1"/>
    <col min="15880" max="15880" width="6.85546875" customWidth="1"/>
    <col min="15881" max="15881" width="7.7109375" customWidth="1"/>
    <col min="15882" max="15882" width="6.5703125" customWidth="1"/>
    <col min="15883" max="15883" width="6.28515625" customWidth="1"/>
    <col min="15884" max="15884" width="8.28515625" customWidth="1"/>
    <col min="15885" max="15886" width="6.5703125" customWidth="1"/>
    <col min="15887" max="15887" width="8" customWidth="1"/>
    <col min="15888" max="15888" width="7.140625" customWidth="1"/>
    <col min="15889" max="15889" width="7" customWidth="1"/>
    <col min="15890" max="15890" width="7.28515625" customWidth="1"/>
    <col min="15891" max="15891" width="5.85546875" customWidth="1"/>
    <col min="15892" max="15892" width="5.7109375" customWidth="1"/>
    <col min="15893" max="15893" width="7.28515625" customWidth="1"/>
    <col min="15894" max="15894" width="6.42578125" customWidth="1"/>
    <col min="15895" max="15895" width="5.28515625" customWidth="1"/>
    <col min="15896" max="15897" width="5.85546875" customWidth="1"/>
    <col min="15898" max="15898" width="7.7109375" customWidth="1"/>
    <col min="15899" max="15899" width="6" customWidth="1"/>
    <col min="15900" max="15900" width="6.5703125" customWidth="1"/>
    <col min="15901" max="15901" width="5.85546875" customWidth="1"/>
    <col min="15902" max="15902" width="7.140625" customWidth="1"/>
    <col min="15903" max="15903" width="7.42578125" customWidth="1"/>
    <col min="15904" max="15905" width="5.85546875" customWidth="1"/>
    <col min="16109" max="16109" width="25.5703125" customWidth="1"/>
    <col min="16110" max="16110" width="12.42578125" customWidth="1"/>
    <col min="16111" max="16111" width="4.140625" customWidth="1"/>
    <col min="16112" max="16112" width="4.5703125" customWidth="1"/>
    <col min="16113" max="16113" width="19.85546875" customWidth="1"/>
    <col min="16114" max="16114" width="12.85546875" customWidth="1"/>
    <col min="16115" max="16115" width="5.7109375" customWidth="1"/>
    <col min="16116" max="16116" width="3.5703125" customWidth="1"/>
    <col min="16117" max="16117" width="10" customWidth="1"/>
    <col min="16118" max="16118" width="8" customWidth="1"/>
    <col min="16119" max="16119" width="29.28515625" customWidth="1"/>
    <col min="16120" max="16120" width="9.7109375" customWidth="1"/>
    <col min="16121" max="16121" width="4.7109375" customWidth="1"/>
    <col min="16122" max="16123" width="5" customWidth="1"/>
    <col min="16124" max="16124" width="9.85546875" customWidth="1"/>
    <col min="16125" max="16125" width="5.28515625" customWidth="1"/>
    <col min="16126" max="16126" width="8.7109375" customWidth="1"/>
    <col min="16127" max="16127" width="5" customWidth="1"/>
    <col min="16128" max="16128" width="10.42578125" customWidth="1"/>
    <col min="16129" max="16129" width="10.85546875" customWidth="1"/>
    <col min="16130" max="16130" width="6.28515625" customWidth="1"/>
    <col min="16131" max="16131" width="7.7109375" customWidth="1"/>
    <col min="16132" max="16132" width="7.42578125" customWidth="1"/>
    <col min="16133" max="16133" width="6.28515625" customWidth="1"/>
    <col min="16134" max="16134" width="6.42578125" customWidth="1"/>
    <col min="16135" max="16135" width="9.42578125" customWidth="1"/>
    <col min="16136" max="16136" width="6.85546875" customWidth="1"/>
    <col min="16137" max="16137" width="7.7109375" customWidth="1"/>
    <col min="16138" max="16138" width="6.5703125" customWidth="1"/>
    <col min="16139" max="16139" width="6.28515625" customWidth="1"/>
    <col min="16140" max="16140" width="8.28515625" customWidth="1"/>
    <col min="16141" max="16142" width="6.5703125" customWidth="1"/>
    <col min="16143" max="16143" width="8" customWidth="1"/>
    <col min="16144" max="16144" width="7.140625" customWidth="1"/>
    <col min="16145" max="16145" width="7" customWidth="1"/>
    <col min="16146" max="16146" width="7.28515625" customWidth="1"/>
    <col min="16147" max="16147" width="5.85546875" customWidth="1"/>
    <col min="16148" max="16148" width="5.7109375" customWidth="1"/>
    <col min="16149" max="16149" width="7.28515625" customWidth="1"/>
    <col min="16150" max="16150" width="6.42578125" customWidth="1"/>
    <col min="16151" max="16151" width="5.28515625" customWidth="1"/>
    <col min="16152" max="16153" width="5.85546875" customWidth="1"/>
    <col min="16154" max="16154" width="7.7109375" customWidth="1"/>
    <col min="16155" max="16155" width="6" customWidth="1"/>
    <col min="16156" max="16156" width="6.5703125" customWidth="1"/>
    <col min="16157" max="16157" width="5.85546875" customWidth="1"/>
    <col min="16158" max="16158" width="7.140625" customWidth="1"/>
    <col min="16159" max="16159" width="7.42578125" customWidth="1"/>
    <col min="16160" max="16161" width="5.85546875" customWidth="1"/>
  </cols>
  <sheetData>
    <row r="1" spans="1:84" ht="15.75" x14ac:dyDescent="0.25">
      <c r="D1" s="9" t="s">
        <v>1</v>
      </c>
      <c r="E1"/>
      <c r="I1" s="10"/>
      <c r="J1" s="2"/>
      <c r="K1"/>
      <c r="L1" s="3"/>
      <c r="M1" s="2"/>
      <c r="O1"/>
      <c r="P1" s="4"/>
      <c r="Q1" s="2"/>
      <c r="R1" s="11"/>
      <c r="S1" s="12"/>
      <c r="T1" s="13"/>
      <c r="U1" s="14"/>
      <c r="V1" s="13"/>
      <c r="W1" s="15"/>
      <c r="X1" s="7"/>
      <c r="Z1" s="8"/>
      <c r="AA1" s="5"/>
      <c r="AB1"/>
      <c r="AC1"/>
      <c r="AD1"/>
      <c r="AE1"/>
      <c r="AF1" s="6"/>
      <c r="AG1"/>
      <c r="AH1"/>
      <c r="AI1"/>
      <c r="AJ1"/>
      <c r="AK1"/>
      <c r="AP1"/>
    </row>
    <row r="2" spans="1:84" x14ac:dyDescent="0.25">
      <c r="A2" s="200" t="s">
        <v>317</v>
      </c>
      <c r="D2" s="2"/>
      <c r="E2"/>
      <c r="J2" s="2"/>
      <c r="K2"/>
      <c r="L2" s="3"/>
      <c r="M2" s="2"/>
      <c r="O2"/>
      <c r="P2" s="4"/>
      <c r="Q2" s="2"/>
      <c r="R2" s="5"/>
      <c r="S2" s="3"/>
      <c r="T2"/>
      <c r="V2" s="2"/>
      <c r="W2" s="6"/>
      <c r="X2" s="7"/>
      <c r="Y2" s="17">
        <v>44247</v>
      </c>
      <c r="Z2" s="8"/>
      <c r="AA2" s="5"/>
      <c r="AB2"/>
      <c r="AC2" s="26">
        <v>44259</v>
      </c>
      <c r="AD2"/>
      <c r="AE2"/>
      <c r="AF2" s="6"/>
      <c r="AG2"/>
      <c r="AH2"/>
      <c r="AI2"/>
      <c r="AJ2"/>
      <c r="AK2"/>
      <c r="AP2"/>
    </row>
    <row r="3" spans="1:84" ht="15.95" customHeight="1" x14ac:dyDescent="0.25">
      <c r="A3" s="199" t="s">
        <v>318</v>
      </c>
      <c r="B3" s="18"/>
      <c r="C3" s="18"/>
      <c r="D3" s="18"/>
      <c r="E3" s="19"/>
      <c r="F3" s="18"/>
      <c r="G3" s="18"/>
      <c r="H3" s="18"/>
      <c r="I3" s="19"/>
      <c r="J3" s="18"/>
      <c r="K3" s="19"/>
      <c r="L3" s="18"/>
      <c r="M3" s="20"/>
      <c r="N3" s="19"/>
      <c r="O3" s="19"/>
      <c r="P3" s="21"/>
      <c r="Q3" s="20"/>
      <c r="R3" s="19"/>
      <c r="S3" s="8" t="s">
        <v>4</v>
      </c>
      <c r="T3" s="22"/>
      <c r="U3" s="18"/>
      <c r="V3" s="23"/>
      <c r="W3" s="24"/>
      <c r="X3" s="25"/>
      <c r="Y3" s="26" t="s">
        <v>5</v>
      </c>
      <c r="Z3" s="26"/>
      <c r="AA3" s="26"/>
      <c r="AB3" s="26"/>
      <c r="AC3" s="26">
        <v>44239</v>
      </c>
      <c r="AD3" s="19" t="s">
        <v>6</v>
      </c>
      <c r="AE3" s="8" t="s">
        <v>6</v>
      </c>
      <c r="AF3" s="19" t="s">
        <v>6</v>
      </c>
      <c r="AG3" s="19"/>
      <c r="AH3" s="8"/>
      <c r="AI3" s="19"/>
      <c r="AK3" s="8"/>
      <c r="AL3" s="19"/>
      <c r="AM3" s="19"/>
      <c r="AN3" s="19"/>
      <c r="AO3" s="19"/>
      <c r="AP3" s="25"/>
      <c r="AQ3" s="19"/>
    </row>
    <row r="4" spans="1:84" s="18" customFormat="1" ht="15.95" customHeight="1" x14ac:dyDescent="0.2">
      <c r="A4" s="201" t="s">
        <v>319</v>
      </c>
      <c r="B4" s="18" t="s">
        <v>3</v>
      </c>
      <c r="C4" s="19" t="s">
        <v>7</v>
      </c>
      <c r="D4" s="19"/>
      <c r="E4" s="19"/>
      <c r="G4" s="19" t="s">
        <v>8</v>
      </c>
      <c r="H4" s="19"/>
      <c r="I4" s="19"/>
      <c r="K4" s="19"/>
      <c r="M4" s="20" t="s">
        <v>9</v>
      </c>
      <c r="N4" s="19"/>
      <c r="O4" s="19" t="s">
        <v>10</v>
      </c>
      <c r="P4" s="27"/>
      <c r="Q4" s="28"/>
      <c r="R4" s="19" t="s">
        <v>11</v>
      </c>
      <c r="S4" s="28" t="s">
        <v>12</v>
      </c>
      <c r="T4" s="29">
        <v>44127</v>
      </c>
      <c r="U4" s="19" t="s">
        <v>13</v>
      </c>
      <c r="V4" s="30">
        <v>44187</v>
      </c>
      <c r="W4" s="31"/>
      <c r="X4" s="19" t="s">
        <v>13</v>
      </c>
      <c r="Y4" s="19" t="s">
        <v>11</v>
      </c>
      <c r="Z4" s="19" t="s">
        <v>11</v>
      </c>
      <c r="AA4" s="19" t="s">
        <v>7</v>
      </c>
      <c r="AB4" s="19" t="s">
        <v>14</v>
      </c>
      <c r="AC4" s="19" t="s">
        <v>9</v>
      </c>
      <c r="AD4" s="19">
        <v>365</v>
      </c>
      <c r="AE4" s="8">
        <v>365</v>
      </c>
      <c r="AF4" s="19">
        <v>365</v>
      </c>
      <c r="AG4" s="19"/>
      <c r="AH4" s="8"/>
      <c r="AI4" s="32"/>
      <c r="AJ4" s="8" t="s">
        <v>15</v>
      </c>
      <c r="AK4" s="8"/>
      <c r="AL4" s="19"/>
      <c r="AM4" s="19"/>
      <c r="AN4" s="19" t="s">
        <v>16</v>
      </c>
      <c r="AO4" s="25"/>
      <c r="AP4" s="19" t="s">
        <v>17</v>
      </c>
      <c r="AQ4" s="18" t="s">
        <v>18</v>
      </c>
      <c r="AR4" s="33"/>
      <c r="AS4" s="33"/>
      <c r="AT4" s="33"/>
      <c r="AU4" s="33"/>
      <c r="AV4" s="33"/>
    </row>
    <row r="5" spans="1:84" s="18" customFormat="1" ht="15.95" customHeight="1" x14ac:dyDescent="0.2">
      <c r="B5" s="19" t="s">
        <v>19</v>
      </c>
      <c r="C5" s="19" t="s">
        <v>20</v>
      </c>
      <c r="D5" s="19"/>
      <c r="E5" s="19" t="s">
        <v>21</v>
      </c>
      <c r="G5" s="19" t="s">
        <v>22</v>
      </c>
      <c r="H5" s="19" t="s">
        <v>23</v>
      </c>
      <c r="I5" s="19" t="s">
        <v>24</v>
      </c>
      <c r="K5" s="19"/>
      <c r="L5" s="19" t="s">
        <v>25</v>
      </c>
      <c r="M5" s="20" t="s">
        <v>26</v>
      </c>
      <c r="N5" s="19" t="s">
        <v>27</v>
      </c>
      <c r="O5" s="19" t="s">
        <v>28</v>
      </c>
      <c r="P5" s="27" t="s">
        <v>29</v>
      </c>
      <c r="Q5" s="20" t="s">
        <v>9</v>
      </c>
      <c r="R5" s="19" t="s">
        <v>30</v>
      </c>
      <c r="S5" s="8" t="s">
        <v>31</v>
      </c>
      <c r="T5" s="19" t="s">
        <v>32</v>
      </c>
      <c r="U5" s="19" t="s">
        <v>33</v>
      </c>
      <c r="V5" s="19" t="s">
        <v>34</v>
      </c>
      <c r="W5" s="19" t="s">
        <v>34</v>
      </c>
      <c r="X5" s="19" t="s">
        <v>33</v>
      </c>
      <c r="Y5" s="19" t="s">
        <v>7</v>
      </c>
      <c r="Z5" s="19" t="s">
        <v>7</v>
      </c>
      <c r="AA5" s="19" t="s">
        <v>35</v>
      </c>
      <c r="AB5" s="19" t="s">
        <v>31</v>
      </c>
      <c r="AC5" s="19" t="s">
        <v>36</v>
      </c>
      <c r="AD5" s="19" t="s">
        <v>31</v>
      </c>
      <c r="AE5" s="8" t="s">
        <v>31</v>
      </c>
      <c r="AF5" s="19" t="s">
        <v>37</v>
      </c>
      <c r="AG5" s="19" t="s">
        <v>38</v>
      </c>
      <c r="AH5" s="8"/>
      <c r="AI5" s="32" t="s">
        <v>3</v>
      </c>
      <c r="AJ5" s="8" t="s">
        <v>39</v>
      </c>
      <c r="AK5" s="8"/>
      <c r="AL5" s="19"/>
      <c r="AM5" s="19"/>
      <c r="AN5" s="19" t="s">
        <v>40</v>
      </c>
      <c r="AO5" s="25"/>
      <c r="AP5" s="19" t="s">
        <v>41</v>
      </c>
      <c r="AQ5" s="18" t="s">
        <v>42</v>
      </c>
      <c r="AR5" s="34"/>
      <c r="AS5" s="34"/>
      <c r="AT5" s="34"/>
      <c r="AU5" s="34"/>
      <c r="AV5" s="34"/>
    </row>
    <row r="6" spans="1:84" s="18" customFormat="1" ht="15.95" customHeight="1" x14ac:dyDescent="0.2">
      <c r="A6" s="19" t="s">
        <v>43</v>
      </c>
      <c r="B6" s="19" t="s">
        <v>44</v>
      </c>
      <c r="C6" s="19" t="s">
        <v>44</v>
      </c>
      <c r="D6" s="19" t="s">
        <v>45</v>
      </c>
      <c r="E6" s="19" t="s">
        <v>46</v>
      </c>
      <c r="F6" s="19" t="s">
        <v>47</v>
      </c>
      <c r="G6" s="19" t="s">
        <v>48</v>
      </c>
      <c r="H6" s="19" t="s">
        <v>44</v>
      </c>
      <c r="I6" s="19" t="s">
        <v>44</v>
      </c>
      <c r="J6" s="19" t="s">
        <v>49</v>
      </c>
      <c r="K6" s="19" t="s">
        <v>50</v>
      </c>
      <c r="L6" s="19" t="s">
        <v>51</v>
      </c>
      <c r="M6" s="20" t="s">
        <v>52</v>
      </c>
      <c r="N6" s="19" t="s">
        <v>53</v>
      </c>
      <c r="O6" s="19" t="s">
        <v>53</v>
      </c>
      <c r="P6" s="27" t="s">
        <v>51</v>
      </c>
      <c r="Q6" s="20" t="s">
        <v>54</v>
      </c>
      <c r="R6" s="27">
        <v>44116</v>
      </c>
      <c r="S6" s="8" t="s">
        <v>52</v>
      </c>
      <c r="T6" s="8" t="s">
        <v>52</v>
      </c>
      <c r="U6" s="19" t="s">
        <v>55</v>
      </c>
      <c r="V6" s="19" t="s">
        <v>52</v>
      </c>
      <c r="W6" s="19" t="s">
        <v>56</v>
      </c>
      <c r="X6" s="19" t="s">
        <v>55</v>
      </c>
      <c r="Y6" s="19" t="s">
        <v>52</v>
      </c>
      <c r="Z6" s="19" t="s">
        <v>56</v>
      </c>
      <c r="AA6" s="19" t="s">
        <v>57</v>
      </c>
      <c r="AB6" s="19" t="s">
        <v>55</v>
      </c>
      <c r="AC6" s="19" t="s">
        <v>58</v>
      </c>
      <c r="AD6" s="19" t="s">
        <v>59</v>
      </c>
      <c r="AE6" s="8" t="s">
        <v>52</v>
      </c>
      <c r="AF6" s="19" t="s">
        <v>57</v>
      </c>
      <c r="AG6" s="19" t="s">
        <v>60</v>
      </c>
      <c r="AH6" s="8" t="s">
        <v>61</v>
      </c>
      <c r="AI6" s="32" t="s">
        <v>62</v>
      </c>
      <c r="AJ6" s="8" t="s">
        <v>54</v>
      </c>
      <c r="AK6" s="8" t="s">
        <v>63</v>
      </c>
      <c r="AL6" s="19" t="s">
        <v>64</v>
      </c>
      <c r="AM6" s="19" t="s">
        <v>65</v>
      </c>
      <c r="AN6" s="19" t="s">
        <v>66</v>
      </c>
      <c r="AO6" s="25" t="s">
        <v>67</v>
      </c>
      <c r="AP6" s="19" t="s">
        <v>53</v>
      </c>
      <c r="AR6" s="34"/>
      <c r="AS6" s="34"/>
      <c r="AT6" s="34"/>
      <c r="AU6" s="34"/>
      <c r="AV6" s="34"/>
    </row>
    <row r="7" spans="1:84" s="34" customFormat="1" ht="15.95" customHeight="1" x14ac:dyDescent="0.2">
      <c r="A7" s="38" t="s">
        <v>68</v>
      </c>
      <c r="N7" s="35"/>
      <c r="O7" s="35"/>
      <c r="P7" s="36"/>
      <c r="AE7" s="37"/>
    </row>
    <row r="8" spans="1:84" s="34" customFormat="1" ht="15.95" customHeight="1" thickBot="1" x14ac:dyDescent="0.3">
      <c r="A8" s="38" t="s">
        <v>310</v>
      </c>
      <c r="N8" s="35"/>
      <c r="O8" s="35"/>
      <c r="P8" s="36"/>
      <c r="AE8" s="37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84" s="18" customFormat="1" ht="15.95" hidden="1" customHeight="1" thickBot="1" x14ac:dyDescent="0.3">
      <c r="A9" s="39" t="s">
        <v>136</v>
      </c>
      <c r="B9" s="40">
        <v>54</v>
      </c>
      <c r="C9" s="196">
        <v>33</v>
      </c>
      <c r="D9" s="41"/>
      <c r="E9" s="42">
        <v>19757855</v>
      </c>
      <c r="F9" s="40" t="s">
        <v>70</v>
      </c>
      <c r="G9" s="40" t="s">
        <v>75</v>
      </c>
      <c r="H9" s="40">
        <v>2051</v>
      </c>
      <c r="I9" s="40" t="s">
        <v>138</v>
      </c>
      <c r="J9" s="43" t="s">
        <v>116</v>
      </c>
      <c r="K9" s="41">
        <v>18405577</v>
      </c>
      <c r="L9" s="44">
        <v>43834</v>
      </c>
      <c r="M9" s="45">
        <v>74</v>
      </c>
      <c r="N9" s="40" t="s">
        <v>74</v>
      </c>
      <c r="O9" s="40" t="s">
        <v>74</v>
      </c>
      <c r="P9" s="44">
        <v>44055</v>
      </c>
      <c r="Q9" s="45">
        <v>850</v>
      </c>
      <c r="R9" s="40">
        <v>906</v>
      </c>
      <c r="S9" s="40">
        <v>807</v>
      </c>
      <c r="T9" s="46">
        <v>912</v>
      </c>
      <c r="U9" s="47">
        <f t="shared" ref="U9:U27" si="0">$T9/($T$4-$L9)</f>
        <v>3.112627986348123</v>
      </c>
      <c r="V9" s="48">
        <v>1192</v>
      </c>
      <c r="W9" s="47">
        <f t="shared" ref="W9:W27" si="1">($V9-$T9)/60</f>
        <v>4.666666666666667</v>
      </c>
      <c r="X9" s="47">
        <f t="shared" ref="X9:X27" si="2">$V9/($V$4-L9)</f>
        <v>3.3767705382436262</v>
      </c>
      <c r="Y9" s="40">
        <v>1468</v>
      </c>
      <c r="Z9" s="49">
        <f t="shared" ref="Z9:Z27" si="3">($Y9-$T9)/120</f>
        <v>4.6333333333333337</v>
      </c>
      <c r="AA9" s="47">
        <f t="shared" ref="AA9:AA27" si="4">($Z9/$Z$93)*100</f>
        <v>134.86961795027287</v>
      </c>
      <c r="AB9" s="47">
        <f t="shared" ref="AB9:AB27" si="5">$Y9/($Y$2-L9)</f>
        <v>3.5544794188861983</v>
      </c>
      <c r="AC9" s="47">
        <v>36</v>
      </c>
      <c r="AD9" s="50">
        <f t="shared" ref="AD9:AD18" si="6">$AC9+(0.0374*(365-($AC$3-$L9)))</f>
        <v>34.503999999999998</v>
      </c>
      <c r="AE9" s="51">
        <f t="shared" ref="AE9:AE27" si="7">($S9+(($Y9-$Q9)/($Y$2-$P9))*160)</f>
        <v>1322</v>
      </c>
      <c r="AF9" s="49">
        <f t="shared" ref="AF9:AF27" si="8">($AE9/$AE$28)*100</f>
        <v>114.002314588348</v>
      </c>
      <c r="AG9" s="47">
        <f t="shared" ref="AG9:AG27" si="9">(0.5*$AA9)+(0.5*$AF9)</f>
        <v>124.43596626931043</v>
      </c>
      <c r="AH9" s="52">
        <v>12</v>
      </c>
      <c r="AI9" s="53">
        <v>-0.7</v>
      </c>
      <c r="AJ9" s="54">
        <v>78</v>
      </c>
      <c r="AK9" s="54">
        <v>143</v>
      </c>
      <c r="AL9" s="55">
        <v>31</v>
      </c>
      <c r="AM9" s="56">
        <v>0.83</v>
      </c>
      <c r="AN9" s="56">
        <v>0.75</v>
      </c>
      <c r="AO9" s="57">
        <v>-0.22</v>
      </c>
      <c r="AP9" s="48"/>
      <c r="AQ9" s="51"/>
      <c r="AR9" s="58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</row>
    <row r="10" spans="1:84" s="68" customFormat="1" ht="15.95" hidden="1" customHeight="1" thickBot="1" x14ac:dyDescent="0.25">
      <c r="A10" s="39" t="s">
        <v>126</v>
      </c>
      <c r="B10" s="40">
        <v>54</v>
      </c>
      <c r="C10" s="196">
        <v>26</v>
      </c>
      <c r="D10" s="41"/>
      <c r="E10" s="40">
        <v>19823218</v>
      </c>
      <c r="F10" s="40" t="s">
        <v>70</v>
      </c>
      <c r="G10" s="40" t="s">
        <v>75</v>
      </c>
      <c r="H10" s="40" t="s">
        <v>127</v>
      </c>
      <c r="I10" s="40" t="s">
        <v>127</v>
      </c>
      <c r="J10" s="43" t="s">
        <v>128</v>
      </c>
      <c r="K10" s="41">
        <v>18433152</v>
      </c>
      <c r="L10" s="44">
        <v>43831</v>
      </c>
      <c r="M10" s="45">
        <v>76</v>
      </c>
      <c r="N10" s="40" t="s">
        <v>74</v>
      </c>
      <c r="O10" s="40" t="s">
        <v>74</v>
      </c>
      <c r="P10" s="44">
        <v>44037</v>
      </c>
      <c r="Q10" s="45">
        <v>660</v>
      </c>
      <c r="R10" s="40">
        <v>680</v>
      </c>
      <c r="S10" s="40">
        <v>673</v>
      </c>
      <c r="T10" s="46">
        <v>740</v>
      </c>
      <c r="U10" s="47">
        <f t="shared" si="0"/>
        <v>2.5</v>
      </c>
      <c r="V10" s="48">
        <v>1050</v>
      </c>
      <c r="W10" s="47">
        <f t="shared" si="1"/>
        <v>5.166666666666667</v>
      </c>
      <c r="X10" s="47">
        <f t="shared" si="2"/>
        <v>2.9494382022471912</v>
      </c>
      <c r="Y10" s="40">
        <v>1328</v>
      </c>
      <c r="Z10" s="49">
        <f t="shared" si="3"/>
        <v>4.9000000000000004</v>
      </c>
      <c r="AA10" s="47">
        <f t="shared" si="4"/>
        <v>142.63189812007272</v>
      </c>
      <c r="AB10" s="47">
        <f t="shared" si="5"/>
        <v>3.1923076923076925</v>
      </c>
      <c r="AC10" s="47">
        <v>37</v>
      </c>
      <c r="AD10" s="50">
        <f t="shared" si="6"/>
        <v>35.391800000000003</v>
      </c>
      <c r="AE10" s="51">
        <f t="shared" si="7"/>
        <v>1181.952380952381</v>
      </c>
      <c r="AF10" s="49">
        <f t="shared" si="8"/>
        <v>101.92534581072638</v>
      </c>
      <c r="AG10" s="47">
        <f t="shared" si="9"/>
        <v>122.27862196539955</v>
      </c>
      <c r="AH10" s="52">
        <v>8</v>
      </c>
      <c r="AI10" s="53">
        <v>0.1</v>
      </c>
      <c r="AJ10" s="54">
        <v>67</v>
      </c>
      <c r="AK10" s="54">
        <v>121</v>
      </c>
      <c r="AL10" s="55">
        <v>40</v>
      </c>
      <c r="AM10" s="56">
        <v>0.6</v>
      </c>
      <c r="AN10" s="56">
        <v>6.6000000000000003E-2</v>
      </c>
      <c r="AO10" s="57">
        <v>3.5000000000000003E-2</v>
      </c>
      <c r="AP10" s="66"/>
      <c r="AQ10" s="67"/>
      <c r="AR10" s="58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</row>
    <row r="11" spans="1:84" s="68" customFormat="1" ht="15.95" hidden="1" customHeight="1" thickBot="1" x14ac:dyDescent="0.25">
      <c r="A11" s="189" t="s">
        <v>92</v>
      </c>
      <c r="B11" s="40">
        <v>54</v>
      </c>
      <c r="C11" s="196">
        <v>9</v>
      </c>
      <c r="D11" s="41"/>
      <c r="E11" s="69">
        <v>19796724</v>
      </c>
      <c r="F11" s="40" t="s">
        <v>70</v>
      </c>
      <c r="G11" s="40" t="s">
        <v>71</v>
      </c>
      <c r="H11" s="40">
        <v>2054</v>
      </c>
      <c r="I11" s="40" t="s">
        <v>93</v>
      </c>
      <c r="J11" s="43" t="s">
        <v>94</v>
      </c>
      <c r="K11" s="41">
        <v>18893224</v>
      </c>
      <c r="L11" s="44">
        <v>43849</v>
      </c>
      <c r="M11" s="45">
        <v>78</v>
      </c>
      <c r="N11" s="40" t="s">
        <v>74</v>
      </c>
      <c r="O11" s="40" t="s">
        <v>74</v>
      </c>
      <c r="P11" s="44">
        <v>44061</v>
      </c>
      <c r="Q11" s="45">
        <v>744</v>
      </c>
      <c r="R11" s="40">
        <v>816</v>
      </c>
      <c r="S11" s="40">
        <v>772</v>
      </c>
      <c r="T11" s="46">
        <v>860</v>
      </c>
      <c r="U11" s="47">
        <f t="shared" si="0"/>
        <v>3.093525179856115</v>
      </c>
      <c r="V11" s="48">
        <v>1130</v>
      </c>
      <c r="W11" s="47">
        <f t="shared" si="1"/>
        <v>4.5</v>
      </c>
      <c r="X11" s="47">
        <f t="shared" si="2"/>
        <v>3.3431952662721893</v>
      </c>
      <c r="Y11" s="40">
        <v>1352</v>
      </c>
      <c r="Z11" s="49">
        <f t="shared" si="3"/>
        <v>4.0999999999999996</v>
      </c>
      <c r="AA11" s="161">
        <f t="shared" si="4"/>
        <v>119.34505761067309</v>
      </c>
      <c r="AB11" s="47">
        <f t="shared" si="5"/>
        <v>3.3969849246231156</v>
      </c>
      <c r="AC11" s="47">
        <v>37</v>
      </c>
      <c r="AD11" s="50">
        <f t="shared" si="6"/>
        <v>36.064999999999998</v>
      </c>
      <c r="AE11" s="51">
        <f t="shared" si="7"/>
        <v>1295.010752688172</v>
      </c>
      <c r="AF11" s="49">
        <f t="shared" si="8"/>
        <v>111.67490410230737</v>
      </c>
      <c r="AG11" s="47">
        <f t="shared" si="9"/>
        <v>115.50998085649023</v>
      </c>
      <c r="AH11" s="52">
        <v>9</v>
      </c>
      <c r="AI11" s="53">
        <v>0.2</v>
      </c>
      <c r="AJ11" s="54">
        <v>58</v>
      </c>
      <c r="AK11" s="54">
        <v>107</v>
      </c>
      <c r="AL11" s="55">
        <v>25</v>
      </c>
      <c r="AM11" s="56">
        <v>0.86</v>
      </c>
      <c r="AN11" s="56">
        <v>0.52</v>
      </c>
      <c r="AO11" s="57">
        <v>1.4E-2</v>
      </c>
      <c r="AP11" s="48"/>
      <c r="AQ11" s="51"/>
      <c r="AR11" s="58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</row>
    <row r="12" spans="1:84" s="18" customFormat="1" ht="15.95" hidden="1" customHeight="1" thickBot="1" x14ac:dyDescent="0.25">
      <c r="A12" s="39" t="s">
        <v>187</v>
      </c>
      <c r="B12" s="40">
        <v>53</v>
      </c>
      <c r="C12" s="196">
        <v>68</v>
      </c>
      <c r="D12" s="41"/>
      <c r="E12" s="42">
        <v>19833946</v>
      </c>
      <c r="F12" s="40" t="s">
        <v>70</v>
      </c>
      <c r="G12" s="40" t="s">
        <v>75</v>
      </c>
      <c r="H12" s="40" t="s">
        <v>188</v>
      </c>
      <c r="I12" s="40" t="s">
        <v>188</v>
      </c>
      <c r="J12" s="43" t="s">
        <v>178</v>
      </c>
      <c r="K12" s="41">
        <v>19833945</v>
      </c>
      <c r="L12" s="44">
        <v>43872</v>
      </c>
      <c r="M12" s="45">
        <v>78</v>
      </c>
      <c r="N12" s="40" t="s">
        <v>74</v>
      </c>
      <c r="O12" s="40" t="s">
        <v>74</v>
      </c>
      <c r="P12" s="44">
        <v>44072</v>
      </c>
      <c r="Q12" s="45">
        <v>676</v>
      </c>
      <c r="R12" s="40">
        <v>830</v>
      </c>
      <c r="S12" s="40">
        <v>726</v>
      </c>
      <c r="T12" s="46">
        <v>792</v>
      </c>
      <c r="U12" s="47">
        <f t="shared" si="0"/>
        <v>3.1058823529411765</v>
      </c>
      <c r="V12" s="48">
        <v>998</v>
      </c>
      <c r="W12" s="47">
        <f t="shared" si="1"/>
        <v>3.4333333333333331</v>
      </c>
      <c r="X12" s="47">
        <f t="shared" si="2"/>
        <v>3.1682539682539681</v>
      </c>
      <c r="Y12" s="40">
        <v>1240</v>
      </c>
      <c r="Z12" s="49">
        <f t="shared" si="3"/>
        <v>3.7333333333333334</v>
      </c>
      <c r="AA12" s="47">
        <f t="shared" si="4"/>
        <v>108.67192237719827</v>
      </c>
      <c r="AB12" s="47">
        <f t="shared" si="5"/>
        <v>3.3066666666666666</v>
      </c>
      <c r="AC12" s="47">
        <v>34</v>
      </c>
      <c r="AD12" s="50">
        <f t="shared" si="6"/>
        <v>33.925199999999997</v>
      </c>
      <c r="AE12" s="51">
        <f t="shared" si="7"/>
        <v>1241.6571428571428</v>
      </c>
      <c r="AF12" s="49">
        <f t="shared" si="8"/>
        <v>107.07396990232174</v>
      </c>
      <c r="AG12" s="47">
        <f t="shared" si="9"/>
        <v>107.87294613976</v>
      </c>
      <c r="AH12" s="52">
        <v>14</v>
      </c>
      <c r="AI12" s="53">
        <v>-2</v>
      </c>
      <c r="AJ12" s="54">
        <v>62</v>
      </c>
      <c r="AK12" s="54">
        <v>115</v>
      </c>
      <c r="AL12" s="55">
        <v>31</v>
      </c>
      <c r="AM12" s="56">
        <v>0.65</v>
      </c>
      <c r="AN12" s="56">
        <v>0.82</v>
      </c>
      <c r="AO12" s="57">
        <v>8.0000000000000002E-3</v>
      </c>
      <c r="AP12" s="48"/>
      <c r="AQ12" s="51"/>
      <c r="AR12" s="58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</row>
    <row r="13" spans="1:84" s="18" customFormat="1" ht="15.95" hidden="1" customHeight="1" thickBot="1" x14ac:dyDescent="0.25">
      <c r="A13" s="39" t="s">
        <v>139</v>
      </c>
      <c r="B13" s="40">
        <v>54</v>
      </c>
      <c r="C13" s="196">
        <v>34</v>
      </c>
      <c r="D13" s="41"/>
      <c r="E13" s="42">
        <v>19767725</v>
      </c>
      <c r="F13" s="40" t="s">
        <v>70</v>
      </c>
      <c r="G13" s="40" t="s">
        <v>75</v>
      </c>
      <c r="H13" s="40">
        <v>2021</v>
      </c>
      <c r="I13" s="40" t="s">
        <v>140</v>
      </c>
      <c r="J13" s="43" t="s">
        <v>116</v>
      </c>
      <c r="K13" s="41">
        <v>19057325</v>
      </c>
      <c r="L13" s="44">
        <v>43833</v>
      </c>
      <c r="M13" s="45">
        <v>65</v>
      </c>
      <c r="N13" s="40" t="s">
        <v>74</v>
      </c>
      <c r="O13" s="40" t="s">
        <v>74</v>
      </c>
      <c r="P13" s="44">
        <v>44055</v>
      </c>
      <c r="Q13" s="45">
        <v>655</v>
      </c>
      <c r="R13" s="40">
        <v>746</v>
      </c>
      <c r="S13" s="40">
        <v>688</v>
      </c>
      <c r="T13" s="46">
        <v>756</v>
      </c>
      <c r="U13" s="47">
        <f t="shared" si="0"/>
        <v>2.5714285714285716</v>
      </c>
      <c r="V13" s="48">
        <v>996</v>
      </c>
      <c r="W13" s="47">
        <f t="shared" si="1"/>
        <v>4</v>
      </c>
      <c r="X13" s="47">
        <f t="shared" si="2"/>
        <v>2.8135593220338984</v>
      </c>
      <c r="Y13" s="40">
        <v>1226</v>
      </c>
      <c r="Z13" s="49">
        <f t="shared" si="3"/>
        <v>3.9166666666666665</v>
      </c>
      <c r="AA13" s="47">
        <f t="shared" si="4"/>
        <v>114.0084899939357</v>
      </c>
      <c r="AB13" s="47">
        <f t="shared" si="5"/>
        <v>2.9613526570048307</v>
      </c>
      <c r="AC13" s="47">
        <v>34</v>
      </c>
      <c r="AD13" s="50">
        <f t="shared" si="6"/>
        <v>32.4666</v>
      </c>
      <c r="AE13" s="51">
        <f t="shared" si="7"/>
        <v>1163.8333333333335</v>
      </c>
      <c r="AF13" s="49">
        <f t="shared" si="8"/>
        <v>100.36285461049346</v>
      </c>
      <c r="AG13" s="47">
        <f t="shared" si="9"/>
        <v>107.18567230221458</v>
      </c>
      <c r="AH13" s="52">
        <v>9</v>
      </c>
      <c r="AI13" s="53">
        <v>1</v>
      </c>
      <c r="AJ13" s="54">
        <v>73</v>
      </c>
      <c r="AK13" s="54">
        <v>137</v>
      </c>
      <c r="AL13" s="55">
        <v>27</v>
      </c>
      <c r="AM13" s="56">
        <v>0.52</v>
      </c>
      <c r="AN13" s="56">
        <v>1.01</v>
      </c>
      <c r="AO13" s="57">
        <v>2.5999999999999999E-2</v>
      </c>
      <c r="AP13" s="48"/>
      <c r="AQ13" s="51"/>
      <c r="AR13" s="58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</row>
    <row r="14" spans="1:84" s="18" customFormat="1" ht="15.95" hidden="1" customHeight="1" thickBot="1" x14ac:dyDescent="0.25">
      <c r="A14" s="39" t="s">
        <v>171</v>
      </c>
      <c r="B14" s="40">
        <v>53</v>
      </c>
      <c r="C14" s="196">
        <v>57</v>
      </c>
      <c r="D14" s="41"/>
      <c r="E14" s="42">
        <v>19821493</v>
      </c>
      <c r="F14" s="40" t="s">
        <v>70</v>
      </c>
      <c r="G14" s="40" t="s">
        <v>71</v>
      </c>
      <c r="H14" s="40">
        <v>2023</v>
      </c>
      <c r="I14" s="40">
        <v>2023</v>
      </c>
      <c r="J14" s="43" t="s">
        <v>116</v>
      </c>
      <c r="K14" s="41">
        <v>18389901</v>
      </c>
      <c r="L14" s="44">
        <v>43895</v>
      </c>
      <c r="M14" s="45">
        <v>77</v>
      </c>
      <c r="N14" s="40" t="s">
        <v>74</v>
      </c>
      <c r="O14" s="40" t="s">
        <v>74</v>
      </c>
      <c r="P14" s="44">
        <v>44068</v>
      </c>
      <c r="Q14" s="45">
        <v>678</v>
      </c>
      <c r="R14" s="40">
        <v>660</v>
      </c>
      <c r="S14" s="40">
        <v>775</v>
      </c>
      <c r="T14" s="46">
        <v>708</v>
      </c>
      <c r="U14" s="47">
        <f t="shared" si="0"/>
        <v>3.0517241379310347</v>
      </c>
      <c r="V14" s="48">
        <v>950</v>
      </c>
      <c r="W14" s="47">
        <f t="shared" si="1"/>
        <v>4.0333333333333332</v>
      </c>
      <c r="X14" s="47">
        <f t="shared" si="2"/>
        <v>3.2534246575342465</v>
      </c>
      <c r="Y14" s="40">
        <v>1154</v>
      </c>
      <c r="Z14" s="49">
        <f t="shared" si="3"/>
        <v>3.7166666666666668</v>
      </c>
      <c r="AA14" s="47">
        <f t="shared" si="4"/>
        <v>108.18677986658578</v>
      </c>
      <c r="AB14" s="47">
        <f t="shared" si="5"/>
        <v>3.2784090909090908</v>
      </c>
      <c r="AC14" s="47">
        <v>32</v>
      </c>
      <c r="AD14" s="50">
        <f t="shared" si="6"/>
        <v>32.785400000000003</v>
      </c>
      <c r="AE14" s="51">
        <f t="shared" si="7"/>
        <v>1200.4748603351954</v>
      </c>
      <c r="AF14" s="49">
        <f t="shared" si="8"/>
        <v>103.52262684064758</v>
      </c>
      <c r="AG14" s="47">
        <f t="shared" si="9"/>
        <v>105.85470335361669</v>
      </c>
      <c r="AH14" s="52">
        <v>9</v>
      </c>
      <c r="AI14" s="53">
        <v>0.1</v>
      </c>
      <c r="AJ14" s="54">
        <v>39</v>
      </c>
      <c r="AK14" s="54">
        <v>82</v>
      </c>
      <c r="AL14" s="55">
        <v>32</v>
      </c>
      <c r="AM14" s="56">
        <v>0.72</v>
      </c>
      <c r="AN14" s="56">
        <v>0.39</v>
      </c>
      <c r="AO14" s="57">
        <v>1.7000000000000001E-2</v>
      </c>
      <c r="AP14" s="48"/>
      <c r="AQ14" s="51"/>
      <c r="AR14" s="58"/>
    </row>
    <row r="15" spans="1:84" s="18" customFormat="1" ht="15.95" hidden="1" customHeight="1" thickBot="1" x14ac:dyDescent="0.25">
      <c r="A15" s="39" t="s">
        <v>189</v>
      </c>
      <c r="B15" s="40">
        <v>53</v>
      </c>
      <c r="C15" s="196">
        <v>73</v>
      </c>
      <c r="D15" s="41"/>
      <c r="E15" s="42">
        <v>19815369</v>
      </c>
      <c r="F15" s="40" t="s">
        <v>70</v>
      </c>
      <c r="G15" s="40" t="s">
        <v>75</v>
      </c>
      <c r="H15" s="40" t="s">
        <v>195</v>
      </c>
      <c r="I15" s="40" t="s">
        <v>195</v>
      </c>
      <c r="J15" s="43" t="s">
        <v>162</v>
      </c>
      <c r="K15" s="41">
        <v>18335548</v>
      </c>
      <c r="L15" s="44">
        <v>43859</v>
      </c>
      <c r="M15" s="45">
        <v>71</v>
      </c>
      <c r="N15" s="40" t="s">
        <v>74</v>
      </c>
      <c r="O15" s="40" t="s">
        <v>74</v>
      </c>
      <c r="P15" s="44">
        <v>44072</v>
      </c>
      <c r="Q15" s="45">
        <v>770</v>
      </c>
      <c r="R15" s="40">
        <v>880</v>
      </c>
      <c r="S15" s="40">
        <v>750</v>
      </c>
      <c r="T15" s="46">
        <v>794</v>
      </c>
      <c r="U15" s="47">
        <f t="shared" si="0"/>
        <v>2.9626865671641789</v>
      </c>
      <c r="V15" s="48">
        <v>964</v>
      </c>
      <c r="W15" s="47">
        <f t="shared" si="1"/>
        <v>2.8333333333333335</v>
      </c>
      <c r="X15" s="47">
        <f t="shared" si="2"/>
        <v>2.9390243902439024</v>
      </c>
      <c r="Y15" s="40">
        <v>1236</v>
      </c>
      <c r="Z15" s="49">
        <f t="shared" si="3"/>
        <v>3.6833333333333331</v>
      </c>
      <c r="AA15" s="47">
        <f t="shared" si="4"/>
        <v>107.21649484536077</v>
      </c>
      <c r="AB15" s="47">
        <f t="shared" si="5"/>
        <v>3.1855670103092781</v>
      </c>
      <c r="AC15" s="47">
        <v>34</v>
      </c>
      <c r="AD15" s="50">
        <f t="shared" si="6"/>
        <v>33.439</v>
      </c>
      <c r="AE15" s="51">
        <f t="shared" si="7"/>
        <v>1176.0571428571429</v>
      </c>
      <c r="AF15" s="49">
        <f t="shared" si="8"/>
        <v>101.41697153848239</v>
      </c>
      <c r="AG15" s="47">
        <f t="shared" si="9"/>
        <v>104.31673319192157</v>
      </c>
      <c r="AH15" s="52">
        <v>8</v>
      </c>
      <c r="AI15" s="53">
        <v>-1.3</v>
      </c>
      <c r="AJ15" s="54">
        <v>43</v>
      </c>
      <c r="AK15" s="54">
        <v>86</v>
      </c>
      <c r="AL15" s="55">
        <v>36</v>
      </c>
      <c r="AM15" s="56">
        <v>0.85</v>
      </c>
      <c r="AN15" s="56">
        <v>0.04</v>
      </c>
      <c r="AO15" s="57">
        <v>2E-3</v>
      </c>
      <c r="AP15" s="48"/>
      <c r="AQ15" s="51"/>
      <c r="AR15" s="58"/>
    </row>
    <row r="16" spans="1:84" s="18" customFormat="1" ht="15.95" hidden="1" customHeight="1" thickBot="1" x14ac:dyDescent="0.25">
      <c r="A16" s="39" t="s">
        <v>81</v>
      </c>
      <c r="B16" s="40">
        <v>54</v>
      </c>
      <c r="C16" s="196">
        <v>7</v>
      </c>
      <c r="D16" s="41"/>
      <c r="E16" s="42">
        <v>19792458</v>
      </c>
      <c r="F16" s="40" t="s">
        <v>70</v>
      </c>
      <c r="G16" s="40" t="s">
        <v>71</v>
      </c>
      <c r="H16" s="40" t="s">
        <v>88</v>
      </c>
      <c r="I16" s="40" t="s">
        <v>89</v>
      </c>
      <c r="J16" s="43" t="s">
        <v>84</v>
      </c>
      <c r="K16" s="41">
        <v>18628672</v>
      </c>
      <c r="L16" s="44">
        <v>43836</v>
      </c>
      <c r="M16" s="45">
        <v>72</v>
      </c>
      <c r="N16" s="40" t="s">
        <v>74</v>
      </c>
      <c r="O16" s="40" t="s">
        <v>74</v>
      </c>
      <c r="P16" s="44">
        <v>44076</v>
      </c>
      <c r="Q16" s="45">
        <v>782</v>
      </c>
      <c r="R16" s="40">
        <v>846</v>
      </c>
      <c r="S16" s="40">
        <v>721</v>
      </c>
      <c r="T16" s="46">
        <v>860</v>
      </c>
      <c r="U16" s="47">
        <f t="shared" si="0"/>
        <v>2.9553264604810998</v>
      </c>
      <c r="V16" s="48">
        <v>1052</v>
      </c>
      <c r="W16" s="47">
        <f t="shared" si="1"/>
        <v>3.2</v>
      </c>
      <c r="X16" s="47">
        <f t="shared" si="2"/>
        <v>2.9971509971509973</v>
      </c>
      <c r="Y16" s="40">
        <v>1286</v>
      </c>
      <c r="Z16" s="49">
        <f t="shared" si="3"/>
        <v>3.55</v>
      </c>
      <c r="AA16" s="47">
        <f t="shared" si="4"/>
        <v>103.33535476046085</v>
      </c>
      <c r="AB16" s="47">
        <f t="shared" si="5"/>
        <v>3.1289537712895377</v>
      </c>
      <c r="AC16" s="47">
        <v>34</v>
      </c>
      <c r="AD16" s="50">
        <f t="shared" si="6"/>
        <v>32.578800000000001</v>
      </c>
      <c r="AE16" s="51">
        <f t="shared" si="7"/>
        <v>1192.578947368421</v>
      </c>
      <c r="AF16" s="49">
        <f t="shared" si="8"/>
        <v>102.84172490872589</v>
      </c>
      <c r="AG16" s="47">
        <f t="shared" si="9"/>
        <v>103.08853983459338</v>
      </c>
      <c r="AH16" s="52">
        <v>11</v>
      </c>
      <c r="AI16" s="53">
        <v>-1.4</v>
      </c>
      <c r="AJ16" s="54">
        <v>57</v>
      </c>
      <c r="AK16" s="54">
        <v>92</v>
      </c>
      <c r="AL16" s="55">
        <v>31</v>
      </c>
      <c r="AM16" s="56">
        <v>0.78</v>
      </c>
      <c r="AN16" s="56">
        <v>7.0000000000000007E-2</v>
      </c>
      <c r="AO16" s="57">
        <v>6.8000000000000005E-2</v>
      </c>
      <c r="AP16" s="48"/>
      <c r="AQ16" s="51"/>
      <c r="AR16" s="58"/>
    </row>
    <row r="17" spans="1:175" s="18" customFormat="1" ht="15.95" hidden="1" customHeight="1" thickBot="1" x14ac:dyDescent="0.25">
      <c r="A17" s="39" t="s">
        <v>112</v>
      </c>
      <c r="B17" s="40">
        <v>54</v>
      </c>
      <c r="C17" s="196">
        <v>22</v>
      </c>
      <c r="D17" s="41"/>
      <c r="E17" s="42">
        <v>19777401</v>
      </c>
      <c r="F17" s="40" t="s">
        <v>70</v>
      </c>
      <c r="G17" s="40" t="s">
        <v>71</v>
      </c>
      <c r="H17" s="40" t="s">
        <v>120</v>
      </c>
      <c r="I17" s="40" t="s">
        <v>120</v>
      </c>
      <c r="J17" s="43" t="s">
        <v>84</v>
      </c>
      <c r="K17" s="41">
        <v>18807656</v>
      </c>
      <c r="L17" s="44">
        <v>43833</v>
      </c>
      <c r="M17" s="45">
        <v>76</v>
      </c>
      <c r="N17" s="40" t="s">
        <v>74</v>
      </c>
      <c r="O17" s="40" t="s">
        <v>74</v>
      </c>
      <c r="P17" s="44">
        <v>44067</v>
      </c>
      <c r="Q17" s="45">
        <v>780</v>
      </c>
      <c r="R17" s="40">
        <v>806</v>
      </c>
      <c r="S17" s="40">
        <v>752</v>
      </c>
      <c r="T17" s="46">
        <v>834</v>
      </c>
      <c r="U17" s="47">
        <f t="shared" si="0"/>
        <v>2.8367346938775508</v>
      </c>
      <c r="V17" s="48">
        <v>1020</v>
      </c>
      <c r="W17" s="47">
        <f t="shared" si="1"/>
        <v>3.1</v>
      </c>
      <c r="X17" s="47">
        <f t="shared" si="2"/>
        <v>2.8813559322033897</v>
      </c>
      <c r="Y17" s="40">
        <v>1258</v>
      </c>
      <c r="Z17" s="49">
        <f t="shared" si="3"/>
        <v>3.5333333333333332</v>
      </c>
      <c r="AA17" s="47">
        <f t="shared" si="4"/>
        <v>102.85021224984835</v>
      </c>
      <c r="AB17" s="47">
        <f t="shared" si="5"/>
        <v>3.0386473429951693</v>
      </c>
      <c r="AC17" s="47">
        <v>34</v>
      </c>
      <c r="AD17" s="50">
        <f t="shared" si="6"/>
        <v>32.4666</v>
      </c>
      <c r="AE17" s="51">
        <f t="shared" si="7"/>
        <v>1176.8888888888889</v>
      </c>
      <c r="AF17" s="49">
        <f t="shared" si="8"/>
        <v>101.48869693392015</v>
      </c>
      <c r="AG17" s="47">
        <f t="shared" si="9"/>
        <v>102.16945459188426</v>
      </c>
      <c r="AH17" s="52">
        <v>14</v>
      </c>
      <c r="AI17" s="53">
        <v>-2.5</v>
      </c>
      <c r="AJ17" s="54">
        <v>54</v>
      </c>
      <c r="AK17" s="54">
        <v>95</v>
      </c>
      <c r="AL17" s="55">
        <v>31</v>
      </c>
      <c r="AM17" s="56">
        <v>0.55000000000000004</v>
      </c>
      <c r="AN17" s="56">
        <v>0.4</v>
      </c>
      <c r="AO17" s="57">
        <v>4.1000000000000003E-3</v>
      </c>
      <c r="AP17" s="51"/>
      <c r="AQ17" s="51"/>
      <c r="AR17" s="58"/>
    </row>
    <row r="18" spans="1:175" s="18" customFormat="1" ht="15.95" hidden="1" customHeight="1" thickBot="1" x14ac:dyDescent="0.25">
      <c r="A18" s="39" t="s">
        <v>136</v>
      </c>
      <c r="B18" s="40">
        <v>54</v>
      </c>
      <c r="C18" s="196">
        <v>32</v>
      </c>
      <c r="D18" s="41"/>
      <c r="E18" s="42">
        <v>19757856</v>
      </c>
      <c r="F18" s="40" t="s">
        <v>70</v>
      </c>
      <c r="G18" s="40" t="s">
        <v>71</v>
      </c>
      <c r="H18" s="40">
        <v>2808</v>
      </c>
      <c r="I18" s="40" t="s">
        <v>137</v>
      </c>
      <c r="J18" s="43" t="s">
        <v>116</v>
      </c>
      <c r="K18" s="41">
        <v>19213720</v>
      </c>
      <c r="L18" s="44">
        <v>43836</v>
      </c>
      <c r="M18" s="45">
        <v>67</v>
      </c>
      <c r="N18" s="40" t="s">
        <v>74</v>
      </c>
      <c r="O18" s="40" t="s">
        <v>74</v>
      </c>
      <c r="P18" s="44">
        <v>44055</v>
      </c>
      <c r="Q18" s="45">
        <v>675</v>
      </c>
      <c r="R18" s="40">
        <v>770</v>
      </c>
      <c r="S18" s="40">
        <v>713</v>
      </c>
      <c r="T18" s="46">
        <v>760</v>
      </c>
      <c r="U18" s="47">
        <f t="shared" si="0"/>
        <v>2.6116838487972509</v>
      </c>
      <c r="V18" s="48">
        <v>1048</v>
      </c>
      <c r="W18" s="47">
        <f t="shared" si="1"/>
        <v>4.8</v>
      </c>
      <c r="X18" s="47">
        <f t="shared" si="2"/>
        <v>2.9857549857549857</v>
      </c>
      <c r="Y18" s="40">
        <v>1180</v>
      </c>
      <c r="Z18" s="49">
        <f t="shared" si="3"/>
        <v>3.5</v>
      </c>
      <c r="AA18" s="47">
        <f t="shared" si="4"/>
        <v>101.87992722862337</v>
      </c>
      <c r="AB18" s="47">
        <f t="shared" si="5"/>
        <v>2.8710462287104623</v>
      </c>
      <c r="AC18" s="47">
        <v>36</v>
      </c>
      <c r="AD18" s="50">
        <f t="shared" si="6"/>
        <v>34.578800000000001</v>
      </c>
      <c r="AE18" s="51">
        <f t="shared" si="7"/>
        <v>1133.8333333333335</v>
      </c>
      <c r="AF18" s="49">
        <f t="shared" si="8"/>
        <v>97.77581267581084</v>
      </c>
      <c r="AG18" s="47">
        <f t="shared" si="9"/>
        <v>99.8278699522171</v>
      </c>
      <c r="AH18" s="52">
        <v>13</v>
      </c>
      <c r="AI18" s="53">
        <v>-0.6</v>
      </c>
      <c r="AJ18" s="54">
        <v>69</v>
      </c>
      <c r="AK18" s="54">
        <v>131</v>
      </c>
      <c r="AL18" s="55">
        <v>26</v>
      </c>
      <c r="AM18" s="56">
        <v>0.75</v>
      </c>
      <c r="AN18" s="56">
        <v>1.4</v>
      </c>
      <c r="AO18" s="57">
        <v>-3.7999999999999999E-2</v>
      </c>
      <c r="AP18" s="48"/>
      <c r="AQ18" s="51"/>
      <c r="AR18" s="58"/>
    </row>
    <row r="19" spans="1:175" s="18" customFormat="1" ht="15.95" hidden="1" customHeight="1" thickBot="1" x14ac:dyDescent="0.25">
      <c r="A19" s="39" t="s">
        <v>69</v>
      </c>
      <c r="B19" s="40">
        <v>54</v>
      </c>
      <c r="C19" s="196">
        <v>2</v>
      </c>
      <c r="D19" s="41"/>
      <c r="E19" s="42">
        <v>19791033</v>
      </c>
      <c r="F19" s="40" t="s">
        <v>70</v>
      </c>
      <c r="G19" s="40" t="s">
        <v>75</v>
      </c>
      <c r="H19" s="40">
        <v>77</v>
      </c>
      <c r="I19" s="40" t="s">
        <v>76</v>
      </c>
      <c r="J19" s="43" t="s">
        <v>77</v>
      </c>
      <c r="K19" s="41">
        <v>18986962</v>
      </c>
      <c r="L19" s="44">
        <v>43844</v>
      </c>
      <c r="M19" s="45">
        <v>75</v>
      </c>
      <c r="N19" s="40" t="s">
        <v>74</v>
      </c>
      <c r="O19" s="40" t="s">
        <v>74</v>
      </c>
      <c r="P19" s="44">
        <v>44065</v>
      </c>
      <c r="Q19" s="45">
        <v>500</v>
      </c>
      <c r="R19" s="40">
        <v>640</v>
      </c>
      <c r="S19" s="40">
        <v>513</v>
      </c>
      <c r="T19" s="46">
        <v>672</v>
      </c>
      <c r="U19" s="47">
        <f t="shared" si="0"/>
        <v>2.3745583038869258</v>
      </c>
      <c r="V19" s="48">
        <v>894</v>
      </c>
      <c r="W19" s="47">
        <f t="shared" si="1"/>
        <v>3.7</v>
      </c>
      <c r="X19" s="47">
        <f t="shared" si="2"/>
        <v>2.6064139941690962</v>
      </c>
      <c r="Y19" s="40">
        <v>1092</v>
      </c>
      <c r="Z19" s="49">
        <f t="shared" si="3"/>
        <v>3.5</v>
      </c>
      <c r="AA19" s="47">
        <f t="shared" si="4"/>
        <v>101.87992722862337</v>
      </c>
      <c r="AB19" s="47">
        <f t="shared" si="5"/>
        <v>2.7096774193548385</v>
      </c>
      <c r="AC19" s="47">
        <v>35</v>
      </c>
      <c r="AD19" s="50">
        <f>$AC19+(0.0374*(365-($AC$2-$L19)))</f>
        <v>33.130000000000003</v>
      </c>
      <c r="AE19" s="51">
        <f t="shared" si="7"/>
        <v>1033.4395604395604</v>
      </c>
      <c r="AF19" s="49">
        <f t="shared" si="8"/>
        <v>89.118382660570987</v>
      </c>
      <c r="AG19" s="47">
        <f t="shared" si="9"/>
        <v>95.49915494459718</v>
      </c>
      <c r="AH19" s="52">
        <v>9</v>
      </c>
      <c r="AI19" s="53">
        <v>-0.5</v>
      </c>
      <c r="AJ19" s="54">
        <v>44</v>
      </c>
      <c r="AK19" s="54">
        <v>76</v>
      </c>
      <c r="AL19" s="55">
        <v>17</v>
      </c>
      <c r="AM19" s="56">
        <v>0.31</v>
      </c>
      <c r="AN19" s="56">
        <v>0.78</v>
      </c>
      <c r="AO19" s="57">
        <v>7.0000000000000001E-3</v>
      </c>
      <c r="AP19" s="48"/>
      <c r="AQ19" s="51"/>
      <c r="AR19" s="58"/>
    </row>
    <row r="20" spans="1:175" s="18" customFormat="1" ht="15.95" customHeight="1" thickBot="1" x14ac:dyDescent="0.25">
      <c r="A20" s="187" t="s">
        <v>112</v>
      </c>
      <c r="B20" s="40">
        <v>54</v>
      </c>
      <c r="C20" s="196">
        <v>18</v>
      </c>
      <c r="D20" s="41"/>
      <c r="E20" s="42">
        <v>19777391</v>
      </c>
      <c r="F20" s="40" t="s">
        <v>70</v>
      </c>
      <c r="G20" s="40" t="s">
        <v>71</v>
      </c>
      <c r="H20" s="40" t="s">
        <v>113</v>
      </c>
      <c r="I20" s="40" t="s">
        <v>113</v>
      </c>
      <c r="J20" s="43" t="s">
        <v>114</v>
      </c>
      <c r="K20" s="41">
        <v>19148296</v>
      </c>
      <c r="L20" s="44">
        <v>43832</v>
      </c>
      <c r="M20" s="45">
        <v>78</v>
      </c>
      <c r="N20" s="40" t="s">
        <v>74</v>
      </c>
      <c r="O20" s="40" t="s">
        <v>74</v>
      </c>
      <c r="P20" s="44">
        <v>44067</v>
      </c>
      <c r="Q20" s="45">
        <v>815</v>
      </c>
      <c r="R20" s="40">
        <v>820</v>
      </c>
      <c r="S20" s="40">
        <v>813</v>
      </c>
      <c r="T20" s="46">
        <v>726</v>
      </c>
      <c r="U20" s="47">
        <f t="shared" si="0"/>
        <v>2.4610169491525422</v>
      </c>
      <c r="V20" s="48">
        <v>924</v>
      </c>
      <c r="W20" s="47">
        <f t="shared" si="1"/>
        <v>3.3</v>
      </c>
      <c r="X20" s="47">
        <f t="shared" si="2"/>
        <v>2.6028169014084508</v>
      </c>
      <c r="Y20" s="40">
        <v>1114</v>
      </c>
      <c r="Z20" s="49">
        <f t="shared" si="3"/>
        <v>3.2333333333333334</v>
      </c>
      <c r="AA20" s="47">
        <f t="shared" si="4"/>
        <v>94.117647058823508</v>
      </c>
      <c r="AB20" s="47">
        <f t="shared" si="5"/>
        <v>2.6843373493975902</v>
      </c>
      <c r="AC20" s="47">
        <v>33</v>
      </c>
      <c r="AD20" s="186">
        <f>$AC20+(0.0374*(365-($AC$2-$L20)))</f>
        <v>30.6812</v>
      </c>
      <c r="AE20" s="51">
        <f t="shared" si="7"/>
        <v>1078.7777777777778</v>
      </c>
      <c r="AF20" s="49">
        <f t="shared" si="8"/>
        <v>93.028111643828439</v>
      </c>
      <c r="AG20" s="47">
        <f t="shared" si="9"/>
        <v>93.57287935132598</v>
      </c>
      <c r="AH20" s="52">
        <v>8</v>
      </c>
      <c r="AI20" s="53">
        <v>1.2</v>
      </c>
      <c r="AJ20" s="54">
        <v>71</v>
      </c>
      <c r="AK20" s="54">
        <v>113</v>
      </c>
      <c r="AL20" s="55">
        <v>26</v>
      </c>
      <c r="AM20" s="56">
        <v>0.59</v>
      </c>
      <c r="AN20" s="56">
        <v>1.02</v>
      </c>
      <c r="AO20" s="57">
        <v>4.0000000000000001E-3</v>
      </c>
      <c r="AP20" s="48"/>
      <c r="AQ20" s="51"/>
      <c r="AR20" s="58"/>
    </row>
    <row r="21" spans="1:175" s="18" customFormat="1" ht="15.95" hidden="1" customHeight="1" thickBot="1" x14ac:dyDescent="0.25">
      <c r="A21" s="43" t="s">
        <v>177</v>
      </c>
      <c r="B21" s="40">
        <v>53</v>
      </c>
      <c r="C21" s="196">
        <v>64</v>
      </c>
      <c r="D21" s="41"/>
      <c r="E21" s="72">
        <v>19852874</v>
      </c>
      <c r="F21" s="41" t="s">
        <v>70</v>
      </c>
      <c r="G21" s="41" t="s">
        <v>71</v>
      </c>
      <c r="H21" s="41" t="s">
        <v>90</v>
      </c>
      <c r="I21" s="41" t="s">
        <v>90</v>
      </c>
      <c r="J21" s="43" t="s">
        <v>179</v>
      </c>
      <c r="K21" s="41">
        <v>19199098</v>
      </c>
      <c r="L21" s="73">
        <v>43881</v>
      </c>
      <c r="M21" s="74">
        <v>62</v>
      </c>
      <c r="N21" s="41" t="s">
        <v>74</v>
      </c>
      <c r="O21" s="40" t="s">
        <v>74</v>
      </c>
      <c r="P21" s="44">
        <v>44073</v>
      </c>
      <c r="Q21" s="45">
        <v>675</v>
      </c>
      <c r="R21" s="40">
        <v>702</v>
      </c>
      <c r="S21" s="40">
        <v>773</v>
      </c>
      <c r="T21" s="46">
        <v>732</v>
      </c>
      <c r="U21" s="47">
        <f t="shared" si="0"/>
        <v>2.975609756097561</v>
      </c>
      <c r="V21" s="48">
        <v>824</v>
      </c>
      <c r="W21" s="47">
        <f t="shared" si="1"/>
        <v>1.5333333333333334</v>
      </c>
      <c r="X21" s="47">
        <f t="shared" si="2"/>
        <v>2.6928104575163401</v>
      </c>
      <c r="Y21" s="40">
        <v>1088</v>
      </c>
      <c r="Z21" s="49">
        <f t="shared" si="3"/>
        <v>2.9666666666666668</v>
      </c>
      <c r="AA21" s="47">
        <f t="shared" si="4"/>
        <v>86.355366889023628</v>
      </c>
      <c r="AB21" s="47">
        <f t="shared" si="5"/>
        <v>2.9726775956284155</v>
      </c>
      <c r="AC21" s="47">
        <v>32</v>
      </c>
      <c r="AD21" s="50">
        <f t="shared" ref="AD21:AD25" si="10">$AC21+(0.0374*(365-($AC$3-$L21)))</f>
        <v>32.261800000000001</v>
      </c>
      <c r="AE21" s="51">
        <f t="shared" si="7"/>
        <v>1152.7701149425288</v>
      </c>
      <c r="AF21" s="49">
        <f t="shared" si="8"/>
        <v>99.408820946841345</v>
      </c>
      <c r="AG21" s="47">
        <f t="shared" si="9"/>
        <v>92.88209391793248</v>
      </c>
      <c r="AH21" s="52">
        <v>12</v>
      </c>
      <c r="AI21" s="53">
        <v>-1.1000000000000001</v>
      </c>
      <c r="AJ21" s="54">
        <v>51</v>
      </c>
      <c r="AK21" s="54">
        <v>99</v>
      </c>
      <c r="AL21" s="55">
        <v>32</v>
      </c>
      <c r="AM21" s="56">
        <v>0.55000000000000004</v>
      </c>
      <c r="AN21" s="56">
        <v>0.65</v>
      </c>
      <c r="AO21" s="57">
        <v>6.4000000000000001E-2</v>
      </c>
      <c r="AP21" s="48"/>
      <c r="AQ21" s="51"/>
      <c r="AR21" s="58"/>
    </row>
    <row r="22" spans="1:175" s="18" customFormat="1" ht="15.95" customHeight="1" thickBot="1" x14ac:dyDescent="0.25">
      <c r="A22" s="39" t="s">
        <v>177</v>
      </c>
      <c r="B22" s="40">
        <v>53</v>
      </c>
      <c r="C22" s="197">
        <v>63</v>
      </c>
      <c r="D22" s="41"/>
      <c r="E22" s="40">
        <v>19852902</v>
      </c>
      <c r="F22" s="40" t="s">
        <v>70</v>
      </c>
      <c r="G22" s="40" t="s">
        <v>71</v>
      </c>
      <c r="H22" s="40" t="s">
        <v>88</v>
      </c>
      <c r="I22" s="40" t="s">
        <v>88</v>
      </c>
      <c r="J22" s="43" t="s">
        <v>178</v>
      </c>
      <c r="K22" s="41">
        <v>18884653</v>
      </c>
      <c r="L22" s="44">
        <v>43885</v>
      </c>
      <c r="M22" s="45">
        <v>75</v>
      </c>
      <c r="N22" s="40" t="s">
        <v>74</v>
      </c>
      <c r="O22" s="40" t="s">
        <v>74</v>
      </c>
      <c r="P22" s="44">
        <v>44073</v>
      </c>
      <c r="Q22" s="45">
        <v>700</v>
      </c>
      <c r="R22" s="40">
        <v>780</v>
      </c>
      <c r="S22" s="40">
        <v>779</v>
      </c>
      <c r="T22" s="46">
        <v>816</v>
      </c>
      <c r="U22" s="47">
        <f t="shared" si="0"/>
        <v>3.3719008264462809</v>
      </c>
      <c r="V22" s="48">
        <v>978</v>
      </c>
      <c r="W22" s="47">
        <f t="shared" si="1"/>
        <v>2.7</v>
      </c>
      <c r="X22" s="47">
        <f t="shared" si="2"/>
        <v>3.23841059602649</v>
      </c>
      <c r="Y22" s="40">
        <v>1152</v>
      </c>
      <c r="Z22" s="49">
        <f t="shared" si="3"/>
        <v>2.8</v>
      </c>
      <c r="AA22" s="47">
        <f t="shared" si="4"/>
        <v>81.503941782898693</v>
      </c>
      <c r="AB22" s="47">
        <f t="shared" si="5"/>
        <v>3.1823204419889501</v>
      </c>
      <c r="AC22" s="47">
        <v>37</v>
      </c>
      <c r="AD22" s="50">
        <f t="shared" si="10"/>
        <v>37.4114</v>
      </c>
      <c r="AE22" s="51">
        <f t="shared" si="7"/>
        <v>1194.632183908046</v>
      </c>
      <c r="AF22" s="49">
        <f t="shared" si="8"/>
        <v>103.01878520972032</v>
      </c>
      <c r="AG22" s="47">
        <f t="shared" si="9"/>
        <v>92.261363496309514</v>
      </c>
      <c r="AH22" s="52">
        <v>17</v>
      </c>
      <c r="AI22" s="53">
        <v>-0.7</v>
      </c>
      <c r="AJ22" s="54">
        <v>65</v>
      </c>
      <c r="AK22" s="54">
        <v>120</v>
      </c>
      <c r="AL22" s="55">
        <v>30</v>
      </c>
      <c r="AM22" s="56">
        <v>0.73</v>
      </c>
      <c r="AN22" s="56">
        <v>0.59</v>
      </c>
      <c r="AO22" s="57">
        <v>2.1999999999999999E-2</v>
      </c>
      <c r="AP22" s="48"/>
      <c r="AQ22" s="51"/>
      <c r="AR22" s="58"/>
      <c r="AS22" s="58"/>
    </row>
    <row r="23" spans="1:175" s="18" customFormat="1" ht="15.95" hidden="1" customHeight="1" thickBot="1" x14ac:dyDescent="0.25">
      <c r="A23" s="78" t="s">
        <v>146</v>
      </c>
      <c r="B23" s="60">
        <v>54</v>
      </c>
      <c r="C23" s="196">
        <v>39</v>
      </c>
      <c r="D23" s="79"/>
      <c r="E23" s="80">
        <v>19823088</v>
      </c>
      <c r="F23" s="79" t="s">
        <v>70</v>
      </c>
      <c r="G23" s="79" t="s">
        <v>75</v>
      </c>
      <c r="H23" s="79">
        <v>160</v>
      </c>
      <c r="I23" s="79">
        <v>160</v>
      </c>
      <c r="J23" s="78" t="s">
        <v>147</v>
      </c>
      <c r="K23" s="79">
        <v>18318095</v>
      </c>
      <c r="L23" s="81">
        <v>43887</v>
      </c>
      <c r="M23" s="82">
        <v>78</v>
      </c>
      <c r="N23" s="79" t="s">
        <v>74</v>
      </c>
      <c r="O23" s="60" t="s">
        <v>74</v>
      </c>
      <c r="P23" s="83">
        <v>44067</v>
      </c>
      <c r="Q23" s="84">
        <v>690</v>
      </c>
      <c r="R23" s="60">
        <v>796</v>
      </c>
      <c r="S23" s="40">
        <v>764</v>
      </c>
      <c r="T23" s="46">
        <v>832</v>
      </c>
      <c r="U23" s="47">
        <f t="shared" si="0"/>
        <v>3.4666666666666668</v>
      </c>
      <c r="V23" s="48">
        <v>976</v>
      </c>
      <c r="W23" s="47">
        <f t="shared" si="1"/>
        <v>2.4</v>
      </c>
      <c r="X23" s="47">
        <f t="shared" si="2"/>
        <v>3.2533333333333334</v>
      </c>
      <c r="Y23" s="40">
        <v>1148</v>
      </c>
      <c r="Z23" s="49">
        <f t="shared" si="3"/>
        <v>2.6333333333333333</v>
      </c>
      <c r="AA23" s="47">
        <f t="shared" si="4"/>
        <v>76.652516676773772</v>
      </c>
      <c r="AB23" s="47">
        <f t="shared" si="5"/>
        <v>3.1888888888888891</v>
      </c>
      <c r="AC23" s="47">
        <v>36</v>
      </c>
      <c r="AD23" s="50">
        <f t="shared" si="10"/>
        <v>36.486199999999997</v>
      </c>
      <c r="AE23" s="51">
        <f t="shared" si="7"/>
        <v>1171.1111111111111</v>
      </c>
      <c r="AF23" s="49">
        <f t="shared" si="8"/>
        <v>100.99045182057387</v>
      </c>
      <c r="AG23" s="47">
        <f t="shared" si="9"/>
        <v>88.821484248673812</v>
      </c>
      <c r="AH23" s="52">
        <v>10</v>
      </c>
      <c r="AI23" s="53">
        <v>-0.3</v>
      </c>
      <c r="AJ23" s="54">
        <v>56</v>
      </c>
      <c r="AK23" s="54">
        <v>104</v>
      </c>
      <c r="AL23" s="55">
        <v>23</v>
      </c>
      <c r="AM23" s="56">
        <v>0.42</v>
      </c>
      <c r="AN23" s="56">
        <v>0.51</v>
      </c>
      <c r="AO23" s="57">
        <v>1.7000000000000001E-2</v>
      </c>
      <c r="AP23" s="48"/>
      <c r="AQ23" s="51"/>
      <c r="AR23" s="58"/>
    </row>
    <row r="24" spans="1:175" s="18" customFormat="1" ht="15.95" hidden="1" customHeight="1" thickBot="1" x14ac:dyDescent="0.25">
      <c r="A24" s="39" t="s">
        <v>126</v>
      </c>
      <c r="B24" s="40">
        <v>54</v>
      </c>
      <c r="C24" s="196">
        <v>31</v>
      </c>
      <c r="D24" s="41"/>
      <c r="E24" s="42">
        <v>19823203</v>
      </c>
      <c r="F24" s="40" t="s">
        <v>70</v>
      </c>
      <c r="G24" s="40" t="s">
        <v>75</v>
      </c>
      <c r="H24" s="40" t="s">
        <v>135</v>
      </c>
      <c r="I24" s="40" t="s">
        <v>135</v>
      </c>
      <c r="J24" s="43" t="s">
        <v>132</v>
      </c>
      <c r="K24" s="41">
        <v>18765189</v>
      </c>
      <c r="L24" s="44">
        <v>43837</v>
      </c>
      <c r="M24" s="45">
        <v>62</v>
      </c>
      <c r="N24" s="75" t="s">
        <v>74</v>
      </c>
      <c r="O24" s="40" t="s">
        <v>74</v>
      </c>
      <c r="P24" s="44">
        <v>44037</v>
      </c>
      <c r="Q24" s="45">
        <v>662</v>
      </c>
      <c r="R24" s="40">
        <v>828</v>
      </c>
      <c r="S24" s="60">
        <v>710</v>
      </c>
      <c r="T24" s="76">
        <v>852</v>
      </c>
      <c r="U24" s="47">
        <f t="shared" si="0"/>
        <v>2.9379310344827587</v>
      </c>
      <c r="V24" s="66">
        <v>1000</v>
      </c>
      <c r="W24" s="47">
        <f t="shared" si="1"/>
        <v>2.4666666666666668</v>
      </c>
      <c r="X24" s="47">
        <f t="shared" si="2"/>
        <v>2.8571428571428572</v>
      </c>
      <c r="Y24" s="41">
        <v>1188</v>
      </c>
      <c r="Z24" s="49">
        <f t="shared" si="3"/>
        <v>2.8</v>
      </c>
      <c r="AA24" s="47">
        <f t="shared" si="4"/>
        <v>81.503941782898693</v>
      </c>
      <c r="AB24" s="49">
        <f t="shared" si="5"/>
        <v>2.897560975609756</v>
      </c>
      <c r="AC24" s="59">
        <v>34</v>
      </c>
      <c r="AD24" s="50">
        <f t="shared" si="10"/>
        <v>32.616199999999999</v>
      </c>
      <c r="AE24" s="51">
        <f t="shared" si="7"/>
        <v>1110.7619047619048</v>
      </c>
      <c r="AF24" s="49">
        <f t="shared" si="8"/>
        <v>95.786254235566801</v>
      </c>
      <c r="AG24" s="47">
        <f t="shared" si="9"/>
        <v>88.645098009232754</v>
      </c>
      <c r="AH24" s="61">
        <v>8</v>
      </c>
      <c r="AI24" s="62">
        <v>0.9</v>
      </c>
      <c r="AJ24" s="54">
        <v>81</v>
      </c>
      <c r="AK24" s="54">
        <v>149</v>
      </c>
      <c r="AL24" s="63">
        <v>26</v>
      </c>
      <c r="AM24" s="64">
        <v>0.64</v>
      </c>
      <c r="AN24" s="64">
        <v>0.59</v>
      </c>
      <c r="AO24" s="65">
        <v>3.7999999999999999E-2</v>
      </c>
      <c r="AP24" s="48"/>
      <c r="AQ24" s="51"/>
      <c r="AR24" s="58"/>
    </row>
    <row r="25" spans="1:175" s="18" customFormat="1" ht="15.95" hidden="1" customHeight="1" thickBot="1" x14ac:dyDescent="0.25">
      <c r="A25" s="39" t="s">
        <v>185</v>
      </c>
      <c r="B25" s="40">
        <v>53</v>
      </c>
      <c r="C25" s="196">
        <v>67</v>
      </c>
      <c r="D25" s="41"/>
      <c r="E25" s="42">
        <v>19794461</v>
      </c>
      <c r="F25" s="40" t="s">
        <v>70</v>
      </c>
      <c r="G25" s="40" t="s">
        <v>71</v>
      </c>
      <c r="H25" s="40">
        <v>243</v>
      </c>
      <c r="I25" s="40">
        <v>243</v>
      </c>
      <c r="J25" s="43" t="s">
        <v>186</v>
      </c>
      <c r="K25" s="41">
        <v>18825590</v>
      </c>
      <c r="L25" s="44">
        <v>43844</v>
      </c>
      <c r="M25" s="45">
        <v>66</v>
      </c>
      <c r="N25" s="90" t="s">
        <v>74</v>
      </c>
      <c r="O25" s="40" t="s">
        <v>74</v>
      </c>
      <c r="P25" s="44">
        <v>44046</v>
      </c>
      <c r="Q25" s="45">
        <v>749</v>
      </c>
      <c r="R25" s="40">
        <v>910</v>
      </c>
      <c r="S25" s="40">
        <v>795</v>
      </c>
      <c r="T25" s="46">
        <v>860</v>
      </c>
      <c r="U25" s="47">
        <f t="shared" si="0"/>
        <v>3.0388692579505299</v>
      </c>
      <c r="V25" s="48">
        <v>950</v>
      </c>
      <c r="W25" s="47">
        <f t="shared" si="1"/>
        <v>1.5</v>
      </c>
      <c r="X25" s="47">
        <f t="shared" si="2"/>
        <v>2.7696793002915454</v>
      </c>
      <c r="Y25" s="40">
        <v>1180</v>
      </c>
      <c r="Z25" s="49">
        <f t="shared" si="3"/>
        <v>2.6666666666666665</v>
      </c>
      <c r="AA25" s="47">
        <f t="shared" si="4"/>
        <v>77.622801697998753</v>
      </c>
      <c r="AB25" s="47">
        <f t="shared" si="5"/>
        <v>2.9280397022332507</v>
      </c>
      <c r="AC25" s="47">
        <v>34</v>
      </c>
      <c r="AD25" s="50">
        <f t="shared" si="10"/>
        <v>32.878</v>
      </c>
      <c r="AE25" s="51">
        <f t="shared" si="7"/>
        <v>1138.0845771144277</v>
      </c>
      <c r="AF25" s="49">
        <f t="shared" si="8"/>
        <v>98.142417540352483</v>
      </c>
      <c r="AG25" s="47">
        <f t="shared" si="9"/>
        <v>87.882609619175611</v>
      </c>
      <c r="AH25" s="52">
        <v>16</v>
      </c>
      <c r="AI25" s="53">
        <v>-2</v>
      </c>
      <c r="AJ25" s="54">
        <v>52</v>
      </c>
      <c r="AK25" s="54">
        <v>92</v>
      </c>
      <c r="AL25" s="55">
        <v>27</v>
      </c>
      <c r="AM25" s="56">
        <v>1.07</v>
      </c>
      <c r="AN25" s="56">
        <v>0.33</v>
      </c>
      <c r="AO25" s="57">
        <v>5.8000000000000003E-2</v>
      </c>
      <c r="AP25" s="48"/>
      <c r="AQ25" s="51"/>
      <c r="AR25" s="58"/>
    </row>
    <row r="26" spans="1:175" s="18" customFormat="1" ht="15.95" hidden="1" customHeight="1" thickBot="1" x14ac:dyDescent="0.25">
      <c r="A26" s="39" t="s">
        <v>69</v>
      </c>
      <c r="B26" s="40">
        <v>54</v>
      </c>
      <c r="C26" s="196">
        <v>3</v>
      </c>
      <c r="D26" s="41"/>
      <c r="E26" s="42">
        <v>19791039</v>
      </c>
      <c r="F26" s="40" t="s">
        <v>70</v>
      </c>
      <c r="G26" s="40" t="s">
        <v>71</v>
      </c>
      <c r="H26" s="40">
        <v>84</v>
      </c>
      <c r="I26" s="40" t="s">
        <v>78</v>
      </c>
      <c r="J26" s="43" t="s">
        <v>77</v>
      </c>
      <c r="K26" s="41">
        <v>18986972</v>
      </c>
      <c r="L26" s="44">
        <v>43853</v>
      </c>
      <c r="M26" s="45">
        <v>76</v>
      </c>
      <c r="N26" s="40" t="s">
        <v>74</v>
      </c>
      <c r="O26" s="40" t="s">
        <v>74</v>
      </c>
      <c r="P26" s="44">
        <v>44065</v>
      </c>
      <c r="Q26" s="45">
        <v>620</v>
      </c>
      <c r="R26" s="40">
        <v>750</v>
      </c>
      <c r="S26" s="40">
        <v>643</v>
      </c>
      <c r="T26" s="46">
        <v>762</v>
      </c>
      <c r="U26" s="59">
        <f t="shared" si="0"/>
        <v>2.781021897810219</v>
      </c>
      <c r="V26" s="48">
        <v>908</v>
      </c>
      <c r="W26" s="47">
        <f t="shared" si="1"/>
        <v>2.4333333333333331</v>
      </c>
      <c r="X26" s="59">
        <f t="shared" si="2"/>
        <v>2.7185628742514969</v>
      </c>
      <c r="Y26" s="60">
        <v>1098</v>
      </c>
      <c r="Z26" s="49">
        <f t="shared" si="3"/>
        <v>2.8</v>
      </c>
      <c r="AA26" s="47">
        <f t="shared" si="4"/>
        <v>81.503941782898693</v>
      </c>
      <c r="AB26" s="59">
        <f t="shared" si="5"/>
        <v>2.7868020304568528</v>
      </c>
      <c r="AC26" s="47">
        <v>34</v>
      </c>
      <c r="AD26" s="50">
        <f>$AC26+(0.0374*(365-($AC$2-$L26)))</f>
        <v>32.4666</v>
      </c>
      <c r="AE26" s="51">
        <f t="shared" si="7"/>
        <v>1063.2197802197802</v>
      </c>
      <c r="AF26" s="49">
        <f t="shared" si="8"/>
        <v>91.686471907087437</v>
      </c>
      <c r="AG26" s="47">
        <f t="shared" si="9"/>
        <v>86.595206844993072</v>
      </c>
      <c r="AH26" s="61">
        <v>12</v>
      </c>
      <c r="AI26" s="62">
        <v>-1</v>
      </c>
      <c r="AJ26" s="54">
        <v>52</v>
      </c>
      <c r="AK26" s="54">
        <v>91</v>
      </c>
      <c r="AL26" s="63">
        <v>40</v>
      </c>
      <c r="AM26" s="64">
        <v>-0.06</v>
      </c>
      <c r="AN26" s="64">
        <v>0.8</v>
      </c>
      <c r="AO26" s="65">
        <v>1.2E-2</v>
      </c>
      <c r="AP26" s="48"/>
      <c r="AQ26" s="51"/>
      <c r="AR26" s="58"/>
    </row>
    <row r="27" spans="1:175" s="18" customFormat="1" ht="15.95" customHeight="1" thickBot="1" x14ac:dyDescent="0.25">
      <c r="A27" s="187" t="s">
        <v>69</v>
      </c>
      <c r="B27" s="40">
        <v>54</v>
      </c>
      <c r="C27" s="196">
        <v>4</v>
      </c>
      <c r="D27" s="41"/>
      <c r="E27" s="42">
        <v>19791034</v>
      </c>
      <c r="F27" s="40" t="s">
        <v>70</v>
      </c>
      <c r="G27" s="40" t="s">
        <v>71</v>
      </c>
      <c r="H27" s="40">
        <v>78</v>
      </c>
      <c r="I27" s="40" t="s">
        <v>79</v>
      </c>
      <c r="J27" s="43" t="s">
        <v>80</v>
      </c>
      <c r="K27" s="41">
        <v>18246193</v>
      </c>
      <c r="L27" s="44">
        <v>43848</v>
      </c>
      <c r="M27" s="45">
        <v>77</v>
      </c>
      <c r="N27" s="40" t="s">
        <v>74</v>
      </c>
      <c r="O27" s="40" t="s">
        <v>74</v>
      </c>
      <c r="P27" s="44">
        <v>44065</v>
      </c>
      <c r="Q27" s="45">
        <v>590</v>
      </c>
      <c r="R27" s="40">
        <v>680</v>
      </c>
      <c r="S27" s="40">
        <v>568</v>
      </c>
      <c r="T27" s="46">
        <v>750</v>
      </c>
      <c r="U27" s="47">
        <f t="shared" si="0"/>
        <v>2.6881720430107525</v>
      </c>
      <c r="V27" s="48">
        <v>970</v>
      </c>
      <c r="W27" s="47">
        <f t="shared" si="1"/>
        <v>3.6666666666666665</v>
      </c>
      <c r="X27" s="47">
        <f t="shared" si="2"/>
        <v>2.8613569321533925</v>
      </c>
      <c r="Y27" s="40">
        <v>1088</v>
      </c>
      <c r="Z27" s="49">
        <f t="shared" si="3"/>
        <v>2.8166666666666669</v>
      </c>
      <c r="AA27" s="47">
        <f t="shared" si="4"/>
        <v>81.989084293511212</v>
      </c>
      <c r="AB27" s="47">
        <f t="shared" si="5"/>
        <v>2.7268170426065161</v>
      </c>
      <c r="AC27" s="47">
        <v>37</v>
      </c>
      <c r="AD27" s="50">
        <f>$AC27+(0.0374*(365-($AC$3-$L27)))</f>
        <v>36.0276</v>
      </c>
      <c r="AE27" s="51">
        <f t="shared" si="7"/>
        <v>1005.8021978021978</v>
      </c>
      <c r="AF27" s="49">
        <f t="shared" si="8"/>
        <v>86.735082123674729</v>
      </c>
      <c r="AG27" s="184">
        <f t="shared" si="9"/>
        <v>84.362083208592964</v>
      </c>
      <c r="AH27" s="52">
        <v>11</v>
      </c>
      <c r="AI27" s="53">
        <v>1.3</v>
      </c>
      <c r="AJ27" s="54">
        <v>69</v>
      </c>
      <c r="AK27" s="54">
        <v>126</v>
      </c>
      <c r="AL27" s="55">
        <v>25</v>
      </c>
      <c r="AM27" s="56">
        <v>0.35</v>
      </c>
      <c r="AN27" s="56">
        <v>0.2</v>
      </c>
      <c r="AO27" s="57">
        <v>2.5000000000000001E-2</v>
      </c>
      <c r="AP27" s="48"/>
      <c r="AQ27" s="51"/>
      <c r="AR27" s="58"/>
    </row>
    <row r="28" spans="1:175" s="18" customFormat="1" ht="15.95" customHeight="1" x14ac:dyDescent="0.2">
      <c r="A28" s="182" t="s">
        <v>315</v>
      </c>
      <c r="B28" s="171"/>
      <c r="C28" s="172"/>
      <c r="D28" s="172"/>
      <c r="E28" s="173"/>
      <c r="F28" s="171"/>
      <c r="G28" s="171"/>
      <c r="H28" s="171"/>
      <c r="I28" s="171"/>
      <c r="J28" s="18" t="s">
        <v>314</v>
      </c>
      <c r="K28" s="172"/>
      <c r="L28" s="174"/>
      <c r="M28" s="94">
        <f>AVERAGE(M9:M27)</f>
        <v>72.78947368421052</v>
      </c>
      <c r="N28" s="171"/>
      <c r="O28" s="171"/>
      <c r="P28" s="174"/>
      <c r="Q28" s="94">
        <f t="shared" ref="Q28:AO28" si="11">AVERAGE(Q9:Q27)</f>
        <v>698.47368421052636</v>
      </c>
      <c r="R28" s="94">
        <f t="shared" si="11"/>
        <v>781.36842105263156</v>
      </c>
      <c r="S28" s="94">
        <f t="shared" si="11"/>
        <v>722.89473684210532</v>
      </c>
      <c r="T28" s="94">
        <f t="shared" si="11"/>
        <v>790.42105263157896</v>
      </c>
      <c r="U28" s="178">
        <f t="shared" si="11"/>
        <v>2.8893350807541758</v>
      </c>
      <c r="V28" s="94">
        <f t="shared" si="11"/>
        <v>990.73684210526312</v>
      </c>
      <c r="W28" s="178">
        <f t="shared" si="11"/>
        <v>3.3385964912280697</v>
      </c>
      <c r="X28" s="178">
        <f t="shared" si="11"/>
        <v>2.9636029213805992</v>
      </c>
      <c r="Y28" s="94">
        <f t="shared" si="11"/>
        <v>1204</v>
      </c>
      <c r="Z28" s="180">
        <f t="shared" si="11"/>
        <v>3.4464912280701747</v>
      </c>
      <c r="AA28" s="178">
        <f t="shared" si="11"/>
        <v>100.32236443139378</v>
      </c>
      <c r="AB28" s="178">
        <f t="shared" si="11"/>
        <v>3.0521861184140575</v>
      </c>
      <c r="AC28" s="178">
        <f t="shared" si="11"/>
        <v>34.736842105263158</v>
      </c>
      <c r="AD28" s="178">
        <f t="shared" si="11"/>
        <v>33.797905263157894</v>
      </c>
      <c r="AE28" s="94">
        <f t="shared" si="11"/>
        <v>1159.6255784574391</v>
      </c>
      <c r="AF28" s="178">
        <f t="shared" si="11"/>
        <v>100.00000000000003</v>
      </c>
      <c r="AG28" s="178">
        <f t="shared" si="11"/>
        <v>100.16118221569691</v>
      </c>
      <c r="AH28" s="94">
        <f t="shared" si="11"/>
        <v>11.052631578947368</v>
      </c>
      <c r="AI28" s="179">
        <f t="shared" si="11"/>
        <v>-0.48947368421052628</v>
      </c>
      <c r="AJ28" s="94">
        <f t="shared" si="11"/>
        <v>60.05263157894737</v>
      </c>
      <c r="AK28" s="94">
        <f t="shared" si="11"/>
        <v>109.42105263157895</v>
      </c>
      <c r="AL28" s="94">
        <f t="shared" si="11"/>
        <v>29.263157894736842</v>
      </c>
      <c r="AM28" s="178">
        <f t="shared" si="11"/>
        <v>0.61631578947368426</v>
      </c>
      <c r="AN28" s="178">
        <f t="shared" si="11"/>
        <v>0.57557894736842119</v>
      </c>
      <c r="AO28" s="180">
        <f t="shared" si="11"/>
        <v>8.5842105263157914E-3</v>
      </c>
      <c r="AP28" s="175"/>
      <c r="AQ28" s="175"/>
      <c r="AR28" s="175"/>
      <c r="AS28" s="175"/>
      <c r="AT28" s="175"/>
    </row>
    <row r="29" spans="1:175" s="18" customFormat="1" ht="15.95" customHeight="1" x14ac:dyDescent="0.2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6"/>
      <c r="BT29" s="176"/>
      <c r="BU29" s="176"/>
      <c r="BV29" s="176"/>
      <c r="BW29" s="176"/>
      <c r="BX29" s="176"/>
      <c r="BY29" s="176"/>
      <c r="BZ29" s="176"/>
      <c r="CA29" s="176"/>
      <c r="CB29" s="176"/>
      <c r="CC29" s="176"/>
      <c r="CD29" s="176"/>
      <c r="CE29" s="176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6"/>
      <c r="DG29" s="176"/>
      <c r="DH29" s="176"/>
      <c r="DI29" s="176"/>
      <c r="DJ29" s="176"/>
      <c r="DK29" s="176"/>
      <c r="DL29" s="176"/>
      <c r="DM29" s="176"/>
      <c r="DN29" s="176"/>
      <c r="DO29" s="176"/>
      <c r="DP29" s="176"/>
      <c r="DQ29" s="176"/>
      <c r="DR29" s="176"/>
      <c r="DS29" s="176"/>
      <c r="DT29" s="176"/>
      <c r="DU29" s="176"/>
      <c r="DV29" s="176"/>
      <c r="DW29" s="176"/>
      <c r="DX29" s="176"/>
      <c r="DY29" s="176"/>
      <c r="DZ29" s="176"/>
      <c r="EA29" s="176"/>
      <c r="EB29" s="176"/>
      <c r="EC29" s="176"/>
      <c r="ED29" s="176"/>
      <c r="EE29" s="176"/>
      <c r="EF29" s="176"/>
      <c r="EG29" s="176"/>
      <c r="EH29" s="176"/>
      <c r="EI29" s="176"/>
      <c r="EJ29" s="176"/>
      <c r="EK29" s="176"/>
      <c r="EL29" s="176"/>
      <c r="EM29" s="176"/>
      <c r="EN29" s="176"/>
      <c r="EO29" s="176"/>
      <c r="EP29" s="176"/>
      <c r="EQ29" s="176"/>
      <c r="ER29" s="176"/>
      <c r="ES29" s="176"/>
      <c r="ET29" s="176"/>
      <c r="EU29" s="176"/>
      <c r="EV29" s="176"/>
      <c r="EW29" s="176"/>
      <c r="EX29" s="176"/>
      <c r="EY29" s="176"/>
      <c r="EZ29" s="176"/>
      <c r="FA29" s="176"/>
      <c r="FB29" s="176"/>
      <c r="FC29" s="176"/>
      <c r="FD29" s="176"/>
      <c r="FE29" s="176"/>
      <c r="FF29" s="176"/>
      <c r="FG29" s="176"/>
      <c r="FH29" s="176"/>
      <c r="FI29" s="176"/>
      <c r="FJ29" s="176"/>
      <c r="FK29" s="176"/>
      <c r="FL29" s="176"/>
      <c r="FM29" s="176"/>
      <c r="FN29" s="176"/>
      <c r="FO29" s="176"/>
      <c r="FP29" s="176"/>
      <c r="FQ29" s="176"/>
      <c r="FR29" s="176"/>
      <c r="FS29" s="176"/>
    </row>
    <row r="30" spans="1:175" s="68" customFormat="1" ht="15.95" customHeight="1" thickBot="1" x14ac:dyDescent="0.25">
      <c r="A30" s="183" t="s">
        <v>311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6"/>
      <c r="BT30" s="176"/>
      <c r="BU30" s="176"/>
      <c r="BV30" s="176"/>
      <c r="BW30" s="176"/>
      <c r="BX30" s="176"/>
      <c r="BY30" s="176"/>
      <c r="BZ30" s="176"/>
      <c r="CA30" s="176"/>
      <c r="CB30" s="176"/>
      <c r="CC30" s="176"/>
      <c r="CD30" s="176"/>
      <c r="CE30" s="176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6"/>
      <c r="CY30" s="176"/>
      <c r="CZ30" s="176"/>
      <c r="DA30" s="176"/>
      <c r="DB30" s="176"/>
      <c r="DC30" s="176"/>
      <c r="DD30" s="176"/>
      <c r="DE30" s="176"/>
      <c r="DF30" s="176"/>
      <c r="DG30" s="176"/>
      <c r="DH30" s="176"/>
      <c r="DI30" s="176"/>
      <c r="DJ30" s="176"/>
      <c r="DK30" s="176"/>
      <c r="DL30" s="176"/>
      <c r="DM30" s="176"/>
      <c r="DN30" s="176"/>
      <c r="DO30" s="176"/>
      <c r="DP30" s="176"/>
      <c r="DQ30" s="176"/>
      <c r="DR30" s="176"/>
      <c r="DS30" s="176"/>
      <c r="DT30" s="176"/>
      <c r="DU30" s="176"/>
      <c r="DV30" s="176"/>
      <c r="DW30" s="176"/>
      <c r="DX30" s="176"/>
      <c r="DY30" s="176"/>
      <c r="DZ30" s="176"/>
      <c r="EA30" s="176"/>
      <c r="EB30" s="176"/>
      <c r="EC30" s="176"/>
      <c r="ED30" s="176"/>
      <c r="EE30" s="176"/>
      <c r="EF30" s="176"/>
      <c r="EG30" s="176"/>
      <c r="EH30" s="176"/>
      <c r="EI30" s="176"/>
      <c r="EJ30" s="176"/>
      <c r="EK30" s="176"/>
      <c r="EL30" s="176"/>
      <c r="EM30" s="176"/>
      <c r="EN30" s="176"/>
      <c r="EO30" s="176"/>
      <c r="EP30" s="176"/>
      <c r="EQ30" s="176"/>
      <c r="ER30" s="176"/>
      <c r="ES30" s="176"/>
      <c r="ET30" s="176"/>
      <c r="EU30" s="176"/>
      <c r="EV30" s="176"/>
      <c r="EW30" s="176"/>
      <c r="EX30" s="176"/>
      <c r="EY30" s="176"/>
      <c r="EZ30" s="176"/>
      <c r="FA30" s="176"/>
      <c r="FB30" s="176"/>
      <c r="FC30" s="176"/>
      <c r="FD30" s="176"/>
      <c r="FE30" s="176"/>
      <c r="FF30" s="176"/>
      <c r="FG30" s="176"/>
      <c r="FH30" s="176"/>
      <c r="FI30" s="176"/>
      <c r="FJ30" s="176"/>
      <c r="FK30" s="176"/>
      <c r="FL30" s="176"/>
      <c r="FM30" s="176"/>
      <c r="FN30" s="176"/>
      <c r="FO30" s="176"/>
      <c r="FP30" s="176"/>
      <c r="FQ30" s="176"/>
      <c r="FR30" s="176"/>
      <c r="FS30" s="176"/>
    </row>
    <row r="31" spans="1:175" s="18" customFormat="1" ht="15.95" hidden="1" customHeight="1" thickBot="1" x14ac:dyDescent="0.25">
      <c r="A31" s="191" t="s">
        <v>156</v>
      </c>
      <c r="B31" s="154">
        <v>53</v>
      </c>
      <c r="C31" s="155">
        <v>45</v>
      </c>
      <c r="D31" s="155"/>
      <c r="E31" s="156">
        <v>19702090</v>
      </c>
      <c r="F31" s="154" t="s">
        <v>70</v>
      </c>
      <c r="G31" s="154" t="s">
        <v>71</v>
      </c>
      <c r="H31" s="154" t="s">
        <v>158</v>
      </c>
      <c r="I31" s="154" t="s">
        <v>158</v>
      </c>
      <c r="J31" s="157" t="s">
        <v>73</v>
      </c>
      <c r="K31" s="155">
        <v>18791455</v>
      </c>
      <c r="L31" s="158">
        <v>43852</v>
      </c>
      <c r="M31" s="159">
        <v>80</v>
      </c>
      <c r="N31" s="154" t="s">
        <v>74</v>
      </c>
      <c r="O31" s="154" t="s">
        <v>74</v>
      </c>
      <c r="P31" s="158">
        <v>44065</v>
      </c>
      <c r="Q31" s="159">
        <v>795</v>
      </c>
      <c r="R31" s="154">
        <v>758</v>
      </c>
      <c r="S31" s="154">
        <v>812</v>
      </c>
      <c r="T31" s="160">
        <v>854</v>
      </c>
      <c r="U31" s="161">
        <f t="shared" ref="U31:U91" si="12">$T31/($T$4-$L31)</f>
        <v>3.1054545454545455</v>
      </c>
      <c r="V31" s="154">
        <v>1128</v>
      </c>
      <c r="W31" s="161">
        <f t="shared" ref="W31:W91" si="13">($V31-$T31)/60</f>
        <v>4.5666666666666664</v>
      </c>
      <c r="X31" s="161">
        <f t="shared" ref="X31:X91" si="14">$V31/($V$4-L31)</f>
        <v>3.3671641791044777</v>
      </c>
      <c r="Y31" s="154">
        <v>1426</v>
      </c>
      <c r="Z31" s="163">
        <f t="shared" ref="Z31:Z91" si="15">($Y31-$T31)/120</f>
        <v>4.7666666666666666</v>
      </c>
      <c r="AA31" s="161">
        <f t="shared" ref="AA31:AA91" si="16">($Z31/$Z$93)*100</f>
        <v>138.75075803517279</v>
      </c>
      <c r="AB31" s="161">
        <f t="shared" ref="AB31:AB91" si="17">$Y31/($Y$2-L31)</f>
        <v>3.6101265822784812</v>
      </c>
      <c r="AC31" s="161">
        <v>34</v>
      </c>
      <c r="AD31" s="193">
        <f t="shared" ref="AD31:AD76" si="18">$AC31+(0.0374*(365-($AC$3-$L31)))</f>
        <v>33.177199999999999</v>
      </c>
      <c r="AE31" s="164">
        <f t="shared" ref="AE31:AE91" si="19">($S31+(($Y31-$Q31)/($Y$2-$P31))*160)</f>
        <v>1366.7252747252746</v>
      </c>
      <c r="AF31" s="163">
        <f t="shared" ref="AF31:AF91" si="20">($AE31/$AE$92)*100</f>
        <v>114.56207221967172</v>
      </c>
      <c r="AG31" s="161">
        <f t="shared" ref="AG31:AG91" si="21">(0.5*$AA31)+(0.5*$AF31)</f>
        <v>126.65641512742226</v>
      </c>
      <c r="AH31" s="165">
        <v>5</v>
      </c>
      <c r="AI31" s="166">
        <v>2.5</v>
      </c>
      <c r="AJ31" s="167">
        <v>77</v>
      </c>
      <c r="AK31" s="167">
        <v>144</v>
      </c>
      <c r="AL31" s="168">
        <v>22</v>
      </c>
      <c r="AM31" s="169">
        <v>0.75</v>
      </c>
      <c r="AN31" s="169">
        <v>0.89</v>
      </c>
      <c r="AO31" s="170">
        <v>-0.03</v>
      </c>
      <c r="AP31" s="162"/>
      <c r="AQ31" s="164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6"/>
      <c r="BS31" s="176"/>
      <c r="BT31" s="176"/>
      <c r="BU31" s="176"/>
      <c r="BV31" s="176"/>
      <c r="BW31" s="176"/>
      <c r="BX31" s="176"/>
      <c r="BY31" s="176"/>
      <c r="BZ31" s="176"/>
      <c r="CA31" s="176"/>
      <c r="CB31" s="176"/>
      <c r="CC31" s="176"/>
      <c r="CD31" s="176"/>
      <c r="CE31" s="176"/>
      <c r="CF31" s="176"/>
      <c r="CG31" s="176"/>
      <c r="CH31" s="176"/>
      <c r="CI31" s="176"/>
      <c r="CJ31" s="176"/>
      <c r="CK31" s="176"/>
      <c r="CL31" s="176"/>
      <c r="CM31" s="176"/>
      <c r="CN31" s="176"/>
      <c r="CO31" s="176"/>
      <c r="CP31" s="176"/>
      <c r="CQ31" s="176"/>
      <c r="CR31" s="176"/>
      <c r="CS31" s="176"/>
      <c r="CT31" s="176"/>
      <c r="CU31" s="176"/>
      <c r="CV31" s="176"/>
      <c r="CW31" s="176"/>
      <c r="CX31" s="176"/>
      <c r="CY31" s="176"/>
      <c r="CZ31" s="176"/>
      <c r="DA31" s="176"/>
      <c r="DB31" s="176"/>
      <c r="DC31" s="176"/>
      <c r="DD31" s="176"/>
      <c r="DE31" s="176"/>
      <c r="DF31" s="176"/>
      <c r="DG31" s="176"/>
      <c r="DH31" s="176"/>
      <c r="DI31" s="176"/>
      <c r="DJ31" s="176"/>
      <c r="DK31" s="176"/>
      <c r="DL31" s="176"/>
      <c r="DM31" s="176"/>
      <c r="DN31" s="176"/>
      <c r="DO31" s="176"/>
      <c r="DP31" s="176"/>
      <c r="DQ31" s="176"/>
      <c r="DR31" s="176"/>
      <c r="DS31" s="176"/>
      <c r="DT31" s="176"/>
      <c r="DU31" s="176"/>
      <c r="DV31" s="176"/>
      <c r="DW31" s="176"/>
      <c r="DX31" s="176"/>
      <c r="DY31" s="176"/>
      <c r="DZ31" s="176"/>
      <c r="EA31" s="176"/>
      <c r="EB31" s="176"/>
      <c r="EC31" s="176"/>
      <c r="ED31" s="176"/>
      <c r="EE31" s="176"/>
      <c r="EF31" s="176"/>
      <c r="EG31" s="176"/>
      <c r="EH31" s="176"/>
      <c r="EI31" s="176"/>
      <c r="EJ31" s="176"/>
      <c r="EK31" s="176"/>
      <c r="EL31" s="176"/>
      <c r="EM31" s="176"/>
      <c r="EN31" s="176"/>
      <c r="EO31" s="176"/>
      <c r="EP31" s="176"/>
      <c r="EQ31" s="176"/>
      <c r="ER31" s="176"/>
      <c r="ES31" s="176"/>
      <c r="ET31" s="176"/>
      <c r="EU31" s="176"/>
      <c r="EV31" s="176"/>
      <c r="EW31" s="176"/>
      <c r="EX31" s="176"/>
      <c r="EY31" s="176"/>
      <c r="EZ31" s="176"/>
      <c r="FA31" s="176"/>
      <c r="FB31" s="176"/>
      <c r="FC31" s="176"/>
      <c r="FD31" s="176"/>
      <c r="FE31" s="176"/>
      <c r="FF31" s="176"/>
      <c r="FG31" s="176"/>
      <c r="FH31" s="176"/>
      <c r="FI31" s="176"/>
      <c r="FJ31" s="176"/>
      <c r="FK31" s="176"/>
      <c r="FL31" s="176"/>
      <c r="FM31" s="176"/>
      <c r="FN31" s="176"/>
      <c r="FO31" s="176"/>
      <c r="FP31" s="176"/>
      <c r="FQ31" s="176"/>
      <c r="FR31" s="176"/>
      <c r="FS31" s="176"/>
    </row>
    <row r="32" spans="1:175" s="18" customFormat="1" ht="15.95" hidden="1" customHeight="1" thickBot="1" x14ac:dyDescent="0.25">
      <c r="A32" s="39" t="s">
        <v>156</v>
      </c>
      <c r="B32" s="40">
        <v>53</v>
      </c>
      <c r="C32" s="41">
        <v>44</v>
      </c>
      <c r="D32" s="41"/>
      <c r="E32" s="42">
        <v>19702099</v>
      </c>
      <c r="F32" s="40" t="s">
        <v>70</v>
      </c>
      <c r="G32" s="40" t="s">
        <v>71</v>
      </c>
      <c r="H32" s="40" t="s">
        <v>157</v>
      </c>
      <c r="I32" s="40" t="s">
        <v>157</v>
      </c>
      <c r="J32" s="43" t="s">
        <v>73</v>
      </c>
      <c r="K32" s="41">
        <v>18532530</v>
      </c>
      <c r="L32" s="44">
        <v>43857</v>
      </c>
      <c r="M32" s="45">
        <v>79</v>
      </c>
      <c r="N32" s="40" t="s">
        <v>74</v>
      </c>
      <c r="O32" s="40" t="s">
        <v>74</v>
      </c>
      <c r="P32" s="44">
        <v>44065</v>
      </c>
      <c r="Q32" s="45">
        <v>810</v>
      </c>
      <c r="R32" s="40">
        <v>758</v>
      </c>
      <c r="S32" s="40">
        <v>817</v>
      </c>
      <c r="T32" s="46">
        <v>800</v>
      </c>
      <c r="U32" s="47">
        <f t="shared" si="12"/>
        <v>2.9629629629629628</v>
      </c>
      <c r="V32" s="48">
        <v>1070</v>
      </c>
      <c r="W32" s="47">
        <f t="shared" si="13"/>
        <v>4.5</v>
      </c>
      <c r="X32" s="47">
        <f t="shared" si="14"/>
        <v>3.2424242424242422</v>
      </c>
      <c r="Y32" s="40">
        <v>1318</v>
      </c>
      <c r="Z32" s="49">
        <f t="shared" si="15"/>
        <v>4.3166666666666664</v>
      </c>
      <c r="AA32" s="161">
        <f t="shared" si="16"/>
        <v>125.65191024863549</v>
      </c>
      <c r="AB32" s="47">
        <f t="shared" si="17"/>
        <v>3.3794871794871795</v>
      </c>
      <c r="AC32" s="47">
        <v>33</v>
      </c>
      <c r="AD32" s="50">
        <f t="shared" si="18"/>
        <v>32.364199999999997</v>
      </c>
      <c r="AE32" s="51">
        <f t="shared" si="19"/>
        <v>1263.5934065934066</v>
      </c>
      <c r="AF32" s="49">
        <f t="shared" si="20"/>
        <v>105.91732060530821</v>
      </c>
      <c r="AG32" s="47">
        <f t="shared" si="21"/>
        <v>115.78461542697184</v>
      </c>
      <c r="AH32" s="52">
        <v>8</v>
      </c>
      <c r="AI32" s="53">
        <v>2.2000000000000002</v>
      </c>
      <c r="AJ32" s="54">
        <v>68</v>
      </c>
      <c r="AK32" s="54">
        <v>133</v>
      </c>
      <c r="AL32" s="55">
        <v>25</v>
      </c>
      <c r="AM32" s="56">
        <v>0.83</v>
      </c>
      <c r="AN32" s="56">
        <v>0.59</v>
      </c>
      <c r="AO32" s="57">
        <v>-1.7000000000000001E-2</v>
      </c>
      <c r="AP32" s="48"/>
      <c r="AQ32" s="51"/>
      <c r="AR32" s="58"/>
    </row>
    <row r="33" spans="1:45" s="18" customFormat="1" ht="15.95" hidden="1" customHeight="1" thickBot="1" x14ac:dyDescent="0.25">
      <c r="A33" s="39" t="s">
        <v>92</v>
      </c>
      <c r="B33" s="40">
        <v>54</v>
      </c>
      <c r="C33" s="41">
        <v>14</v>
      </c>
      <c r="D33" s="41"/>
      <c r="E33" s="42">
        <v>19796767</v>
      </c>
      <c r="F33" s="40" t="s">
        <v>70</v>
      </c>
      <c r="G33" s="40" t="s">
        <v>71</v>
      </c>
      <c r="H33" s="40">
        <v>2052</v>
      </c>
      <c r="I33" s="40" t="s">
        <v>106</v>
      </c>
      <c r="J33" s="43" t="s">
        <v>105</v>
      </c>
      <c r="K33" s="41">
        <v>18546550</v>
      </c>
      <c r="L33" s="44">
        <v>43854</v>
      </c>
      <c r="M33" s="45">
        <v>85</v>
      </c>
      <c r="N33" s="40" t="s">
        <v>74</v>
      </c>
      <c r="O33" s="40" t="s">
        <v>74</v>
      </c>
      <c r="P33" s="44">
        <v>44061</v>
      </c>
      <c r="Q33" s="45">
        <v>765</v>
      </c>
      <c r="R33" s="40">
        <v>868</v>
      </c>
      <c r="S33" s="40">
        <v>784</v>
      </c>
      <c r="T33" s="46">
        <v>910</v>
      </c>
      <c r="U33" s="47">
        <f t="shared" si="12"/>
        <v>3.3333333333333335</v>
      </c>
      <c r="V33" s="40">
        <v>1200</v>
      </c>
      <c r="W33" s="47">
        <f t="shared" si="13"/>
        <v>4.833333333333333</v>
      </c>
      <c r="X33" s="47">
        <f t="shared" si="14"/>
        <v>3.6036036036036037</v>
      </c>
      <c r="Y33" s="40">
        <v>1402</v>
      </c>
      <c r="Z33" s="49">
        <f t="shared" si="15"/>
        <v>4.0999999999999996</v>
      </c>
      <c r="AA33" s="161">
        <f t="shared" si="16"/>
        <v>119.34505761067309</v>
      </c>
      <c r="AB33" s="47">
        <f t="shared" si="17"/>
        <v>3.5674300254452924</v>
      </c>
      <c r="AC33" s="47">
        <v>39</v>
      </c>
      <c r="AD33" s="50">
        <f t="shared" si="18"/>
        <v>38.252000000000002</v>
      </c>
      <c r="AE33" s="51">
        <f t="shared" si="19"/>
        <v>1331.9569892473119</v>
      </c>
      <c r="AF33" s="49">
        <f t="shared" si="20"/>
        <v>111.64771415112631</v>
      </c>
      <c r="AG33" s="47">
        <f t="shared" si="21"/>
        <v>115.49638588089971</v>
      </c>
      <c r="AH33" s="52">
        <v>5</v>
      </c>
      <c r="AI33" s="53">
        <v>2.4</v>
      </c>
      <c r="AJ33" s="54">
        <v>59</v>
      </c>
      <c r="AK33" s="54">
        <v>113</v>
      </c>
      <c r="AL33" s="55">
        <v>27</v>
      </c>
      <c r="AM33" s="56">
        <v>0.63</v>
      </c>
      <c r="AN33" s="56">
        <v>0.91</v>
      </c>
      <c r="AO33" s="57">
        <v>1.6E-2</v>
      </c>
      <c r="AP33" s="48"/>
      <c r="AQ33" s="51"/>
      <c r="AR33" s="58"/>
    </row>
    <row r="34" spans="1:45" s="18" customFormat="1" ht="15.95" hidden="1" customHeight="1" thickBot="1" x14ac:dyDescent="0.25">
      <c r="A34" s="39" t="s">
        <v>92</v>
      </c>
      <c r="B34" s="40">
        <v>54</v>
      </c>
      <c r="C34" s="41">
        <v>15</v>
      </c>
      <c r="D34" s="41"/>
      <c r="E34" s="42">
        <v>19795754</v>
      </c>
      <c r="F34" s="40" t="s">
        <v>70</v>
      </c>
      <c r="G34" s="40" t="s">
        <v>71</v>
      </c>
      <c r="H34" s="40">
        <v>2061</v>
      </c>
      <c r="I34" s="40" t="s">
        <v>107</v>
      </c>
      <c r="J34" s="43" t="s">
        <v>96</v>
      </c>
      <c r="K34" s="41">
        <v>17004918</v>
      </c>
      <c r="L34" s="44">
        <v>43909</v>
      </c>
      <c r="M34" s="45">
        <v>86</v>
      </c>
      <c r="N34" s="40" t="s">
        <v>74</v>
      </c>
      <c r="O34" s="40" t="s">
        <v>74</v>
      </c>
      <c r="P34" s="44">
        <v>44061</v>
      </c>
      <c r="Q34" s="45">
        <v>683</v>
      </c>
      <c r="R34" s="40">
        <v>660</v>
      </c>
      <c r="S34" s="40">
        <v>889</v>
      </c>
      <c r="T34" s="46">
        <v>680</v>
      </c>
      <c r="U34" s="47">
        <f t="shared" si="12"/>
        <v>3.1192660550458715</v>
      </c>
      <c r="V34" s="40">
        <v>916</v>
      </c>
      <c r="W34" s="47">
        <f t="shared" si="13"/>
        <v>3.9333333333333331</v>
      </c>
      <c r="X34" s="47">
        <f t="shared" si="14"/>
        <v>3.2949640287769784</v>
      </c>
      <c r="Y34" s="40">
        <v>1174</v>
      </c>
      <c r="Z34" s="49">
        <f t="shared" si="15"/>
        <v>4.1166666666666663</v>
      </c>
      <c r="AA34" s="161">
        <f t="shared" si="16"/>
        <v>119.83020012128559</v>
      </c>
      <c r="AB34" s="47">
        <f t="shared" si="17"/>
        <v>3.473372781065089</v>
      </c>
      <c r="AC34" s="47">
        <v>37</v>
      </c>
      <c r="AD34" s="50">
        <f t="shared" si="18"/>
        <v>38.308999999999997</v>
      </c>
      <c r="AE34" s="51">
        <f t="shared" si="19"/>
        <v>1311.3655913978496</v>
      </c>
      <c r="AF34" s="49">
        <f t="shared" si="20"/>
        <v>109.92169557873379</v>
      </c>
      <c r="AG34" s="47">
        <f t="shared" si="21"/>
        <v>114.87594785000968</v>
      </c>
      <c r="AH34" s="52">
        <v>3</v>
      </c>
      <c r="AI34" s="53">
        <v>2.2999999999999998</v>
      </c>
      <c r="AJ34" s="54">
        <v>68</v>
      </c>
      <c r="AK34" s="54">
        <v>123</v>
      </c>
      <c r="AL34" s="55">
        <v>21</v>
      </c>
      <c r="AM34" s="56">
        <v>0.64</v>
      </c>
      <c r="AN34" s="56">
        <v>0.54</v>
      </c>
      <c r="AO34" s="57">
        <v>3.0000000000000001E-3</v>
      </c>
      <c r="AP34" s="48"/>
      <c r="AQ34" s="51"/>
      <c r="AR34" s="58"/>
      <c r="AS34" s="58"/>
    </row>
    <row r="35" spans="1:45" s="18" customFormat="1" ht="15.95" hidden="1" customHeight="1" thickBot="1" x14ac:dyDescent="0.25">
      <c r="A35" s="39" t="s">
        <v>112</v>
      </c>
      <c r="B35" s="40">
        <v>54</v>
      </c>
      <c r="C35" s="41">
        <v>25</v>
      </c>
      <c r="D35" s="41"/>
      <c r="E35" s="42">
        <v>19777402</v>
      </c>
      <c r="F35" s="40" t="s">
        <v>70</v>
      </c>
      <c r="G35" s="40" t="s">
        <v>71</v>
      </c>
      <c r="H35" s="40" t="s">
        <v>124</v>
      </c>
      <c r="I35" s="40" t="s">
        <v>124</v>
      </c>
      <c r="J35" s="43" t="s">
        <v>125</v>
      </c>
      <c r="K35" s="41">
        <v>19148292</v>
      </c>
      <c r="L35" s="44">
        <v>43832</v>
      </c>
      <c r="M35" s="45">
        <v>76</v>
      </c>
      <c r="N35" s="40" t="s">
        <v>74</v>
      </c>
      <c r="O35" s="40" t="s">
        <v>74</v>
      </c>
      <c r="P35" s="44">
        <v>44067</v>
      </c>
      <c r="Q35" s="45">
        <v>720</v>
      </c>
      <c r="R35" s="40">
        <v>738</v>
      </c>
      <c r="S35" s="40">
        <v>727</v>
      </c>
      <c r="T35" s="46">
        <v>772</v>
      </c>
      <c r="U35" s="47">
        <f t="shared" si="12"/>
        <v>2.6169491525423729</v>
      </c>
      <c r="V35" s="48">
        <v>1058</v>
      </c>
      <c r="W35" s="47">
        <f t="shared" si="13"/>
        <v>4.7666666666666666</v>
      </c>
      <c r="X35" s="47">
        <f t="shared" si="14"/>
        <v>2.9802816901408451</v>
      </c>
      <c r="Y35" s="40">
        <v>1288</v>
      </c>
      <c r="Z35" s="49">
        <f t="shared" si="15"/>
        <v>4.3</v>
      </c>
      <c r="AA35" s="161">
        <f t="shared" si="16"/>
        <v>125.166767738023</v>
      </c>
      <c r="AB35" s="47">
        <f t="shared" si="17"/>
        <v>3.1036144578313252</v>
      </c>
      <c r="AC35" s="47">
        <v>36</v>
      </c>
      <c r="AD35" s="50">
        <f t="shared" si="18"/>
        <v>34.429200000000002</v>
      </c>
      <c r="AE35" s="51">
        <f t="shared" si="19"/>
        <v>1231.8888888888889</v>
      </c>
      <c r="AF35" s="49">
        <f t="shared" si="20"/>
        <v>103.2597746345681</v>
      </c>
      <c r="AG35" s="47">
        <f t="shared" si="21"/>
        <v>114.21327118629554</v>
      </c>
      <c r="AH35" s="52">
        <v>7</v>
      </c>
      <c r="AI35" s="53">
        <v>0.4</v>
      </c>
      <c r="AJ35" s="54">
        <v>67</v>
      </c>
      <c r="AK35" s="54">
        <v>116</v>
      </c>
      <c r="AL35" s="55">
        <v>23</v>
      </c>
      <c r="AM35" s="56">
        <v>0.74</v>
      </c>
      <c r="AN35" s="56">
        <v>0.42</v>
      </c>
      <c r="AO35" s="57">
        <v>2.5000000000000001E-2</v>
      </c>
      <c r="AP35" s="48"/>
      <c r="AQ35" s="51"/>
      <c r="AR35" s="58"/>
    </row>
    <row r="36" spans="1:45" s="18" customFormat="1" ht="15.95" hidden="1" customHeight="1" thickBot="1" x14ac:dyDescent="0.25">
      <c r="A36" s="39" t="s">
        <v>171</v>
      </c>
      <c r="B36" s="40">
        <v>53</v>
      </c>
      <c r="C36" s="41">
        <v>56</v>
      </c>
      <c r="D36" s="41"/>
      <c r="E36" s="42">
        <v>19817356</v>
      </c>
      <c r="F36" s="40" t="s">
        <v>70</v>
      </c>
      <c r="G36" s="40" t="s">
        <v>71</v>
      </c>
      <c r="H36" s="40">
        <v>2014</v>
      </c>
      <c r="I36" s="40">
        <v>2014</v>
      </c>
      <c r="J36" s="43" t="s">
        <v>116</v>
      </c>
      <c r="K36" s="41">
        <v>18072024</v>
      </c>
      <c r="L36" s="44">
        <v>43889</v>
      </c>
      <c r="M36" s="45">
        <v>88</v>
      </c>
      <c r="N36" s="40" t="s">
        <v>74</v>
      </c>
      <c r="O36" s="40" t="s">
        <v>74</v>
      </c>
      <c r="P36" s="44">
        <v>44068</v>
      </c>
      <c r="Q36" s="45">
        <v>698</v>
      </c>
      <c r="R36" s="40">
        <v>706</v>
      </c>
      <c r="S36" s="40">
        <v>775</v>
      </c>
      <c r="T36" s="46">
        <v>756</v>
      </c>
      <c r="U36" s="47">
        <f t="shared" si="12"/>
        <v>3.1764705882352939</v>
      </c>
      <c r="V36" s="48">
        <v>990</v>
      </c>
      <c r="W36" s="47">
        <f t="shared" si="13"/>
        <v>3.9</v>
      </c>
      <c r="X36" s="47">
        <f t="shared" si="14"/>
        <v>3.3221476510067114</v>
      </c>
      <c r="Y36" s="40">
        <v>1256</v>
      </c>
      <c r="Z36" s="49">
        <f t="shared" si="15"/>
        <v>4.166666666666667</v>
      </c>
      <c r="AA36" s="47">
        <f t="shared" si="16"/>
        <v>121.28562765312307</v>
      </c>
      <c r="AB36" s="47">
        <f t="shared" si="17"/>
        <v>3.5083798882681565</v>
      </c>
      <c r="AC36" s="47">
        <v>36</v>
      </c>
      <c r="AD36" s="50">
        <f t="shared" si="18"/>
        <v>36.561</v>
      </c>
      <c r="AE36" s="51">
        <f t="shared" si="19"/>
        <v>1273.7709497206704</v>
      </c>
      <c r="AF36" s="49">
        <f t="shared" si="20"/>
        <v>106.77042579939982</v>
      </c>
      <c r="AG36" s="47">
        <f t="shared" si="21"/>
        <v>114.02802672626144</v>
      </c>
      <c r="AH36" s="52">
        <v>4</v>
      </c>
      <c r="AI36" s="53">
        <v>2.2000000000000002</v>
      </c>
      <c r="AJ36" s="54">
        <v>70</v>
      </c>
      <c r="AK36" s="54">
        <v>123</v>
      </c>
      <c r="AL36" s="55">
        <v>25</v>
      </c>
      <c r="AM36" s="56">
        <v>0.92</v>
      </c>
      <c r="AN36" s="56">
        <v>0.56999999999999995</v>
      </c>
      <c r="AO36" s="57">
        <v>-1E-3</v>
      </c>
      <c r="AP36" s="48"/>
      <c r="AQ36" s="51"/>
      <c r="AR36" s="58"/>
    </row>
    <row r="37" spans="1:45" s="18" customFormat="1" ht="15.95" hidden="1" customHeight="1" thickBot="1" x14ac:dyDescent="0.25">
      <c r="A37" s="39" t="s">
        <v>163</v>
      </c>
      <c r="B37" s="40">
        <v>53</v>
      </c>
      <c r="C37" s="41">
        <v>48</v>
      </c>
      <c r="D37" s="41"/>
      <c r="E37" s="42">
        <v>19765867</v>
      </c>
      <c r="F37" s="40" t="s">
        <v>70</v>
      </c>
      <c r="G37" s="40" t="s">
        <v>71</v>
      </c>
      <c r="H37" s="40" t="s">
        <v>164</v>
      </c>
      <c r="I37" s="40" t="s">
        <v>164</v>
      </c>
      <c r="J37" s="43" t="s">
        <v>132</v>
      </c>
      <c r="K37" s="41">
        <v>17939273</v>
      </c>
      <c r="L37" s="44">
        <v>43896</v>
      </c>
      <c r="M37" s="45">
        <v>92</v>
      </c>
      <c r="N37" s="40" t="s">
        <v>74</v>
      </c>
      <c r="O37" s="40" t="s">
        <v>74</v>
      </c>
      <c r="P37" s="44">
        <v>44058</v>
      </c>
      <c r="Q37" s="45">
        <v>704</v>
      </c>
      <c r="R37" s="40">
        <v>768</v>
      </c>
      <c r="S37" s="40">
        <v>819</v>
      </c>
      <c r="T37" s="46">
        <v>782</v>
      </c>
      <c r="U37" s="47">
        <f t="shared" si="12"/>
        <v>3.3852813852813854</v>
      </c>
      <c r="V37" s="40">
        <v>1024</v>
      </c>
      <c r="W37" s="47">
        <f t="shared" si="13"/>
        <v>4.0333333333333332</v>
      </c>
      <c r="X37" s="47">
        <f t="shared" si="14"/>
        <v>3.5189003436426116</v>
      </c>
      <c r="Y37" s="40">
        <v>1260</v>
      </c>
      <c r="Z37" s="49">
        <f t="shared" si="15"/>
        <v>3.9833333333333334</v>
      </c>
      <c r="AA37" s="161">
        <f t="shared" si="16"/>
        <v>115.94906003638566</v>
      </c>
      <c r="AB37" s="47">
        <f t="shared" si="17"/>
        <v>3.5897435897435899</v>
      </c>
      <c r="AC37" s="47">
        <v>36</v>
      </c>
      <c r="AD37" s="50">
        <f t="shared" si="18"/>
        <v>36.822800000000001</v>
      </c>
      <c r="AE37" s="51">
        <f t="shared" si="19"/>
        <v>1289.6878306878307</v>
      </c>
      <c r="AF37" s="49">
        <f t="shared" si="20"/>
        <v>108.10461555983888</v>
      </c>
      <c r="AG37" s="47">
        <f t="shared" si="21"/>
        <v>112.02683779811227</v>
      </c>
      <c r="AH37" s="52">
        <v>6</v>
      </c>
      <c r="AI37" s="53">
        <v>2.1</v>
      </c>
      <c r="AJ37" s="54">
        <v>72</v>
      </c>
      <c r="AK37" s="54">
        <v>127</v>
      </c>
      <c r="AL37" s="55">
        <v>33</v>
      </c>
      <c r="AM37" s="56">
        <v>0.56000000000000005</v>
      </c>
      <c r="AN37" s="56">
        <v>0.9</v>
      </c>
      <c r="AO37" s="57">
        <v>6.0000000000000001E-3</v>
      </c>
      <c r="AP37" s="48"/>
      <c r="AQ37" s="51"/>
      <c r="AR37" s="58"/>
    </row>
    <row r="38" spans="1:45" s="18" customFormat="1" ht="15.95" hidden="1" customHeight="1" thickBot="1" x14ac:dyDescent="0.25">
      <c r="A38" s="39" t="s">
        <v>81</v>
      </c>
      <c r="B38" s="40">
        <v>54</v>
      </c>
      <c r="C38" s="41">
        <v>5</v>
      </c>
      <c r="D38" s="41"/>
      <c r="E38" s="42">
        <v>19792457</v>
      </c>
      <c r="F38" s="40" t="s">
        <v>70</v>
      </c>
      <c r="G38" s="40" t="s">
        <v>71</v>
      </c>
      <c r="H38" s="40" t="s">
        <v>82</v>
      </c>
      <c r="I38" s="40" t="s">
        <v>83</v>
      </c>
      <c r="J38" s="43" t="s">
        <v>84</v>
      </c>
      <c r="K38" s="41">
        <v>18838707</v>
      </c>
      <c r="L38" s="44">
        <v>43846</v>
      </c>
      <c r="M38" s="45">
        <v>81</v>
      </c>
      <c r="N38" s="40" t="s">
        <v>74</v>
      </c>
      <c r="O38" s="40" t="s">
        <v>74</v>
      </c>
      <c r="P38" s="44">
        <v>44076</v>
      </c>
      <c r="Q38" s="45">
        <v>728</v>
      </c>
      <c r="R38" s="40">
        <v>822</v>
      </c>
      <c r="S38" s="40">
        <v>712</v>
      </c>
      <c r="T38" s="46">
        <v>838</v>
      </c>
      <c r="U38" s="47">
        <f t="shared" si="12"/>
        <v>2.9822064056939501</v>
      </c>
      <c r="V38" s="48">
        <v>1076</v>
      </c>
      <c r="W38" s="47">
        <f t="shared" si="13"/>
        <v>3.9666666666666668</v>
      </c>
      <c r="X38" s="47">
        <f t="shared" si="14"/>
        <v>3.1554252199413488</v>
      </c>
      <c r="Y38" s="40">
        <v>1322</v>
      </c>
      <c r="Z38" s="49">
        <f t="shared" si="15"/>
        <v>4.0333333333333332</v>
      </c>
      <c r="AA38" s="161">
        <f t="shared" si="16"/>
        <v>117.40448756822313</v>
      </c>
      <c r="AB38" s="47">
        <f t="shared" si="17"/>
        <v>3.2967581047381547</v>
      </c>
      <c r="AC38" s="47">
        <v>39</v>
      </c>
      <c r="AD38" s="50">
        <f t="shared" si="18"/>
        <v>37.952799999999996</v>
      </c>
      <c r="AE38" s="51">
        <f t="shared" si="19"/>
        <v>1267.7894736842104</v>
      </c>
      <c r="AF38" s="49">
        <f t="shared" si="20"/>
        <v>106.26904464962419</v>
      </c>
      <c r="AG38" s="47">
        <f t="shared" si="21"/>
        <v>111.83676610892365</v>
      </c>
      <c r="AH38" s="52">
        <v>10</v>
      </c>
      <c r="AI38" s="53">
        <v>2.6</v>
      </c>
      <c r="AJ38" s="54">
        <v>84</v>
      </c>
      <c r="AK38" s="54">
        <v>142</v>
      </c>
      <c r="AL38" s="55">
        <v>19</v>
      </c>
      <c r="AM38" s="56">
        <v>0.6</v>
      </c>
      <c r="AN38" s="56">
        <v>0.7</v>
      </c>
      <c r="AO38" s="57">
        <v>2.4E-2</v>
      </c>
      <c r="AP38" s="48"/>
      <c r="AQ38" s="51"/>
      <c r="AR38" s="58"/>
    </row>
    <row r="39" spans="1:45" s="18" customFormat="1" ht="15.95" hidden="1" customHeight="1" thickBot="1" x14ac:dyDescent="0.25">
      <c r="A39" s="39" t="s">
        <v>97</v>
      </c>
      <c r="B39" s="40">
        <v>54</v>
      </c>
      <c r="C39" s="41">
        <v>11</v>
      </c>
      <c r="D39" s="41"/>
      <c r="E39" s="42">
        <v>19796007</v>
      </c>
      <c r="F39" s="40" t="s">
        <v>70</v>
      </c>
      <c r="G39" s="40" t="s">
        <v>71</v>
      </c>
      <c r="H39" s="40" t="s">
        <v>98</v>
      </c>
      <c r="I39" s="40" t="s">
        <v>98</v>
      </c>
      <c r="J39" s="43" t="s">
        <v>99</v>
      </c>
      <c r="K39" s="41">
        <v>16440903</v>
      </c>
      <c r="L39" s="44">
        <v>43901</v>
      </c>
      <c r="M39" s="45">
        <v>72</v>
      </c>
      <c r="N39" s="40" t="s">
        <v>74</v>
      </c>
      <c r="O39" s="40" t="s">
        <v>74</v>
      </c>
      <c r="P39" s="44">
        <v>44058</v>
      </c>
      <c r="Q39" s="45">
        <v>651</v>
      </c>
      <c r="R39" s="40">
        <v>672</v>
      </c>
      <c r="S39" s="40">
        <v>892</v>
      </c>
      <c r="T39" s="46">
        <v>676</v>
      </c>
      <c r="U39" s="47">
        <f t="shared" si="12"/>
        <v>2.9911504424778763</v>
      </c>
      <c r="V39" s="48">
        <v>940</v>
      </c>
      <c r="W39" s="47">
        <f t="shared" si="13"/>
        <v>4.4000000000000004</v>
      </c>
      <c r="X39" s="47">
        <f t="shared" si="14"/>
        <v>3.2867132867132867</v>
      </c>
      <c r="Y39" s="40">
        <v>1144</v>
      </c>
      <c r="Z39" s="49">
        <f t="shared" si="15"/>
        <v>3.9</v>
      </c>
      <c r="AA39" s="161">
        <f t="shared" si="16"/>
        <v>113.52334748332321</v>
      </c>
      <c r="AB39" s="47">
        <f t="shared" si="17"/>
        <v>3.3063583815028901</v>
      </c>
      <c r="AC39" s="47">
        <v>35</v>
      </c>
      <c r="AD39" s="50">
        <f t="shared" si="18"/>
        <v>36.009799999999998</v>
      </c>
      <c r="AE39" s="51">
        <f t="shared" si="19"/>
        <v>1309.3544973544972</v>
      </c>
      <c r="AF39" s="49">
        <f t="shared" si="20"/>
        <v>109.75312102663048</v>
      </c>
      <c r="AG39" s="47">
        <f t="shared" si="21"/>
        <v>111.63823425497685</v>
      </c>
      <c r="AH39" s="52">
        <v>2</v>
      </c>
      <c r="AI39" s="53">
        <v>2.7</v>
      </c>
      <c r="AJ39" s="54">
        <v>69</v>
      </c>
      <c r="AK39" s="54">
        <v>103</v>
      </c>
      <c r="AL39" s="55">
        <v>22</v>
      </c>
      <c r="AM39" s="56">
        <v>0.08</v>
      </c>
      <c r="AN39" s="56">
        <v>0.96</v>
      </c>
      <c r="AO39" s="57">
        <v>2E-3</v>
      </c>
      <c r="AP39" s="48"/>
      <c r="AQ39" s="51"/>
      <c r="AR39" s="58"/>
    </row>
    <row r="40" spans="1:45" s="18" customFormat="1" ht="15.95" hidden="1" customHeight="1" thickBot="1" x14ac:dyDescent="0.25">
      <c r="A40" s="39" t="s">
        <v>126</v>
      </c>
      <c r="B40" s="40">
        <v>54</v>
      </c>
      <c r="C40" s="41">
        <v>30</v>
      </c>
      <c r="D40" s="41"/>
      <c r="E40" s="40">
        <v>19823208</v>
      </c>
      <c r="F40" s="40" t="s">
        <v>70</v>
      </c>
      <c r="G40" s="40" t="s">
        <v>75</v>
      </c>
      <c r="H40" s="40" t="s">
        <v>134</v>
      </c>
      <c r="I40" s="40" t="s">
        <v>134</v>
      </c>
      <c r="J40" s="43" t="s">
        <v>132</v>
      </c>
      <c r="K40" s="41">
        <v>18433172</v>
      </c>
      <c r="L40" s="44">
        <v>43835</v>
      </c>
      <c r="M40" s="45">
        <v>64</v>
      </c>
      <c r="N40" s="40" t="s">
        <v>74</v>
      </c>
      <c r="O40" s="40" t="s">
        <v>74</v>
      </c>
      <c r="P40" s="44">
        <v>44037</v>
      </c>
      <c r="Q40" s="45">
        <v>620</v>
      </c>
      <c r="R40" s="40">
        <v>762</v>
      </c>
      <c r="S40" s="40">
        <v>642</v>
      </c>
      <c r="T40" s="46">
        <v>762</v>
      </c>
      <c r="U40" s="47">
        <f t="shared" si="12"/>
        <v>2.6095890410958904</v>
      </c>
      <c r="V40" s="48">
        <v>1060</v>
      </c>
      <c r="W40" s="47">
        <f t="shared" si="13"/>
        <v>4.9666666666666668</v>
      </c>
      <c r="X40" s="47">
        <f t="shared" si="14"/>
        <v>3.0113636363636362</v>
      </c>
      <c r="Y40" s="40">
        <v>1280</v>
      </c>
      <c r="Z40" s="49">
        <f t="shared" si="15"/>
        <v>4.3166666666666664</v>
      </c>
      <c r="AA40" s="161">
        <f t="shared" si="16"/>
        <v>125.65191024863549</v>
      </c>
      <c r="AB40" s="47">
        <f t="shared" si="17"/>
        <v>3.1067961165048543</v>
      </c>
      <c r="AC40" s="47">
        <v>37</v>
      </c>
      <c r="AD40" s="50">
        <f t="shared" si="18"/>
        <v>35.541400000000003</v>
      </c>
      <c r="AE40" s="51">
        <f t="shared" si="19"/>
        <v>1144.8571428571429</v>
      </c>
      <c r="AF40" s="49">
        <f t="shared" si="20"/>
        <v>95.964572476038342</v>
      </c>
      <c r="AG40" s="47">
        <f t="shared" si="21"/>
        <v>110.80824136233691</v>
      </c>
      <c r="AH40" s="52">
        <v>3</v>
      </c>
      <c r="AI40" s="53">
        <v>0.3</v>
      </c>
      <c r="AJ40" s="54">
        <v>60</v>
      </c>
      <c r="AK40" s="54">
        <v>118</v>
      </c>
      <c r="AL40" s="55">
        <v>28</v>
      </c>
      <c r="AM40" s="56">
        <v>0.78</v>
      </c>
      <c r="AN40" s="56">
        <v>1</v>
      </c>
      <c r="AO40" s="57">
        <v>1.7000000000000001E-2</v>
      </c>
      <c r="AP40" s="48"/>
      <c r="AQ40" s="51"/>
      <c r="AR40" s="58"/>
    </row>
    <row r="41" spans="1:45" s="18" customFormat="1" ht="15.95" hidden="1" customHeight="1" thickBot="1" x14ac:dyDescent="0.25">
      <c r="A41" s="43" t="s">
        <v>126</v>
      </c>
      <c r="B41" s="40">
        <v>54</v>
      </c>
      <c r="C41" s="41">
        <v>29</v>
      </c>
      <c r="D41" s="41"/>
      <c r="E41" s="72">
        <v>19827569</v>
      </c>
      <c r="F41" s="41" t="s">
        <v>70</v>
      </c>
      <c r="G41" s="41" t="s">
        <v>75</v>
      </c>
      <c r="H41" s="41" t="s">
        <v>133</v>
      </c>
      <c r="I41" s="41" t="s">
        <v>133</v>
      </c>
      <c r="J41" s="43" t="s">
        <v>130</v>
      </c>
      <c r="K41" s="41">
        <v>18135450</v>
      </c>
      <c r="L41" s="73">
        <v>43863</v>
      </c>
      <c r="M41" s="74">
        <v>86</v>
      </c>
      <c r="N41" s="41" t="s">
        <v>74</v>
      </c>
      <c r="O41" s="40" t="s">
        <v>74</v>
      </c>
      <c r="P41" s="44">
        <v>44037</v>
      </c>
      <c r="Q41" s="45">
        <v>602</v>
      </c>
      <c r="R41" s="40">
        <v>762</v>
      </c>
      <c r="S41" s="40">
        <v>682</v>
      </c>
      <c r="T41" s="46">
        <v>750</v>
      </c>
      <c r="U41" s="47">
        <f t="shared" si="12"/>
        <v>2.8409090909090908</v>
      </c>
      <c r="V41" s="48">
        <v>1034</v>
      </c>
      <c r="W41" s="47">
        <f t="shared" si="13"/>
        <v>4.7333333333333334</v>
      </c>
      <c r="X41" s="47">
        <f t="shared" si="14"/>
        <v>3.191358024691358</v>
      </c>
      <c r="Y41" s="40">
        <v>1254</v>
      </c>
      <c r="Z41" s="49">
        <f t="shared" si="15"/>
        <v>4.2</v>
      </c>
      <c r="AA41" s="161">
        <f t="shared" si="16"/>
        <v>122.25591267434805</v>
      </c>
      <c r="AB41" s="47">
        <f t="shared" si="17"/>
        <v>3.265625</v>
      </c>
      <c r="AC41" s="47">
        <v>37</v>
      </c>
      <c r="AD41" s="50">
        <f t="shared" si="18"/>
        <v>36.5886</v>
      </c>
      <c r="AE41" s="51">
        <f t="shared" si="19"/>
        <v>1178.7619047619048</v>
      </c>
      <c r="AF41" s="49">
        <f t="shared" si="20"/>
        <v>98.80654800232314</v>
      </c>
      <c r="AG41" s="47">
        <f t="shared" si="21"/>
        <v>110.5312303383356</v>
      </c>
      <c r="AH41" s="52">
        <v>6</v>
      </c>
      <c r="AI41" s="53">
        <v>3.3</v>
      </c>
      <c r="AJ41" s="54">
        <v>72</v>
      </c>
      <c r="AK41" s="54">
        <v>120</v>
      </c>
      <c r="AL41" s="55">
        <v>26</v>
      </c>
      <c r="AM41" s="56">
        <v>0.62</v>
      </c>
      <c r="AN41" s="56">
        <v>0.24</v>
      </c>
      <c r="AO41" s="57">
        <v>0.05</v>
      </c>
      <c r="AP41" s="48"/>
      <c r="AQ41" s="51"/>
      <c r="AR41" s="58"/>
    </row>
    <row r="42" spans="1:45" s="18" customFormat="1" ht="15.95" hidden="1" customHeight="1" thickBot="1" x14ac:dyDescent="0.25">
      <c r="A42" s="43" t="s">
        <v>167</v>
      </c>
      <c r="B42" s="40">
        <v>53</v>
      </c>
      <c r="C42" s="41">
        <v>54</v>
      </c>
      <c r="D42" s="41"/>
      <c r="E42" s="72">
        <v>19791996</v>
      </c>
      <c r="F42" s="41" t="s">
        <v>70</v>
      </c>
      <c r="G42" s="41" t="s">
        <v>71</v>
      </c>
      <c r="H42" s="41"/>
      <c r="I42" s="41">
        <v>2020</v>
      </c>
      <c r="J42" s="43" t="s">
        <v>170</v>
      </c>
      <c r="K42" s="41">
        <v>18066671</v>
      </c>
      <c r="L42" s="73">
        <v>43850</v>
      </c>
      <c r="M42" s="74">
        <v>65</v>
      </c>
      <c r="N42" s="41" t="s">
        <v>74</v>
      </c>
      <c r="O42" s="41" t="s">
        <v>74</v>
      </c>
      <c r="P42" s="73">
        <v>44065</v>
      </c>
      <c r="Q42" s="74">
        <v>755</v>
      </c>
      <c r="R42" s="40">
        <v>990</v>
      </c>
      <c r="S42" s="40">
        <v>730</v>
      </c>
      <c r="T42" s="46">
        <v>956</v>
      </c>
      <c r="U42" s="47">
        <f t="shared" si="12"/>
        <v>3.4512635379061374</v>
      </c>
      <c r="V42" s="48">
        <v>1180</v>
      </c>
      <c r="W42" s="47">
        <f t="shared" si="13"/>
        <v>3.7333333333333334</v>
      </c>
      <c r="X42" s="47">
        <f t="shared" si="14"/>
        <v>3.5014836795252227</v>
      </c>
      <c r="Y42" s="40">
        <v>1414</v>
      </c>
      <c r="Z42" s="49">
        <f t="shared" si="15"/>
        <v>3.8166666666666669</v>
      </c>
      <c r="AA42" s="161">
        <f t="shared" si="16"/>
        <v>111.09763493026075</v>
      </c>
      <c r="AB42" s="47">
        <f t="shared" si="17"/>
        <v>3.5617128463476071</v>
      </c>
      <c r="AC42" s="47">
        <v>36</v>
      </c>
      <c r="AD42" s="50">
        <f t="shared" si="18"/>
        <v>35.102400000000003</v>
      </c>
      <c r="AE42" s="51">
        <f t="shared" si="19"/>
        <v>1309.3406593406594</v>
      </c>
      <c r="AF42" s="49">
        <f t="shared" si="20"/>
        <v>109.75196109231891</v>
      </c>
      <c r="AG42" s="47">
        <f t="shared" si="21"/>
        <v>110.42479801128982</v>
      </c>
      <c r="AH42" s="52">
        <v>0</v>
      </c>
      <c r="AI42" s="53">
        <v>2.5</v>
      </c>
      <c r="AJ42" s="54">
        <v>73</v>
      </c>
      <c r="AK42" s="54">
        <v>132</v>
      </c>
      <c r="AL42" s="55">
        <v>30</v>
      </c>
      <c r="AM42" s="56">
        <v>0.78</v>
      </c>
      <c r="AN42" s="56">
        <v>0.62</v>
      </c>
      <c r="AO42" s="57">
        <v>1.2E-2</v>
      </c>
      <c r="AP42" s="48"/>
      <c r="AQ42" s="51"/>
      <c r="AR42" s="58"/>
    </row>
    <row r="43" spans="1:45" s="18" customFormat="1" ht="15.95" hidden="1" customHeight="1" thickBot="1" x14ac:dyDescent="0.25">
      <c r="A43" s="39" t="s">
        <v>92</v>
      </c>
      <c r="B43" s="40">
        <v>54</v>
      </c>
      <c r="C43" s="41">
        <v>13</v>
      </c>
      <c r="D43" s="41"/>
      <c r="E43" s="42">
        <v>19796769</v>
      </c>
      <c r="F43" s="40" t="s">
        <v>70</v>
      </c>
      <c r="G43" s="40" t="s">
        <v>71</v>
      </c>
      <c r="H43" s="40">
        <v>2084</v>
      </c>
      <c r="I43" s="40" t="s">
        <v>104</v>
      </c>
      <c r="J43" s="43" t="s">
        <v>105</v>
      </c>
      <c r="K43" s="41">
        <v>17877664</v>
      </c>
      <c r="L43" s="44">
        <v>43849</v>
      </c>
      <c r="M43" s="45">
        <v>84</v>
      </c>
      <c r="N43" s="40" t="s">
        <v>74</v>
      </c>
      <c r="O43" s="40" t="s">
        <v>74</v>
      </c>
      <c r="P43" s="44">
        <v>44061</v>
      </c>
      <c r="Q43" s="45">
        <v>770</v>
      </c>
      <c r="R43" s="48">
        <v>882</v>
      </c>
      <c r="S43" s="40">
        <v>760</v>
      </c>
      <c r="T43" s="46">
        <v>916</v>
      </c>
      <c r="U43" s="47">
        <f t="shared" si="12"/>
        <v>3.2949640287769784</v>
      </c>
      <c r="V43" s="48">
        <v>1192</v>
      </c>
      <c r="W43" s="47">
        <f t="shared" si="13"/>
        <v>4.5999999999999996</v>
      </c>
      <c r="X43" s="47">
        <f t="shared" si="14"/>
        <v>3.526627218934911</v>
      </c>
      <c r="Y43" s="40">
        <v>1378</v>
      </c>
      <c r="Z43" s="49">
        <f t="shared" si="15"/>
        <v>3.85</v>
      </c>
      <c r="AA43" s="161">
        <f t="shared" si="16"/>
        <v>112.06791995148573</v>
      </c>
      <c r="AB43" s="47">
        <f t="shared" si="17"/>
        <v>3.4623115577889445</v>
      </c>
      <c r="AC43" s="47">
        <v>38</v>
      </c>
      <c r="AD43" s="50">
        <f t="shared" si="18"/>
        <v>37.064999999999998</v>
      </c>
      <c r="AE43" s="51">
        <f t="shared" si="19"/>
        <v>1283.010752688172</v>
      </c>
      <c r="AF43" s="49">
        <f t="shared" si="20"/>
        <v>107.54492744536613</v>
      </c>
      <c r="AG43" s="47">
        <f t="shared" si="21"/>
        <v>109.80642369842593</v>
      </c>
      <c r="AH43" s="52">
        <v>5</v>
      </c>
      <c r="AI43" s="53">
        <v>1</v>
      </c>
      <c r="AJ43" s="54">
        <v>51</v>
      </c>
      <c r="AK43" s="54">
        <v>96</v>
      </c>
      <c r="AL43" s="55">
        <v>27</v>
      </c>
      <c r="AM43" s="56">
        <v>0.5</v>
      </c>
      <c r="AN43" s="56">
        <v>0.67</v>
      </c>
      <c r="AO43" s="57">
        <v>2E-3</v>
      </c>
      <c r="AP43" s="48"/>
      <c r="AQ43" s="51"/>
      <c r="AR43" s="58"/>
    </row>
    <row r="44" spans="1:45" s="18" customFormat="1" ht="15.95" hidden="1" customHeight="1" thickBot="1" x14ac:dyDescent="0.25">
      <c r="A44" s="39" t="s">
        <v>112</v>
      </c>
      <c r="B44" s="40">
        <v>54</v>
      </c>
      <c r="C44" s="41">
        <v>23</v>
      </c>
      <c r="D44" s="41"/>
      <c r="E44" s="42">
        <v>19777392</v>
      </c>
      <c r="F44" s="40" t="s">
        <v>70</v>
      </c>
      <c r="G44" s="40" t="s">
        <v>71</v>
      </c>
      <c r="H44" s="40" t="s">
        <v>121</v>
      </c>
      <c r="I44" s="40" t="s">
        <v>121</v>
      </c>
      <c r="J44" s="43" t="s">
        <v>116</v>
      </c>
      <c r="K44" s="41">
        <v>18158369</v>
      </c>
      <c r="L44" s="44">
        <v>43833</v>
      </c>
      <c r="M44" s="45">
        <v>87</v>
      </c>
      <c r="N44" s="40" t="s">
        <v>74</v>
      </c>
      <c r="O44" s="40" t="s">
        <v>74</v>
      </c>
      <c r="P44" s="44">
        <v>44067</v>
      </c>
      <c r="Q44" s="45">
        <v>870</v>
      </c>
      <c r="R44" s="40">
        <v>898</v>
      </c>
      <c r="S44" s="40">
        <v>798</v>
      </c>
      <c r="T44" s="46">
        <v>830</v>
      </c>
      <c r="U44" s="47">
        <f t="shared" si="12"/>
        <v>2.8231292517006801</v>
      </c>
      <c r="V44" s="48">
        <v>1104</v>
      </c>
      <c r="W44" s="47">
        <f t="shared" si="13"/>
        <v>4.5666666666666664</v>
      </c>
      <c r="X44" s="47">
        <f t="shared" si="14"/>
        <v>3.1186440677966103</v>
      </c>
      <c r="Y44" s="40">
        <v>1318</v>
      </c>
      <c r="Z44" s="49">
        <f t="shared" si="15"/>
        <v>4.0666666666666664</v>
      </c>
      <c r="AA44" s="161">
        <f t="shared" si="16"/>
        <v>118.37477258944811</v>
      </c>
      <c r="AB44" s="47">
        <f t="shared" si="17"/>
        <v>3.1835748792270531</v>
      </c>
      <c r="AC44" s="47">
        <v>37</v>
      </c>
      <c r="AD44" s="50">
        <f t="shared" si="18"/>
        <v>35.4666</v>
      </c>
      <c r="AE44" s="51">
        <f t="shared" si="19"/>
        <v>1196.2222222222222</v>
      </c>
      <c r="AF44" s="49">
        <f t="shared" si="20"/>
        <v>100.27011217784434</v>
      </c>
      <c r="AG44" s="47">
        <f t="shared" si="21"/>
        <v>109.32244238364623</v>
      </c>
      <c r="AH44" s="52">
        <v>10</v>
      </c>
      <c r="AI44" s="53">
        <v>1.7</v>
      </c>
      <c r="AJ44" s="54">
        <v>65</v>
      </c>
      <c r="AK44" s="54">
        <v>119</v>
      </c>
      <c r="AL44" s="55">
        <v>24</v>
      </c>
      <c r="AM44" s="56">
        <v>0.61</v>
      </c>
      <c r="AN44" s="56">
        <v>0.77</v>
      </c>
      <c r="AO44" s="57">
        <v>2.9000000000000001E-2</v>
      </c>
      <c r="AP44" s="48"/>
      <c r="AQ44" s="51"/>
      <c r="AR44" s="58"/>
    </row>
    <row r="45" spans="1:45" s="18" customFormat="1" ht="15.95" customHeight="1" thickBot="1" x14ac:dyDescent="0.25">
      <c r="A45" s="39" t="s">
        <v>92</v>
      </c>
      <c r="B45" s="40">
        <v>54</v>
      </c>
      <c r="C45" s="197">
        <v>10</v>
      </c>
      <c r="D45" s="41"/>
      <c r="E45" s="42">
        <v>19795753</v>
      </c>
      <c r="F45" s="40" t="s">
        <v>70</v>
      </c>
      <c r="G45" s="40" t="s">
        <v>71</v>
      </c>
      <c r="H45" s="40">
        <v>2057</v>
      </c>
      <c r="I45" s="40" t="s">
        <v>95</v>
      </c>
      <c r="J45" s="43" t="s">
        <v>96</v>
      </c>
      <c r="K45" s="41">
        <v>18893597</v>
      </c>
      <c r="L45" s="44">
        <v>43864</v>
      </c>
      <c r="M45" s="45">
        <v>84</v>
      </c>
      <c r="N45" s="40" t="s">
        <v>74</v>
      </c>
      <c r="O45" s="40" t="s">
        <v>74</v>
      </c>
      <c r="P45" s="44">
        <v>44061</v>
      </c>
      <c r="Q45" s="45">
        <v>779</v>
      </c>
      <c r="R45" s="40">
        <v>770</v>
      </c>
      <c r="S45" s="40">
        <v>850</v>
      </c>
      <c r="T45" s="46">
        <v>832</v>
      </c>
      <c r="U45" s="47">
        <f t="shared" si="12"/>
        <v>3.1634980988593155</v>
      </c>
      <c r="V45" s="40">
        <v>1058</v>
      </c>
      <c r="W45" s="47">
        <f t="shared" si="13"/>
        <v>3.7666666666666666</v>
      </c>
      <c r="X45" s="47">
        <f t="shared" si="14"/>
        <v>3.2755417956656347</v>
      </c>
      <c r="Y45" s="40">
        <v>1274</v>
      </c>
      <c r="Z45" s="49">
        <f t="shared" si="15"/>
        <v>3.6833333333333331</v>
      </c>
      <c r="AA45" s="161">
        <f t="shared" si="16"/>
        <v>107.21649484536077</v>
      </c>
      <c r="AB45" s="47">
        <f t="shared" si="17"/>
        <v>3.3263707571801566</v>
      </c>
      <c r="AC45" s="47">
        <v>38</v>
      </c>
      <c r="AD45" s="50">
        <f t="shared" si="18"/>
        <v>37.625999999999998</v>
      </c>
      <c r="AE45" s="51">
        <f t="shared" si="19"/>
        <v>1275.8064516129032</v>
      </c>
      <c r="AF45" s="49">
        <f t="shared" si="20"/>
        <v>106.94104627382409</v>
      </c>
      <c r="AG45" s="47">
        <f t="shared" si="21"/>
        <v>107.07877055959243</v>
      </c>
      <c r="AH45" s="52">
        <v>5</v>
      </c>
      <c r="AI45" s="53">
        <v>2.2000000000000002</v>
      </c>
      <c r="AJ45" s="54">
        <v>64</v>
      </c>
      <c r="AK45" s="54">
        <v>116</v>
      </c>
      <c r="AL45" s="55">
        <v>27</v>
      </c>
      <c r="AM45" s="56">
        <v>0.69</v>
      </c>
      <c r="AN45" s="56">
        <v>0.69</v>
      </c>
      <c r="AO45" s="57">
        <v>4.2999999999999997E-2</v>
      </c>
      <c r="AP45" s="48"/>
      <c r="AQ45" s="51"/>
      <c r="AR45" s="58"/>
    </row>
    <row r="46" spans="1:45" s="18" customFormat="1" ht="15.95" hidden="1" customHeight="1" thickBot="1" x14ac:dyDescent="0.25">
      <c r="A46" s="39" t="s">
        <v>97</v>
      </c>
      <c r="B46" s="40">
        <v>54</v>
      </c>
      <c r="C46" s="41">
        <v>16</v>
      </c>
      <c r="D46" s="41"/>
      <c r="E46" s="42">
        <v>19793953</v>
      </c>
      <c r="F46" s="40" t="s">
        <v>70</v>
      </c>
      <c r="G46" s="40" t="s">
        <v>71</v>
      </c>
      <c r="H46" s="40" t="s">
        <v>108</v>
      </c>
      <c r="I46" s="48" t="s">
        <v>108</v>
      </c>
      <c r="J46" s="43" t="s">
        <v>109</v>
      </c>
      <c r="K46" s="41">
        <v>17327830</v>
      </c>
      <c r="L46" s="44">
        <v>43888</v>
      </c>
      <c r="M46" s="45">
        <v>70</v>
      </c>
      <c r="N46" s="40" t="s">
        <v>74</v>
      </c>
      <c r="O46" s="40" t="s">
        <v>74</v>
      </c>
      <c r="P46" s="44">
        <v>44058</v>
      </c>
      <c r="Q46" s="45">
        <v>605</v>
      </c>
      <c r="R46" s="40">
        <v>710</v>
      </c>
      <c r="S46" s="40">
        <v>847</v>
      </c>
      <c r="T46" s="46">
        <v>730</v>
      </c>
      <c r="U46" s="47">
        <f t="shared" si="12"/>
        <v>3.0543933054393304</v>
      </c>
      <c r="V46" s="48">
        <v>934</v>
      </c>
      <c r="W46" s="47">
        <f t="shared" si="13"/>
        <v>3.4</v>
      </c>
      <c r="X46" s="47">
        <f t="shared" si="14"/>
        <v>3.1237458193979935</v>
      </c>
      <c r="Y46" s="40">
        <v>1158</v>
      </c>
      <c r="Z46" s="49">
        <f t="shared" si="15"/>
        <v>3.5666666666666669</v>
      </c>
      <c r="AA46" s="161">
        <f t="shared" si="16"/>
        <v>103.82049727107336</v>
      </c>
      <c r="AB46" s="47">
        <f t="shared" si="17"/>
        <v>3.2256267409470754</v>
      </c>
      <c r="AC46" s="47">
        <v>33</v>
      </c>
      <c r="AD46" s="50">
        <f t="shared" si="18"/>
        <v>33.523600000000002</v>
      </c>
      <c r="AE46" s="51">
        <f t="shared" si="19"/>
        <v>1315.1481481481483</v>
      </c>
      <c r="AF46" s="49">
        <f t="shared" si="20"/>
        <v>110.23875823032618</v>
      </c>
      <c r="AG46" s="47">
        <f t="shared" si="21"/>
        <v>107.02962775069977</v>
      </c>
      <c r="AH46" s="52">
        <v>10</v>
      </c>
      <c r="AI46" s="53">
        <v>0.5</v>
      </c>
      <c r="AJ46" s="54">
        <v>56</v>
      </c>
      <c r="AK46" s="54">
        <v>88</v>
      </c>
      <c r="AL46" s="55">
        <v>22</v>
      </c>
      <c r="AM46" s="56">
        <v>0.23</v>
      </c>
      <c r="AN46" s="56">
        <v>0.43</v>
      </c>
      <c r="AO46" s="57">
        <v>2.1999999999999999E-2</v>
      </c>
      <c r="AP46" s="48"/>
      <c r="AQ46" s="51"/>
      <c r="AR46" s="58"/>
    </row>
    <row r="47" spans="1:45" s="18" customFormat="1" ht="15.95" hidden="1" customHeight="1" thickBot="1" x14ac:dyDescent="0.25">
      <c r="A47" s="71" t="s">
        <v>112</v>
      </c>
      <c r="B47" s="40">
        <v>54</v>
      </c>
      <c r="C47" s="41">
        <v>19</v>
      </c>
      <c r="D47" s="41"/>
      <c r="E47" s="42">
        <v>19777393</v>
      </c>
      <c r="F47" s="40" t="s">
        <v>70</v>
      </c>
      <c r="G47" s="40" t="s">
        <v>71</v>
      </c>
      <c r="H47" s="40" t="s">
        <v>115</v>
      </c>
      <c r="I47" s="40" t="s">
        <v>115</v>
      </c>
      <c r="J47" s="43" t="s">
        <v>116</v>
      </c>
      <c r="K47" s="41">
        <v>17846189</v>
      </c>
      <c r="L47" s="44">
        <v>43837</v>
      </c>
      <c r="M47" s="45">
        <v>83</v>
      </c>
      <c r="N47" s="40" t="s">
        <v>74</v>
      </c>
      <c r="O47" s="40" t="s">
        <v>74</v>
      </c>
      <c r="P47" s="44">
        <v>44067</v>
      </c>
      <c r="Q47" s="45">
        <v>795</v>
      </c>
      <c r="R47" s="40">
        <v>808</v>
      </c>
      <c r="S47" s="40">
        <v>737</v>
      </c>
      <c r="T47" s="46">
        <v>822</v>
      </c>
      <c r="U47" s="47">
        <f t="shared" si="12"/>
        <v>2.8344827586206898</v>
      </c>
      <c r="V47" s="48">
        <v>1055</v>
      </c>
      <c r="W47" s="47">
        <f t="shared" si="13"/>
        <v>3.8833333333333333</v>
      </c>
      <c r="X47" s="47">
        <f t="shared" si="14"/>
        <v>3.0142857142857142</v>
      </c>
      <c r="Y47" s="40">
        <v>1294</v>
      </c>
      <c r="Z47" s="49">
        <f t="shared" si="15"/>
        <v>3.9333333333333331</v>
      </c>
      <c r="AA47" s="161">
        <f t="shared" si="16"/>
        <v>114.49363250454819</v>
      </c>
      <c r="AB47" s="47">
        <f t="shared" si="17"/>
        <v>3.1560975609756099</v>
      </c>
      <c r="AC47" s="47">
        <v>37</v>
      </c>
      <c r="AD47" s="50">
        <f t="shared" si="18"/>
        <v>35.616199999999999</v>
      </c>
      <c r="AE47" s="51">
        <f t="shared" si="19"/>
        <v>1180.5555555555557</v>
      </c>
      <c r="AF47" s="49">
        <f t="shared" si="20"/>
        <v>98.956895958535767</v>
      </c>
      <c r="AG47" s="47">
        <f t="shared" si="21"/>
        <v>106.72526423154198</v>
      </c>
      <c r="AH47" s="52">
        <v>10</v>
      </c>
      <c r="AI47" s="53">
        <v>0.4</v>
      </c>
      <c r="AJ47" s="54">
        <v>58</v>
      </c>
      <c r="AK47" s="54">
        <v>113</v>
      </c>
      <c r="AL47" s="55">
        <v>33</v>
      </c>
      <c r="AM47" s="56">
        <v>0.89</v>
      </c>
      <c r="AN47" s="56">
        <v>0.65</v>
      </c>
      <c r="AO47" s="57">
        <v>3.7999999999999999E-2</v>
      </c>
      <c r="AP47" s="48"/>
      <c r="AQ47" s="51"/>
      <c r="AR47" s="58"/>
    </row>
    <row r="48" spans="1:45" s="18" customFormat="1" ht="15.95" hidden="1" customHeight="1" thickBot="1" x14ac:dyDescent="0.25">
      <c r="A48" s="39" t="s">
        <v>97</v>
      </c>
      <c r="B48" s="40">
        <v>54</v>
      </c>
      <c r="C48" s="41">
        <v>17</v>
      </c>
      <c r="D48" s="41"/>
      <c r="E48" s="42">
        <v>19796615</v>
      </c>
      <c r="F48" s="40" t="s">
        <v>70</v>
      </c>
      <c r="G48" s="40" t="s">
        <v>71</v>
      </c>
      <c r="H48" s="40" t="s">
        <v>110</v>
      </c>
      <c r="I48" s="40" t="s">
        <v>110</v>
      </c>
      <c r="J48" s="43" t="s">
        <v>111</v>
      </c>
      <c r="K48" s="41">
        <v>18653883</v>
      </c>
      <c r="L48" s="44">
        <v>43900</v>
      </c>
      <c r="M48" s="45" t="s">
        <v>102</v>
      </c>
      <c r="N48" s="40" t="s">
        <v>74</v>
      </c>
      <c r="O48" s="70" t="s">
        <v>103</v>
      </c>
      <c r="P48" s="44">
        <v>44058</v>
      </c>
      <c r="Q48" s="45">
        <v>615</v>
      </c>
      <c r="R48" s="40">
        <v>802</v>
      </c>
      <c r="S48" s="40">
        <v>849</v>
      </c>
      <c r="T48" s="46">
        <v>822</v>
      </c>
      <c r="U48" s="47">
        <f t="shared" si="12"/>
        <v>3.6211453744493394</v>
      </c>
      <c r="V48" s="48">
        <v>1030</v>
      </c>
      <c r="W48" s="47">
        <f t="shared" si="13"/>
        <v>3.4666666666666668</v>
      </c>
      <c r="X48" s="47">
        <f t="shared" si="14"/>
        <v>3.5888501742160277</v>
      </c>
      <c r="Y48" s="40">
        <v>1228</v>
      </c>
      <c r="Z48" s="49">
        <f t="shared" si="15"/>
        <v>3.3833333333333333</v>
      </c>
      <c r="AA48" s="161">
        <f t="shared" si="16"/>
        <v>98.483929654335938</v>
      </c>
      <c r="AB48" s="47">
        <f t="shared" si="17"/>
        <v>3.5389048991354466</v>
      </c>
      <c r="AC48" s="47">
        <v>37</v>
      </c>
      <c r="AD48" s="50">
        <f t="shared" si="18"/>
        <v>37.9724</v>
      </c>
      <c r="AE48" s="51">
        <f t="shared" si="19"/>
        <v>1367.9417989417989</v>
      </c>
      <c r="AF48" s="49">
        <f t="shared" si="20"/>
        <v>114.66404409194755</v>
      </c>
      <c r="AG48" s="47">
        <f t="shared" si="21"/>
        <v>106.57398687314173</v>
      </c>
      <c r="AH48" s="52">
        <v>1</v>
      </c>
      <c r="AI48" s="53">
        <v>2.6</v>
      </c>
      <c r="AJ48" s="54">
        <v>64</v>
      </c>
      <c r="AK48" s="54">
        <v>107</v>
      </c>
      <c r="AL48" s="55">
        <v>19</v>
      </c>
      <c r="AM48" s="56">
        <v>0.4</v>
      </c>
      <c r="AN48" s="56">
        <v>0.59</v>
      </c>
      <c r="AO48" s="57">
        <v>3.6999999999999998E-2</v>
      </c>
      <c r="AP48" s="48"/>
      <c r="AQ48" s="51"/>
      <c r="AR48" s="58"/>
    </row>
    <row r="49" spans="1:109" s="18" customFormat="1" ht="15.95" customHeight="1" thickBot="1" x14ac:dyDescent="0.25">
      <c r="A49" s="43" t="s">
        <v>146</v>
      </c>
      <c r="B49" s="40">
        <v>54</v>
      </c>
      <c r="C49" s="197">
        <v>40</v>
      </c>
      <c r="D49" s="41"/>
      <c r="E49" s="72">
        <v>19823086</v>
      </c>
      <c r="F49" s="41" t="s">
        <v>70</v>
      </c>
      <c r="G49" s="41" t="s">
        <v>75</v>
      </c>
      <c r="H49" s="41">
        <v>100</v>
      </c>
      <c r="I49" s="41">
        <v>100</v>
      </c>
      <c r="J49" s="43" t="s">
        <v>94</v>
      </c>
      <c r="K49" s="41">
        <v>17968458</v>
      </c>
      <c r="L49" s="73">
        <v>43849</v>
      </c>
      <c r="M49" s="74">
        <v>76</v>
      </c>
      <c r="N49" s="41" t="s">
        <v>74</v>
      </c>
      <c r="O49" s="40" t="s">
        <v>74</v>
      </c>
      <c r="P49" s="44">
        <v>44067</v>
      </c>
      <c r="Q49" s="45">
        <v>872</v>
      </c>
      <c r="R49" s="40">
        <v>936</v>
      </c>
      <c r="S49" s="40">
        <v>836</v>
      </c>
      <c r="T49" s="46">
        <v>940</v>
      </c>
      <c r="U49" s="47">
        <f t="shared" si="12"/>
        <v>3.3812949640287768</v>
      </c>
      <c r="V49" s="48">
        <v>1108</v>
      </c>
      <c r="W49" s="47">
        <f t="shared" si="13"/>
        <v>2.8</v>
      </c>
      <c r="X49" s="47">
        <f t="shared" si="14"/>
        <v>3.2781065088757395</v>
      </c>
      <c r="Y49" s="40">
        <v>1370</v>
      </c>
      <c r="Z49" s="49">
        <f t="shared" si="15"/>
        <v>3.5833333333333335</v>
      </c>
      <c r="AA49" s="161">
        <f t="shared" si="16"/>
        <v>104.30563978168585</v>
      </c>
      <c r="AB49" s="47">
        <f t="shared" si="17"/>
        <v>3.442211055276382</v>
      </c>
      <c r="AC49" s="47">
        <v>39</v>
      </c>
      <c r="AD49" s="50">
        <f t="shared" si="18"/>
        <v>38.064999999999998</v>
      </c>
      <c r="AE49" s="51">
        <f t="shared" si="19"/>
        <v>1278.6666666666665</v>
      </c>
      <c r="AF49" s="49">
        <f t="shared" si="20"/>
        <v>107.18079611207807</v>
      </c>
      <c r="AG49" s="185">
        <f t="shared" si="21"/>
        <v>105.74321794688197</v>
      </c>
      <c r="AH49" s="52">
        <v>5</v>
      </c>
      <c r="AI49" s="53">
        <v>0.6</v>
      </c>
      <c r="AJ49" s="54">
        <v>70</v>
      </c>
      <c r="AK49" s="54">
        <v>124</v>
      </c>
      <c r="AL49" s="55">
        <v>25</v>
      </c>
      <c r="AM49" s="56">
        <v>0.9</v>
      </c>
      <c r="AN49" s="56">
        <v>0.75</v>
      </c>
      <c r="AO49" s="57">
        <v>5.0000000000000001E-3</v>
      </c>
      <c r="AP49" s="48"/>
      <c r="AQ49" s="51"/>
      <c r="AR49" s="58"/>
    </row>
    <row r="50" spans="1:109" s="18" customFormat="1" ht="15.95" hidden="1" customHeight="1" thickBot="1" x14ac:dyDescent="0.25">
      <c r="A50" s="43" t="s">
        <v>173</v>
      </c>
      <c r="B50" s="40">
        <v>53</v>
      </c>
      <c r="C50" s="41">
        <v>62</v>
      </c>
      <c r="D50" s="41"/>
      <c r="E50" s="72">
        <v>19880964</v>
      </c>
      <c r="F50" s="41" t="s">
        <v>70</v>
      </c>
      <c r="G50" s="41" t="s">
        <v>71</v>
      </c>
      <c r="H50" s="41">
        <v>20025</v>
      </c>
      <c r="I50" s="41">
        <v>20025</v>
      </c>
      <c r="J50" s="43" t="s">
        <v>176</v>
      </c>
      <c r="K50" s="41">
        <v>18341882</v>
      </c>
      <c r="L50" s="73">
        <v>43905</v>
      </c>
      <c r="M50" s="74">
        <v>88</v>
      </c>
      <c r="N50" s="41" t="s">
        <v>74</v>
      </c>
      <c r="O50" s="40" t="s">
        <v>74</v>
      </c>
      <c r="P50" s="44">
        <v>44058</v>
      </c>
      <c r="Q50" s="45">
        <v>550</v>
      </c>
      <c r="R50" s="40">
        <v>656</v>
      </c>
      <c r="S50" s="48">
        <v>693</v>
      </c>
      <c r="T50" s="46">
        <v>690</v>
      </c>
      <c r="U50" s="47">
        <f t="shared" si="12"/>
        <v>3.1081081081081079</v>
      </c>
      <c r="V50" s="48">
        <v>890</v>
      </c>
      <c r="W50" s="47">
        <f t="shared" si="13"/>
        <v>3.3333333333333335</v>
      </c>
      <c r="X50" s="47">
        <f t="shared" si="14"/>
        <v>3.1560283687943262</v>
      </c>
      <c r="Y50" s="40">
        <v>1144</v>
      </c>
      <c r="Z50" s="49">
        <f t="shared" si="15"/>
        <v>3.7833333333333332</v>
      </c>
      <c r="AA50" s="161">
        <f t="shared" si="16"/>
        <v>110.12734990903574</v>
      </c>
      <c r="AB50" s="47">
        <f t="shared" si="17"/>
        <v>3.3450292397660819</v>
      </c>
      <c r="AC50" s="47">
        <v>34</v>
      </c>
      <c r="AD50" s="50">
        <f t="shared" si="18"/>
        <v>35.159399999999998</v>
      </c>
      <c r="AE50" s="51">
        <f t="shared" si="19"/>
        <v>1195.8571428571429</v>
      </c>
      <c r="AF50" s="49">
        <f t="shared" si="20"/>
        <v>100.23951038144708</v>
      </c>
      <c r="AG50" s="47">
        <f t="shared" si="21"/>
        <v>105.1834301452414</v>
      </c>
      <c r="AH50" s="52">
        <v>5</v>
      </c>
      <c r="AI50" s="53">
        <v>3.2</v>
      </c>
      <c r="AJ50" s="54">
        <v>61</v>
      </c>
      <c r="AK50" s="54">
        <v>104</v>
      </c>
      <c r="AL50" s="55">
        <v>21</v>
      </c>
      <c r="AM50" s="56">
        <v>0.4</v>
      </c>
      <c r="AN50" s="56">
        <v>0.42</v>
      </c>
      <c r="AO50" s="57">
        <v>6.0000000000000001E-3</v>
      </c>
      <c r="AP50" s="48"/>
      <c r="AQ50" s="51"/>
      <c r="AR50" s="58"/>
    </row>
    <row r="51" spans="1:109" s="18" customFormat="1" ht="15.95" customHeight="1" thickBot="1" x14ac:dyDescent="0.25">
      <c r="A51" s="39" t="s">
        <v>126</v>
      </c>
      <c r="B51" s="40">
        <v>54</v>
      </c>
      <c r="C51" s="198">
        <v>28</v>
      </c>
      <c r="D51" s="41"/>
      <c r="E51" s="42">
        <v>19832479</v>
      </c>
      <c r="F51" s="40" t="s">
        <v>70</v>
      </c>
      <c r="G51" s="40" t="s">
        <v>75</v>
      </c>
      <c r="H51" s="40" t="s">
        <v>131</v>
      </c>
      <c r="I51" s="40" t="s">
        <v>131</v>
      </c>
      <c r="J51" s="43" t="s">
        <v>132</v>
      </c>
      <c r="K51" s="41">
        <v>18540051</v>
      </c>
      <c r="L51" s="44">
        <v>43837</v>
      </c>
      <c r="M51" s="45">
        <v>72</v>
      </c>
      <c r="N51" s="40" t="s">
        <v>74</v>
      </c>
      <c r="O51" s="40" t="s">
        <v>74</v>
      </c>
      <c r="P51" s="44">
        <v>44037</v>
      </c>
      <c r="Q51" s="45">
        <v>584</v>
      </c>
      <c r="R51" s="40">
        <v>740</v>
      </c>
      <c r="S51" s="40">
        <v>610</v>
      </c>
      <c r="T51" s="46">
        <v>746</v>
      </c>
      <c r="U51" s="47">
        <f t="shared" si="12"/>
        <v>2.5724137931034483</v>
      </c>
      <c r="V51" s="48">
        <v>1024</v>
      </c>
      <c r="W51" s="47">
        <f t="shared" si="13"/>
        <v>4.6333333333333337</v>
      </c>
      <c r="X51" s="47">
        <f t="shared" si="14"/>
        <v>2.9257142857142857</v>
      </c>
      <c r="Y51" s="40">
        <v>1224</v>
      </c>
      <c r="Z51" s="49">
        <f t="shared" si="15"/>
        <v>3.9833333333333334</v>
      </c>
      <c r="AA51" s="161">
        <f t="shared" si="16"/>
        <v>115.94906003638566</v>
      </c>
      <c r="AB51" s="47">
        <f t="shared" si="17"/>
        <v>2.9853658536585366</v>
      </c>
      <c r="AC51" s="47">
        <v>35</v>
      </c>
      <c r="AD51" s="50">
        <f t="shared" si="18"/>
        <v>33.616199999999999</v>
      </c>
      <c r="AE51" s="51">
        <f t="shared" si="19"/>
        <v>1097.6190476190477</v>
      </c>
      <c r="AF51" s="49">
        <f t="shared" si="20"/>
        <v>92.004966124810068</v>
      </c>
      <c r="AG51" s="47">
        <f t="shared" si="21"/>
        <v>103.97701308059786</v>
      </c>
      <c r="AH51" s="52">
        <v>5</v>
      </c>
      <c r="AI51" s="53">
        <v>1.9</v>
      </c>
      <c r="AJ51" s="54">
        <v>56</v>
      </c>
      <c r="AK51" s="54">
        <v>105</v>
      </c>
      <c r="AL51" s="55">
        <v>26</v>
      </c>
      <c r="AM51" s="56">
        <v>0.6</v>
      </c>
      <c r="AN51" s="56">
        <v>0.49</v>
      </c>
      <c r="AO51" s="57">
        <v>1E-3</v>
      </c>
      <c r="AP51" s="48"/>
      <c r="AQ51" s="51"/>
      <c r="AR51" s="58"/>
    </row>
    <row r="52" spans="1:109" s="18" customFormat="1" ht="15.95" hidden="1" customHeight="1" thickBot="1" x14ac:dyDescent="0.25">
      <c r="A52" s="43" t="s">
        <v>136</v>
      </c>
      <c r="B52" s="41">
        <v>54</v>
      </c>
      <c r="C52" s="41">
        <v>37</v>
      </c>
      <c r="D52" s="41"/>
      <c r="E52" s="72">
        <v>19719267</v>
      </c>
      <c r="F52" s="41" t="s">
        <v>70</v>
      </c>
      <c r="G52" s="41" t="s">
        <v>75</v>
      </c>
      <c r="H52" s="41" t="s">
        <v>144</v>
      </c>
      <c r="I52" s="41" t="s">
        <v>144</v>
      </c>
      <c r="J52" s="43" t="s">
        <v>145</v>
      </c>
      <c r="K52" s="41">
        <v>18191810</v>
      </c>
      <c r="L52" s="73">
        <v>43879</v>
      </c>
      <c r="M52" s="74" t="s">
        <v>102</v>
      </c>
      <c r="N52" s="41" t="s">
        <v>74</v>
      </c>
      <c r="O52" s="77" t="s">
        <v>103</v>
      </c>
      <c r="P52" s="73">
        <v>44055</v>
      </c>
      <c r="Q52" s="74">
        <v>640</v>
      </c>
      <c r="R52" s="40">
        <v>758</v>
      </c>
      <c r="S52" s="40">
        <v>750</v>
      </c>
      <c r="T52" s="46">
        <v>772</v>
      </c>
      <c r="U52" s="47">
        <f t="shared" si="12"/>
        <v>3.1129032258064515</v>
      </c>
      <c r="V52" s="48">
        <v>1006</v>
      </c>
      <c r="W52" s="47">
        <f t="shared" si="13"/>
        <v>3.9</v>
      </c>
      <c r="X52" s="47">
        <f t="shared" si="14"/>
        <v>3.2662337662337664</v>
      </c>
      <c r="Y52" s="40">
        <v>1206</v>
      </c>
      <c r="Z52" s="49">
        <f t="shared" si="15"/>
        <v>3.6166666666666667</v>
      </c>
      <c r="AA52" s="161">
        <f t="shared" si="16"/>
        <v>105.27592480291081</v>
      </c>
      <c r="AB52" s="47">
        <f t="shared" si="17"/>
        <v>3.277173913043478</v>
      </c>
      <c r="AC52" s="47">
        <v>32</v>
      </c>
      <c r="AD52" s="50">
        <f t="shared" si="18"/>
        <v>32.186999999999998</v>
      </c>
      <c r="AE52" s="51">
        <f t="shared" si="19"/>
        <v>1221.6666666666665</v>
      </c>
      <c r="AF52" s="49">
        <f t="shared" si="20"/>
        <v>102.40292433544475</v>
      </c>
      <c r="AG52" s="47">
        <f t="shared" si="21"/>
        <v>103.83942456917778</v>
      </c>
      <c r="AH52" s="52">
        <v>14</v>
      </c>
      <c r="AI52" s="53">
        <v>0.2</v>
      </c>
      <c r="AJ52" s="54">
        <v>88</v>
      </c>
      <c r="AK52" s="54">
        <v>157</v>
      </c>
      <c r="AL52" s="55">
        <v>26</v>
      </c>
      <c r="AM52" s="56">
        <v>1.01</v>
      </c>
      <c r="AN52" s="56">
        <v>0.54</v>
      </c>
      <c r="AO52" s="57">
        <v>-5.0000000000000001E-3</v>
      </c>
      <c r="AP52" s="48"/>
      <c r="AQ52" s="51"/>
      <c r="AR52" s="58"/>
    </row>
    <row r="53" spans="1:109" s="18" customFormat="1" ht="15.95" hidden="1" customHeight="1" thickBot="1" x14ac:dyDescent="0.25">
      <c r="A53" s="39" t="s">
        <v>189</v>
      </c>
      <c r="B53" s="40">
        <v>53</v>
      </c>
      <c r="C53" s="41">
        <v>72</v>
      </c>
      <c r="D53" s="41"/>
      <c r="E53" s="42">
        <v>19815366</v>
      </c>
      <c r="F53" s="40" t="s">
        <v>70</v>
      </c>
      <c r="G53" s="40" t="s">
        <v>75</v>
      </c>
      <c r="H53" s="40" t="s">
        <v>194</v>
      </c>
      <c r="I53" s="40" t="s">
        <v>194</v>
      </c>
      <c r="J53" s="43" t="s">
        <v>162</v>
      </c>
      <c r="K53" s="41">
        <v>19326717</v>
      </c>
      <c r="L53" s="44">
        <v>43862</v>
      </c>
      <c r="M53" s="45">
        <v>80</v>
      </c>
      <c r="N53" s="40" t="s">
        <v>74</v>
      </c>
      <c r="O53" s="40" t="s">
        <v>74</v>
      </c>
      <c r="P53" s="44">
        <v>44072</v>
      </c>
      <c r="Q53" s="45">
        <v>731</v>
      </c>
      <c r="R53" s="40">
        <v>800</v>
      </c>
      <c r="S53" s="40">
        <v>787</v>
      </c>
      <c r="T53" s="46">
        <v>754</v>
      </c>
      <c r="U53" s="47">
        <f t="shared" si="12"/>
        <v>2.8452830188679243</v>
      </c>
      <c r="V53" s="48">
        <v>934</v>
      </c>
      <c r="W53" s="47">
        <f t="shared" si="13"/>
        <v>3</v>
      </c>
      <c r="X53" s="47">
        <f t="shared" si="14"/>
        <v>2.8738461538461539</v>
      </c>
      <c r="Y53" s="40">
        <v>1192</v>
      </c>
      <c r="Z53" s="49">
        <f t="shared" si="15"/>
        <v>3.65</v>
      </c>
      <c r="AA53" s="161">
        <f t="shared" si="16"/>
        <v>106.24620982413579</v>
      </c>
      <c r="AB53" s="47">
        <f t="shared" si="17"/>
        <v>3.0961038961038962</v>
      </c>
      <c r="AC53" s="47">
        <v>36</v>
      </c>
      <c r="AD53" s="50">
        <f t="shared" si="18"/>
        <v>35.551200000000001</v>
      </c>
      <c r="AE53" s="51">
        <f t="shared" si="19"/>
        <v>1208.4857142857143</v>
      </c>
      <c r="AF53" s="49">
        <f t="shared" si="20"/>
        <v>101.29806643421495</v>
      </c>
      <c r="AG53" s="47">
        <f t="shared" si="21"/>
        <v>103.77213812917537</v>
      </c>
      <c r="AH53" s="52">
        <v>2</v>
      </c>
      <c r="AI53" s="53">
        <v>1.6</v>
      </c>
      <c r="AJ53" s="54">
        <v>56</v>
      </c>
      <c r="AK53" s="54">
        <v>107</v>
      </c>
      <c r="AL53" s="55">
        <v>31</v>
      </c>
      <c r="AM53" s="56">
        <v>1.1299999999999999</v>
      </c>
      <c r="AN53" s="56">
        <v>0.26</v>
      </c>
      <c r="AO53" s="57">
        <v>2.5999999999999999E-2</v>
      </c>
      <c r="AP53" s="48"/>
      <c r="AQ53" s="51"/>
      <c r="AR53" s="58"/>
    </row>
    <row r="54" spans="1:109" s="18" customFormat="1" ht="15.95" hidden="1" customHeight="1" thickBot="1" x14ac:dyDescent="0.25">
      <c r="A54" s="39" t="s">
        <v>150</v>
      </c>
      <c r="B54" s="40">
        <v>53</v>
      </c>
      <c r="C54" s="41">
        <v>42</v>
      </c>
      <c r="D54" s="41"/>
      <c r="E54" s="42">
        <v>19925202</v>
      </c>
      <c r="F54" s="40" t="s">
        <v>70</v>
      </c>
      <c r="G54" s="40" t="s">
        <v>71</v>
      </c>
      <c r="H54" s="40" t="s">
        <v>151</v>
      </c>
      <c r="I54" s="40" t="s">
        <v>152</v>
      </c>
      <c r="J54" s="87" t="s">
        <v>153</v>
      </c>
      <c r="K54" s="41">
        <v>19845503</v>
      </c>
      <c r="L54" s="44">
        <v>43846</v>
      </c>
      <c r="M54" s="45" t="s">
        <v>154</v>
      </c>
      <c r="N54" s="70" t="s">
        <v>103</v>
      </c>
      <c r="O54" s="40" t="s">
        <v>74</v>
      </c>
      <c r="P54" s="44">
        <v>44058</v>
      </c>
      <c r="Q54" s="45">
        <v>528</v>
      </c>
      <c r="R54" s="40">
        <v>630</v>
      </c>
      <c r="S54" s="40">
        <v>584</v>
      </c>
      <c r="T54" s="46">
        <v>680</v>
      </c>
      <c r="U54" s="47">
        <f t="shared" si="12"/>
        <v>2.419928825622776</v>
      </c>
      <c r="V54" s="48">
        <v>916</v>
      </c>
      <c r="W54" s="47">
        <f t="shared" si="13"/>
        <v>3.9333333333333331</v>
      </c>
      <c r="X54" s="47">
        <f t="shared" si="14"/>
        <v>2.6862170087976538</v>
      </c>
      <c r="Y54" s="40">
        <v>1148</v>
      </c>
      <c r="Z54" s="49">
        <f t="shared" si="15"/>
        <v>3.9</v>
      </c>
      <c r="AA54" s="161">
        <f t="shared" si="16"/>
        <v>113.52334748332321</v>
      </c>
      <c r="AB54" s="47">
        <f t="shared" si="17"/>
        <v>2.86284289276808</v>
      </c>
      <c r="AC54" s="47">
        <v>33</v>
      </c>
      <c r="AD54" s="50">
        <f t="shared" si="18"/>
        <v>31.9528</v>
      </c>
      <c r="AE54" s="51">
        <f t="shared" si="19"/>
        <v>1108.867724867725</v>
      </c>
      <c r="AF54" s="49">
        <f t="shared" si="20"/>
        <v>92.947856257282211</v>
      </c>
      <c r="AG54" s="47">
        <f t="shared" si="21"/>
        <v>103.2356018703027</v>
      </c>
      <c r="AH54" s="52">
        <v>8</v>
      </c>
      <c r="AI54" s="53">
        <v>1.9</v>
      </c>
      <c r="AJ54" s="54">
        <v>71</v>
      </c>
      <c r="AK54" s="54">
        <v>125</v>
      </c>
      <c r="AL54" s="55">
        <v>28</v>
      </c>
      <c r="AM54" s="56">
        <v>0.42</v>
      </c>
      <c r="AN54" s="56">
        <v>0.81</v>
      </c>
      <c r="AO54" s="57">
        <v>8.0000000000000002E-3</v>
      </c>
      <c r="AP54" s="48"/>
      <c r="AQ54" s="51"/>
      <c r="AR54" s="58"/>
    </row>
    <row r="55" spans="1:109" s="18" customFormat="1" ht="15.95" hidden="1" customHeight="1" thickBot="1" x14ac:dyDescent="0.25">
      <c r="A55" s="43" t="s">
        <v>167</v>
      </c>
      <c r="B55" s="40">
        <v>53</v>
      </c>
      <c r="C55" s="41">
        <v>52</v>
      </c>
      <c r="D55" s="41"/>
      <c r="E55" s="72">
        <v>19791975</v>
      </c>
      <c r="F55" s="41" t="s">
        <v>70</v>
      </c>
      <c r="G55" s="41" t="s">
        <v>71</v>
      </c>
      <c r="H55" s="41"/>
      <c r="I55" s="41">
        <v>2420</v>
      </c>
      <c r="J55" s="43" t="s">
        <v>169</v>
      </c>
      <c r="K55" s="41">
        <v>19168537</v>
      </c>
      <c r="L55" s="73">
        <v>43885</v>
      </c>
      <c r="M55" s="74">
        <v>64</v>
      </c>
      <c r="N55" s="41" t="s">
        <v>74</v>
      </c>
      <c r="O55" s="41" t="s">
        <v>74</v>
      </c>
      <c r="P55" s="73">
        <v>44065</v>
      </c>
      <c r="Q55" s="74">
        <v>580</v>
      </c>
      <c r="R55" s="40">
        <v>724</v>
      </c>
      <c r="S55" s="41">
        <v>710</v>
      </c>
      <c r="T55" s="46">
        <v>756</v>
      </c>
      <c r="U55" s="47">
        <f t="shared" si="12"/>
        <v>3.1239669421487601</v>
      </c>
      <c r="V55" s="48">
        <v>988</v>
      </c>
      <c r="W55" s="47">
        <f t="shared" si="13"/>
        <v>3.8666666666666667</v>
      </c>
      <c r="X55" s="47">
        <f t="shared" si="14"/>
        <v>3.2715231788079469</v>
      </c>
      <c r="Y55" s="40">
        <v>1176</v>
      </c>
      <c r="Z55" s="49">
        <f t="shared" si="15"/>
        <v>3.5</v>
      </c>
      <c r="AA55" s="161">
        <f t="shared" si="16"/>
        <v>101.87992722862337</v>
      </c>
      <c r="AB55" s="47">
        <f t="shared" si="17"/>
        <v>3.2486187845303869</v>
      </c>
      <c r="AC55" s="47">
        <v>33</v>
      </c>
      <c r="AD55" s="50">
        <f t="shared" si="18"/>
        <v>33.4114</v>
      </c>
      <c r="AE55" s="51">
        <f t="shared" si="19"/>
        <v>1233.9560439560439</v>
      </c>
      <c r="AF55" s="49">
        <f t="shared" si="20"/>
        <v>103.43304835129238</v>
      </c>
      <c r="AG55" s="47">
        <f t="shared" si="21"/>
        <v>102.65648778995788</v>
      </c>
      <c r="AH55" s="52">
        <v>7</v>
      </c>
      <c r="AI55" s="53">
        <v>2</v>
      </c>
      <c r="AJ55" s="54">
        <v>69</v>
      </c>
      <c r="AK55" s="54">
        <v>125</v>
      </c>
      <c r="AL55" s="55">
        <v>20</v>
      </c>
      <c r="AM55" s="56">
        <v>0.24</v>
      </c>
      <c r="AN55" s="56">
        <v>0.88</v>
      </c>
      <c r="AO55" s="57">
        <v>-3.2000000000000001E-2</v>
      </c>
      <c r="AP55" s="48"/>
      <c r="AQ55" s="51"/>
      <c r="AR55" s="58"/>
    </row>
    <row r="56" spans="1:109" s="18" customFormat="1" ht="15.95" hidden="1" customHeight="1" thickBot="1" x14ac:dyDescent="0.25">
      <c r="A56" s="43" t="s">
        <v>146</v>
      </c>
      <c r="B56" s="40">
        <v>54</v>
      </c>
      <c r="C56" s="41">
        <v>38</v>
      </c>
      <c r="D56" s="41"/>
      <c r="E56" s="72">
        <v>19823087</v>
      </c>
      <c r="F56" s="41" t="s">
        <v>70</v>
      </c>
      <c r="G56" s="41" t="s">
        <v>75</v>
      </c>
      <c r="H56" s="41">
        <v>140</v>
      </c>
      <c r="I56" s="41">
        <v>140</v>
      </c>
      <c r="J56" s="43" t="s">
        <v>147</v>
      </c>
      <c r="K56" s="41">
        <v>18318088</v>
      </c>
      <c r="L56" s="73">
        <v>43877</v>
      </c>
      <c r="M56" s="74">
        <v>76</v>
      </c>
      <c r="N56" s="41" t="s">
        <v>74</v>
      </c>
      <c r="O56" s="40" t="s">
        <v>74</v>
      </c>
      <c r="P56" s="44">
        <v>44067</v>
      </c>
      <c r="Q56" s="45">
        <v>810</v>
      </c>
      <c r="R56" s="40">
        <v>882</v>
      </c>
      <c r="S56" s="40">
        <v>859</v>
      </c>
      <c r="T56" s="46">
        <v>928</v>
      </c>
      <c r="U56" s="47">
        <f t="shared" si="12"/>
        <v>3.7120000000000002</v>
      </c>
      <c r="V56" s="48">
        <v>1110</v>
      </c>
      <c r="W56" s="47">
        <f t="shared" si="13"/>
        <v>3.0333333333333332</v>
      </c>
      <c r="X56" s="47">
        <f t="shared" si="14"/>
        <v>3.5806451612903225</v>
      </c>
      <c r="Y56" s="40">
        <v>1320</v>
      </c>
      <c r="Z56" s="49">
        <f t="shared" si="15"/>
        <v>3.2666666666666666</v>
      </c>
      <c r="AA56" s="161">
        <f t="shared" si="16"/>
        <v>95.087932080048489</v>
      </c>
      <c r="AB56" s="47">
        <f t="shared" si="17"/>
        <v>3.5675675675675675</v>
      </c>
      <c r="AC56" s="47">
        <v>35</v>
      </c>
      <c r="AD56" s="50">
        <f t="shared" si="18"/>
        <v>35.112200000000001</v>
      </c>
      <c r="AE56" s="51">
        <f t="shared" si="19"/>
        <v>1312.3333333333335</v>
      </c>
      <c r="AF56" s="49">
        <f t="shared" si="20"/>
        <v>110.00281394506032</v>
      </c>
      <c r="AG56" s="185">
        <f t="shared" si="21"/>
        <v>102.54537301255441</v>
      </c>
      <c r="AH56" s="52">
        <v>10</v>
      </c>
      <c r="AI56" s="53">
        <v>1</v>
      </c>
      <c r="AJ56" s="54">
        <v>63</v>
      </c>
      <c r="AK56" s="54">
        <v>117</v>
      </c>
      <c r="AL56" s="55">
        <v>24</v>
      </c>
      <c r="AM56" s="56">
        <v>0.63</v>
      </c>
      <c r="AN56" s="56">
        <v>0.82</v>
      </c>
      <c r="AO56" s="57">
        <v>3.3000000000000002E-2</v>
      </c>
      <c r="AP56" s="48"/>
      <c r="AQ56" s="51"/>
      <c r="AR56" s="58"/>
    </row>
    <row r="57" spans="1:109" s="18" customFormat="1" ht="15.95" hidden="1" customHeight="1" thickBot="1" x14ac:dyDescent="0.25">
      <c r="A57" s="39" t="s">
        <v>189</v>
      </c>
      <c r="B57" s="40">
        <v>53</v>
      </c>
      <c r="C57" s="41">
        <v>76</v>
      </c>
      <c r="D57" s="41"/>
      <c r="E57" s="42">
        <v>19815371</v>
      </c>
      <c r="F57" s="40" t="s">
        <v>70</v>
      </c>
      <c r="G57" s="40" t="s">
        <v>75</v>
      </c>
      <c r="H57" s="40" t="s">
        <v>199</v>
      </c>
      <c r="I57" s="40" t="s">
        <v>199</v>
      </c>
      <c r="J57" s="85" t="s">
        <v>200</v>
      </c>
      <c r="K57" s="86">
        <v>19207236</v>
      </c>
      <c r="L57" s="44">
        <v>43854</v>
      </c>
      <c r="M57" s="45">
        <v>82</v>
      </c>
      <c r="N57" s="40" t="s">
        <v>74</v>
      </c>
      <c r="O57" s="40" t="s">
        <v>74</v>
      </c>
      <c r="P57" s="44">
        <v>44072</v>
      </c>
      <c r="Q57" s="45">
        <v>790</v>
      </c>
      <c r="R57" s="40">
        <v>838</v>
      </c>
      <c r="S57" s="40">
        <v>826</v>
      </c>
      <c r="T57" s="46">
        <v>825</v>
      </c>
      <c r="U57" s="47">
        <f t="shared" si="12"/>
        <v>3.0219780219780219</v>
      </c>
      <c r="V57" s="48">
        <v>1030</v>
      </c>
      <c r="W57" s="47">
        <f t="shared" si="13"/>
        <v>3.4166666666666665</v>
      </c>
      <c r="X57" s="47">
        <f t="shared" si="14"/>
        <v>3.0930930930930929</v>
      </c>
      <c r="Y57" s="48">
        <v>1236</v>
      </c>
      <c r="Z57" s="49">
        <f t="shared" si="15"/>
        <v>3.4249999999999998</v>
      </c>
      <c r="AA57" s="161">
        <f t="shared" si="16"/>
        <v>99.696785930867165</v>
      </c>
      <c r="AB57" s="47">
        <f t="shared" si="17"/>
        <v>3.1450381679389312</v>
      </c>
      <c r="AC57" s="47">
        <v>35</v>
      </c>
      <c r="AD57" s="50">
        <f t="shared" si="18"/>
        <v>34.252000000000002</v>
      </c>
      <c r="AE57" s="51">
        <f t="shared" si="19"/>
        <v>1233.7714285714285</v>
      </c>
      <c r="AF57" s="49">
        <f t="shared" si="20"/>
        <v>103.41757346294702</v>
      </c>
      <c r="AG57" s="47">
        <f t="shared" si="21"/>
        <v>101.5571796969071</v>
      </c>
      <c r="AH57" s="54">
        <v>9</v>
      </c>
      <c r="AI57" s="53">
        <v>0.9</v>
      </c>
      <c r="AJ57" s="54">
        <v>59</v>
      </c>
      <c r="AK57" s="54">
        <v>105</v>
      </c>
      <c r="AL57" s="54">
        <v>32</v>
      </c>
      <c r="AM57" s="91">
        <v>0.46</v>
      </c>
      <c r="AN57" s="91">
        <v>0.35</v>
      </c>
      <c r="AO57" s="92">
        <v>1.2E-2</v>
      </c>
      <c r="AP57" s="48"/>
      <c r="AQ57" s="51"/>
      <c r="AR57" s="58"/>
    </row>
    <row r="58" spans="1:109" s="18" customFormat="1" ht="15.95" hidden="1" customHeight="1" thickBot="1" x14ac:dyDescent="0.25">
      <c r="A58" s="43" t="s">
        <v>189</v>
      </c>
      <c r="B58" s="40">
        <v>53</v>
      </c>
      <c r="C58" s="196">
        <v>74</v>
      </c>
      <c r="D58" s="41"/>
      <c r="E58" s="41">
        <v>19815363</v>
      </c>
      <c r="F58" s="41" t="s">
        <v>70</v>
      </c>
      <c r="G58" s="41" t="s">
        <v>75</v>
      </c>
      <c r="H58" s="41" t="s">
        <v>196</v>
      </c>
      <c r="I58" s="41" t="s">
        <v>196</v>
      </c>
      <c r="J58" s="43" t="s">
        <v>197</v>
      </c>
      <c r="K58" s="41">
        <v>17332593</v>
      </c>
      <c r="L58" s="73">
        <v>43864</v>
      </c>
      <c r="M58" s="74" t="s">
        <v>154</v>
      </c>
      <c r="N58" s="77" t="s">
        <v>103</v>
      </c>
      <c r="O58" s="41" t="s">
        <v>74</v>
      </c>
      <c r="P58" s="44">
        <v>44072</v>
      </c>
      <c r="Q58" s="45">
        <v>664</v>
      </c>
      <c r="R58" s="40">
        <v>774</v>
      </c>
      <c r="S58" s="40">
        <v>706</v>
      </c>
      <c r="T58" s="76">
        <v>762</v>
      </c>
      <c r="U58" s="47">
        <f t="shared" si="12"/>
        <v>2.8973384030418252</v>
      </c>
      <c r="V58" s="66">
        <v>940</v>
      </c>
      <c r="W58" s="47">
        <f t="shared" si="13"/>
        <v>2.9666666666666668</v>
      </c>
      <c r="X58" s="47">
        <f t="shared" si="14"/>
        <v>2.9102167182662537</v>
      </c>
      <c r="Y58" s="40">
        <v>1188</v>
      </c>
      <c r="Z58" s="49">
        <f t="shared" si="15"/>
        <v>3.55</v>
      </c>
      <c r="AA58" s="161">
        <f t="shared" si="16"/>
        <v>103.33535476046085</v>
      </c>
      <c r="AB58" s="47">
        <f t="shared" si="17"/>
        <v>3.1018276762402088</v>
      </c>
      <c r="AC58" s="47">
        <v>36</v>
      </c>
      <c r="AD58" s="50">
        <f t="shared" si="18"/>
        <v>35.625999999999998</v>
      </c>
      <c r="AE58" s="51">
        <f t="shared" si="19"/>
        <v>1185.0857142857144</v>
      </c>
      <c r="AF58" s="49">
        <f t="shared" si="20"/>
        <v>99.336624336439186</v>
      </c>
      <c r="AG58" s="47">
        <f t="shared" si="21"/>
        <v>101.33598954845002</v>
      </c>
      <c r="AH58" s="52">
        <v>10</v>
      </c>
      <c r="AI58" s="53">
        <v>0.8</v>
      </c>
      <c r="AJ58" s="54">
        <v>59</v>
      </c>
      <c r="AK58" s="54">
        <v>102</v>
      </c>
      <c r="AL58" s="55">
        <v>30</v>
      </c>
      <c r="AM58" s="56"/>
      <c r="AN58" s="56"/>
      <c r="AO58" s="57"/>
      <c r="AP58" s="48"/>
      <c r="AQ58" s="51"/>
      <c r="AR58" s="58"/>
    </row>
    <row r="59" spans="1:109" s="18" customFormat="1" ht="15.95" customHeight="1" thickBot="1" x14ac:dyDescent="0.25">
      <c r="A59" s="43" t="s">
        <v>136</v>
      </c>
      <c r="B59" s="40">
        <v>54</v>
      </c>
      <c r="C59" s="197">
        <v>35</v>
      </c>
      <c r="D59" s="41"/>
      <c r="E59" s="72">
        <v>19757853</v>
      </c>
      <c r="F59" s="41" t="s">
        <v>70</v>
      </c>
      <c r="G59" s="41" t="s">
        <v>75</v>
      </c>
      <c r="H59" s="41">
        <v>2085</v>
      </c>
      <c r="I59" s="41" t="s">
        <v>141</v>
      </c>
      <c r="J59" s="43" t="s">
        <v>142</v>
      </c>
      <c r="K59" s="41">
        <v>16342312</v>
      </c>
      <c r="L59" s="73">
        <v>43839</v>
      </c>
      <c r="M59" s="74">
        <v>87</v>
      </c>
      <c r="N59" s="41" t="s">
        <v>74</v>
      </c>
      <c r="O59" s="41" t="s">
        <v>74</v>
      </c>
      <c r="P59" s="73">
        <v>44055</v>
      </c>
      <c r="Q59" s="74">
        <v>820</v>
      </c>
      <c r="R59" s="40">
        <v>878</v>
      </c>
      <c r="S59" s="40">
        <v>813</v>
      </c>
      <c r="T59" s="46">
        <v>864</v>
      </c>
      <c r="U59" s="47">
        <f t="shared" si="12"/>
        <v>3</v>
      </c>
      <c r="V59" s="40">
        <v>1056</v>
      </c>
      <c r="W59" s="47">
        <f t="shared" si="13"/>
        <v>3.2</v>
      </c>
      <c r="X59" s="47">
        <f t="shared" si="14"/>
        <v>3.0344827586206895</v>
      </c>
      <c r="Y59" s="40">
        <v>1278</v>
      </c>
      <c r="Z59" s="49">
        <f t="shared" si="15"/>
        <v>3.45</v>
      </c>
      <c r="AA59" s="161">
        <f t="shared" si="16"/>
        <v>100.4244996967859</v>
      </c>
      <c r="AB59" s="47">
        <f t="shared" si="17"/>
        <v>3.1323529411764706</v>
      </c>
      <c r="AC59" s="47">
        <v>35</v>
      </c>
      <c r="AD59" s="50">
        <f t="shared" si="18"/>
        <v>33.691000000000003</v>
      </c>
      <c r="AE59" s="51">
        <f t="shared" si="19"/>
        <v>1194.6666666666665</v>
      </c>
      <c r="AF59" s="49">
        <f t="shared" si="20"/>
        <v>100.13972191493426</v>
      </c>
      <c r="AG59" s="47">
        <f t="shared" si="21"/>
        <v>100.28211080586007</v>
      </c>
      <c r="AH59" s="52">
        <v>3</v>
      </c>
      <c r="AI59" s="53">
        <v>3.4</v>
      </c>
      <c r="AJ59" s="54">
        <v>66</v>
      </c>
      <c r="AK59" s="54">
        <v>124</v>
      </c>
      <c r="AL59" s="55">
        <v>24</v>
      </c>
      <c r="AM59" s="56">
        <v>0.48</v>
      </c>
      <c r="AN59" s="56">
        <v>0.8</v>
      </c>
      <c r="AO59" s="57">
        <v>-5.0000000000000001E-3</v>
      </c>
      <c r="AP59" s="48"/>
      <c r="AQ59" s="51"/>
      <c r="AR59" s="58"/>
    </row>
    <row r="60" spans="1:109" s="68" customFormat="1" ht="15.95" customHeight="1" thickBot="1" x14ac:dyDescent="0.25">
      <c r="A60" s="88" t="s">
        <v>173</v>
      </c>
      <c r="B60" s="60">
        <v>53</v>
      </c>
      <c r="C60" s="197">
        <v>59</v>
      </c>
      <c r="D60" s="79"/>
      <c r="E60" s="89">
        <v>19895308</v>
      </c>
      <c r="F60" s="60" t="s">
        <v>70</v>
      </c>
      <c r="G60" s="60" t="s">
        <v>71</v>
      </c>
      <c r="H60" s="60">
        <v>20009</v>
      </c>
      <c r="I60" s="60">
        <v>20009</v>
      </c>
      <c r="J60" s="192" t="s">
        <v>174</v>
      </c>
      <c r="K60" s="79">
        <v>17728252</v>
      </c>
      <c r="L60" s="83">
        <v>43854</v>
      </c>
      <c r="M60" s="84">
        <v>90</v>
      </c>
      <c r="N60" s="60" t="s">
        <v>74</v>
      </c>
      <c r="O60" s="60" t="s">
        <v>74</v>
      </c>
      <c r="P60" s="83">
        <v>44058</v>
      </c>
      <c r="Q60" s="84">
        <v>580</v>
      </c>
      <c r="R60" s="60">
        <v>660</v>
      </c>
      <c r="S60" s="40">
        <v>583</v>
      </c>
      <c r="T60" s="46">
        <v>720</v>
      </c>
      <c r="U60" s="47">
        <f t="shared" si="12"/>
        <v>2.6373626373626373</v>
      </c>
      <c r="V60" s="48">
        <v>910</v>
      </c>
      <c r="W60" s="47">
        <f t="shared" si="13"/>
        <v>3.1666666666666665</v>
      </c>
      <c r="X60" s="47">
        <f t="shared" si="14"/>
        <v>2.7327327327327327</v>
      </c>
      <c r="Y60" s="40">
        <v>1172</v>
      </c>
      <c r="Z60" s="49">
        <f t="shared" si="15"/>
        <v>3.7666666666666666</v>
      </c>
      <c r="AA60" s="161">
        <f t="shared" si="16"/>
        <v>109.64220739842325</v>
      </c>
      <c r="AB60" s="47">
        <f t="shared" si="17"/>
        <v>2.9821882951653942</v>
      </c>
      <c r="AC60" s="47">
        <v>35.5</v>
      </c>
      <c r="AD60" s="50">
        <f t="shared" si="18"/>
        <v>34.752000000000002</v>
      </c>
      <c r="AE60" s="51">
        <f t="shared" si="19"/>
        <v>1084.1640211640211</v>
      </c>
      <c r="AF60" s="49">
        <f t="shared" si="20"/>
        <v>90.877134701067504</v>
      </c>
      <c r="AG60" s="47">
        <f t="shared" si="21"/>
        <v>100.25967104974538</v>
      </c>
      <c r="AH60" s="52">
        <v>7</v>
      </c>
      <c r="AI60" s="53">
        <v>1.2</v>
      </c>
      <c r="AJ60" s="54">
        <v>68</v>
      </c>
      <c r="AK60" s="54">
        <v>125</v>
      </c>
      <c r="AL60" s="55">
        <v>21</v>
      </c>
      <c r="AM60" s="56">
        <v>0.4</v>
      </c>
      <c r="AN60" s="56">
        <v>0.42</v>
      </c>
      <c r="AO60" s="57">
        <v>6.0000000000000001E-3</v>
      </c>
      <c r="AP60" s="66"/>
      <c r="AQ60" s="67"/>
      <c r="AR60" s="5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</row>
    <row r="61" spans="1:109" s="18" customFormat="1" ht="15.95" hidden="1" customHeight="1" thickBot="1" x14ac:dyDescent="0.25">
      <c r="A61" s="39" t="s">
        <v>171</v>
      </c>
      <c r="B61" s="40">
        <v>53</v>
      </c>
      <c r="C61" s="41">
        <v>55</v>
      </c>
      <c r="D61" s="41"/>
      <c r="E61" s="42">
        <v>19817357</v>
      </c>
      <c r="F61" s="40" t="s">
        <v>70</v>
      </c>
      <c r="G61" s="40" t="s">
        <v>71</v>
      </c>
      <c r="H61" s="40">
        <v>2009</v>
      </c>
      <c r="I61" s="40">
        <v>2009</v>
      </c>
      <c r="J61" s="43" t="s">
        <v>172</v>
      </c>
      <c r="K61" s="41">
        <v>17791311</v>
      </c>
      <c r="L61" s="44">
        <v>43914</v>
      </c>
      <c r="M61" s="45">
        <v>84</v>
      </c>
      <c r="N61" s="40" t="s">
        <v>74</v>
      </c>
      <c r="O61" s="40" t="s">
        <v>74</v>
      </c>
      <c r="P61" s="44">
        <v>44068</v>
      </c>
      <c r="Q61" s="45">
        <v>667</v>
      </c>
      <c r="R61" s="40">
        <v>672</v>
      </c>
      <c r="S61" s="40">
        <v>843</v>
      </c>
      <c r="T61" s="46">
        <v>700</v>
      </c>
      <c r="U61" s="47">
        <f t="shared" si="12"/>
        <v>3.2863849765258215</v>
      </c>
      <c r="V61" s="48">
        <v>870</v>
      </c>
      <c r="W61" s="47">
        <f t="shared" si="13"/>
        <v>2.8333333333333335</v>
      </c>
      <c r="X61" s="47">
        <f t="shared" si="14"/>
        <v>3.1868131868131866</v>
      </c>
      <c r="Y61" s="40">
        <v>1098</v>
      </c>
      <c r="Z61" s="49">
        <f t="shared" si="15"/>
        <v>3.3166666666666669</v>
      </c>
      <c r="AA61" s="161">
        <f t="shared" si="16"/>
        <v>96.543359611885975</v>
      </c>
      <c r="AB61" s="47">
        <f t="shared" si="17"/>
        <v>3.2972972972972974</v>
      </c>
      <c r="AC61" s="47">
        <v>37</v>
      </c>
      <c r="AD61" s="50">
        <f t="shared" si="18"/>
        <v>38.496000000000002</v>
      </c>
      <c r="AE61" s="51">
        <f t="shared" si="19"/>
        <v>1228.2513966480446</v>
      </c>
      <c r="AF61" s="49">
        <f t="shared" si="20"/>
        <v>102.95487162552858</v>
      </c>
      <c r="AG61" s="47">
        <f t="shared" si="21"/>
        <v>99.749115618707279</v>
      </c>
      <c r="AH61" s="52">
        <v>2</v>
      </c>
      <c r="AI61" s="53">
        <v>3.6</v>
      </c>
      <c r="AJ61" s="54">
        <v>63</v>
      </c>
      <c r="AK61" s="54">
        <v>101</v>
      </c>
      <c r="AL61" s="55">
        <v>31</v>
      </c>
      <c r="AM61" s="56">
        <v>0.19</v>
      </c>
      <c r="AN61" s="56">
        <v>0.68</v>
      </c>
      <c r="AO61" s="57">
        <v>6.0000000000000001E-3</v>
      </c>
      <c r="AP61" s="48"/>
      <c r="AQ61" s="51"/>
      <c r="AR61" s="58"/>
    </row>
    <row r="62" spans="1:109" s="18" customFormat="1" ht="15.95" hidden="1" customHeight="1" thickBot="1" x14ac:dyDescent="0.25">
      <c r="A62" s="39" t="s">
        <v>201</v>
      </c>
      <c r="B62" s="40">
        <v>53</v>
      </c>
      <c r="C62" s="41">
        <v>80</v>
      </c>
      <c r="D62" s="41"/>
      <c r="E62" s="42">
        <v>19764356</v>
      </c>
      <c r="F62" s="40" t="s">
        <v>70</v>
      </c>
      <c r="G62" s="40" t="s">
        <v>75</v>
      </c>
      <c r="H62" s="40" t="s">
        <v>209</v>
      </c>
      <c r="I62" s="40" t="s">
        <v>210</v>
      </c>
      <c r="J62" s="43" t="s">
        <v>116</v>
      </c>
      <c r="K62" s="41">
        <v>17248444</v>
      </c>
      <c r="L62" s="44">
        <v>43889</v>
      </c>
      <c r="M62" s="45">
        <v>80</v>
      </c>
      <c r="N62" s="40" t="s">
        <v>74</v>
      </c>
      <c r="O62" s="40" t="s">
        <v>74</v>
      </c>
      <c r="P62" s="44">
        <v>44070</v>
      </c>
      <c r="Q62" s="45">
        <v>640</v>
      </c>
      <c r="R62" s="40">
        <v>760</v>
      </c>
      <c r="S62" s="40">
        <v>599</v>
      </c>
      <c r="T62" s="46">
        <v>774</v>
      </c>
      <c r="U62" s="47">
        <f t="shared" si="12"/>
        <v>3.2521008403361344</v>
      </c>
      <c r="V62" s="48">
        <v>970</v>
      </c>
      <c r="W62" s="47">
        <f t="shared" si="13"/>
        <v>3.2666666666666666</v>
      </c>
      <c r="X62" s="47">
        <f t="shared" si="14"/>
        <v>3.2550335570469797</v>
      </c>
      <c r="Y62" s="40">
        <v>1208</v>
      </c>
      <c r="Z62" s="49">
        <f t="shared" si="15"/>
        <v>3.6166666666666667</v>
      </c>
      <c r="AA62" s="161">
        <f t="shared" si="16"/>
        <v>105.27592480291081</v>
      </c>
      <c r="AB62" s="47">
        <f t="shared" si="17"/>
        <v>3.3743016759776538</v>
      </c>
      <c r="AC62" s="47">
        <v>33</v>
      </c>
      <c r="AD62" s="50">
        <f t="shared" si="18"/>
        <v>33.561</v>
      </c>
      <c r="AE62" s="51">
        <f t="shared" si="19"/>
        <v>1112.4463276836159</v>
      </c>
      <c r="AF62" s="49">
        <f t="shared" si="20"/>
        <v>93.247823018577407</v>
      </c>
      <c r="AG62" s="47">
        <f t="shared" si="21"/>
        <v>99.2618739107441</v>
      </c>
      <c r="AH62" s="52">
        <v>3</v>
      </c>
      <c r="AI62" s="53">
        <v>3.7</v>
      </c>
      <c r="AJ62" s="54">
        <v>69</v>
      </c>
      <c r="AK62" s="54">
        <v>124</v>
      </c>
      <c r="AL62" s="55">
        <v>29</v>
      </c>
      <c r="AM62" s="93">
        <v>0.86</v>
      </c>
      <c r="AN62" s="93">
        <v>0.31</v>
      </c>
      <c r="AO62" s="57">
        <v>1.9E-2</v>
      </c>
      <c r="AP62" s="48"/>
      <c r="AQ62" s="51"/>
      <c r="AR62" s="58"/>
    </row>
    <row r="63" spans="1:109" s="18" customFormat="1" ht="15.95" hidden="1" customHeight="1" thickBot="1" x14ac:dyDescent="0.25">
      <c r="A63" s="39" t="s">
        <v>163</v>
      </c>
      <c r="B63" s="40">
        <v>53</v>
      </c>
      <c r="C63" s="41">
        <v>49</v>
      </c>
      <c r="D63" s="41"/>
      <c r="E63" s="42">
        <v>19765960</v>
      </c>
      <c r="F63" s="40" t="s">
        <v>70</v>
      </c>
      <c r="G63" s="40" t="s">
        <v>75</v>
      </c>
      <c r="H63" s="40" t="s">
        <v>165</v>
      </c>
      <c r="I63" s="40" t="s">
        <v>165</v>
      </c>
      <c r="J63" s="43" t="s">
        <v>166</v>
      </c>
      <c r="K63" s="41">
        <v>18956592</v>
      </c>
      <c r="L63" s="44">
        <v>43856</v>
      </c>
      <c r="M63" s="45">
        <v>87</v>
      </c>
      <c r="N63" s="40" t="s">
        <v>74</v>
      </c>
      <c r="O63" s="40" t="s">
        <v>74</v>
      </c>
      <c r="P63" s="44">
        <v>44058</v>
      </c>
      <c r="Q63" s="45">
        <v>700</v>
      </c>
      <c r="R63" s="40">
        <v>740</v>
      </c>
      <c r="S63" s="40">
        <v>728</v>
      </c>
      <c r="T63" s="46">
        <v>776</v>
      </c>
      <c r="U63" s="47">
        <f t="shared" si="12"/>
        <v>2.8634686346863467</v>
      </c>
      <c r="V63" s="48">
        <v>972</v>
      </c>
      <c r="W63" s="47">
        <f t="shared" si="13"/>
        <v>3.2666666666666666</v>
      </c>
      <c r="X63" s="47">
        <f t="shared" si="14"/>
        <v>2.9365558912386707</v>
      </c>
      <c r="Y63" s="40">
        <v>1196</v>
      </c>
      <c r="Z63" s="49">
        <f t="shared" si="15"/>
        <v>3.5</v>
      </c>
      <c r="AA63" s="161">
        <f t="shared" si="16"/>
        <v>101.87992722862337</v>
      </c>
      <c r="AB63" s="47">
        <f t="shared" si="17"/>
        <v>3.0588235294117645</v>
      </c>
      <c r="AC63" s="47">
        <v>37</v>
      </c>
      <c r="AD63" s="50">
        <f t="shared" si="18"/>
        <v>36.326799999999999</v>
      </c>
      <c r="AE63" s="51">
        <f t="shared" si="19"/>
        <v>1147.8941798941798</v>
      </c>
      <c r="AF63" s="49">
        <f t="shared" si="20"/>
        <v>96.219143941719892</v>
      </c>
      <c r="AG63" s="47">
        <f t="shared" si="21"/>
        <v>99.04953558517164</v>
      </c>
      <c r="AH63" s="52">
        <v>6</v>
      </c>
      <c r="AI63" s="53">
        <v>1.1000000000000001</v>
      </c>
      <c r="AJ63" s="54">
        <v>48</v>
      </c>
      <c r="AK63" s="54">
        <v>83</v>
      </c>
      <c r="AL63" s="55">
        <v>36</v>
      </c>
      <c r="AM63" s="56">
        <v>0.54</v>
      </c>
      <c r="AN63" s="56">
        <v>0.3</v>
      </c>
      <c r="AO63" s="57">
        <v>1.2999999999999999E-2</v>
      </c>
      <c r="AP63" s="48"/>
      <c r="AQ63" s="51"/>
      <c r="AR63" s="58"/>
    </row>
    <row r="64" spans="1:109" s="18" customFormat="1" ht="15.95" customHeight="1" thickBot="1" x14ac:dyDescent="0.25">
      <c r="A64" s="39" t="s">
        <v>122</v>
      </c>
      <c r="B64" s="40">
        <v>54</v>
      </c>
      <c r="C64" s="197">
        <v>24</v>
      </c>
      <c r="D64" s="41"/>
      <c r="E64" s="42">
        <v>19809356</v>
      </c>
      <c r="F64" s="40" t="s">
        <v>70</v>
      </c>
      <c r="G64" s="40" t="s">
        <v>75</v>
      </c>
      <c r="H64" s="40">
        <v>3292</v>
      </c>
      <c r="I64" s="40">
        <v>3292</v>
      </c>
      <c r="J64" s="43" t="s">
        <v>123</v>
      </c>
      <c r="K64" s="41">
        <v>18807655</v>
      </c>
      <c r="L64" s="44">
        <v>43919</v>
      </c>
      <c r="M64" s="45">
        <v>90</v>
      </c>
      <c r="N64" s="40" t="s">
        <v>74</v>
      </c>
      <c r="O64" s="40" t="s">
        <v>74</v>
      </c>
      <c r="P64" s="44">
        <v>44071</v>
      </c>
      <c r="Q64" s="45">
        <v>620</v>
      </c>
      <c r="R64" s="40">
        <v>634</v>
      </c>
      <c r="S64" s="40">
        <v>826</v>
      </c>
      <c r="T64" s="46">
        <v>650</v>
      </c>
      <c r="U64" s="47">
        <f t="shared" si="12"/>
        <v>3.125</v>
      </c>
      <c r="V64" s="48">
        <v>825</v>
      </c>
      <c r="W64" s="47">
        <f t="shared" si="13"/>
        <v>2.9166666666666665</v>
      </c>
      <c r="X64" s="47">
        <f t="shared" si="14"/>
        <v>3.0783582089552239</v>
      </c>
      <c r="Y64" s="40">
        <v>1046</v>
      </c>
      <c r="Z64" s="49">
        <f t="shared" si="15"/>
        <v>3.3</v>
      </c>
      <c r="AA64" s="161">
        <f t="shared" si="16"/>
        <v>96.05821710127347</v>
      </c>
      <c r="AB64" s="47">
        <f t="shared" si="17"/>
        <v>3.1890243902439024</v>
      </c>
      <c r="AC64" s="47">
        <v>34</v>
      </c>
      <c r="AD64" s="50">
        <f t="shared" si="18"/>
        <v>35.683</v>
      </c>
      <c r="AE64" s="51">
        <f t="shared" si="19"/>
        <v>1213.2727272727273</v>
      </c>
      <c r="AF64" s="49">
        <f t="shared" si="20"/>
        <v>101.69932492974173</v>
      </c>
      <c r="AG64" s="47">
        <f t="shared" si="21"/>
        <v>98.878771015507596</v>
      </c>
      <c r="AH64" s="52">
        <v>5</v>
      </c>
      <c r="AI64" s="53">
        <v>1.4</v>
      </c>
      <c r="AJ64" s="54">
        <v>57</v>
      </c>
      <c r="AK64" s="54">
        <v>106</v>
      </c>
      <c r="AL64" s="55">
        <v>27</v>
      </c>
      <c r="AM64" s="56">
        <v>0.74</v>
      </c>
      <c r="AN64" s="56">
        <v>0.65</v>
      </c>
      <c r="AO64" s="57">
        <v>1.7999999999999999E-2</v>
      </c>
      <c r="AP64" s="48"/>
      <c r="AQ64" s="51"/>
      <c r="AR64" s="58"/>
    </row>
    <row r="65" spans="1:45" s="18" customFormat="1" ht="15.95" hidden="1" customHeight="1" thickBot="1" x14ac:dyDescent="0.25">
      <c r="A65" s="43" t="s">
        <v>150</v>
      </c>
      <c r="B65" s="40">
        <v>53</v>
      </c>
      <c r="C65" s="41">
        <v>43</v>
      </c>
      <c r="D65" s="41"/>
      <c r="E65" s="72">
        <v>19840213</v>
      </c>
      <c r="F65" s="41" t="s">
        <v>70</v>
      </c>
      <c r="G65" s="41" t="s">
        <v>71</v>
      </c>
      <c r="H65" s="41">
        <v>471</v>
      </c>
      <c r="I65" s="41" t="s">
        <v>155</v>
      </c>
      <c r="J65" s="43" t="s">
        <v>153</v>
      </c>
      <c r="K65" s="41">
        <v>18186651</v>
      </c>
      <c r="L65" s="73">
        <v>43852</v>
      </c>
      <c r="M65" s="74">
        <v>87</v>
      </c>
      <c r="N65" s="41" t="s">
        <v>74</v>
      </c>
      <c r="O65" s="41" t="s">
        <v>74</v>
      </c>
      <c r="P65" s="73">
        <v>44058</v>
      </c>
      <c r="Q65" s="74">
        <v>682</v>
      </c>
      <c r="R65" s="40">
        <v>740</v>
      </c>
      <c r="S65" s="40">
        <v>680</v>
      </c>
      <c r="T65" s="46">
        <v>762</v>
      </c>
      <c r="U65" s="59">
        <f t="shared" si="12"/>
        <v>2.770909090909091</v>
      </c>
      <c r="V65" s="48">
        <v>982</v>
      </c>
      <c r="W65" s="47">
        <f t="shared" si="13"/>
        <v>3.6666666666666665</v>
      </c>
      <c r="X65" s="59">
        <f t="shared" si="14"/>
        <v>2.9313432835820894</v>
      </c>
      <c r="Y65" s="60">
        <v>1192</v>
      </c>
      <c r="Z65" s="49">
        <f t="shared" si="15"/>
        <v>3.5833333333333335</v>
      </c>
      <c r="AA65" s="161">
        <f t="shared" si="16"/>
        <v>104.30563978168585</v>
      </c>
      <c r="AB65" s="59">
        <f t="shared" si="17"/>
        <v>3.0177215189873419</v>
      </c>
      <c r="AC65" s="47">
        <v>35</v>
      </c>
      <c r="AD65" s="50">
        <f t="shared" si="18"/>
        <v>34.177199999999999</v>
      </c>
      <c r="AE65" s="51">
        <f t="shared" si="19"/>
        <v>1111.7460317460318</v>
      </c>
      <c r="AF65" s="49">
        <f t="shared" si="20"/>
        <v>93.189122594095409</v>
      </c>
      <c r="AG65" s="47">
        <f t="shared" si="21"/>
        <v>98.747381187890625</v>
      </c>
      <c r="AH65" s="52">
        <v>7</v>
      </c>
      <c r="AI65" s="53">
        <v>1.5</v>
      </c>
      <c r="AJ65" s="54">
        <v>55</v>
      </c>
      <c r="AK65" s="54">
        <v>99</v>
      </c>
      <c r="AL65" s="55">
        <v>39</v>
      </c>
      <c r="AM65" s="56">
        <v>0.06</v>
      </c>
      <c r="AN65" s="56">
        <v>0.6</v>
      </c>
      <c r="AO65" s="57">
        <v>-1.6E-2</v>
      </c>
      <c r="AP65" s="48"/>
      <c r="AQ65" s="51"/>
      <c r="AR65" s="58"/>
    </row>
    <row r="66" spans="1:45" s="18" customFormat="1" ht="15.95" hidden="1" customHeight="1" thickBot="1" x14ac:dyDescent="0.25">
      <c r="A66" s="39" t="s">
        <v>189</v>
      </c>
      <c r="B66" s="40">
        <v>53</v>
      </c>
      <c r="C66" s="41">
        <v>70</v>
      </c>
      <c r="D66" s="41"/>
      <c r="E66" s="40">
        <v>19815370</v>
      </c>
      <c r="F66" s="40" t="s">
        <v>70</v>
      </c>
      <c r="G66" s="40" t="s">
        <v>75</v>
      </c>
      <c r="H66" s="40" t="s">
        <v>191</v>
      </c>
      <c r="I66" s="40" t="s">
        <v>191</v>
      </c>
      <c r="J66" s="43" t="s">
        <v>178</v>
      </c>
      <c r="K66" s="41">
        <v>18335540</v>
      </c>
      <c r="L66" s="44">
        <v>43858</v>
      </c>
      <c r="M66" s="45">
        <v>85</v>
      </c>
      <c r="N66" s="40" t="s">
        <v>74</v>
      </c>
      <c r="O66" s="40" t="s">
        <v>74</v>
      </c>
      <c r="P66" s="44">
        <v>44072</v>
      </c>
      <c r="Q66" s="45">
        <v>844</v>
      </c>
      <c r="R66" s="40">
        <v>824</v>
      </c>
      <c r="S66" s="40">
        <v>820</v>
      </c>
      <c r="T66" s="46">
        <v>762</v>
      </c>
      <c r="U66" s="47">
        <f t="shared" si="12"/>
        <v>2.8327137546468402</v>
      </c>
      <c r="V66" s="48">
        <v>920</v>
      </c>
      <c r="W66" s="47">
        <f t="shared" si="13"/>
        <v>2.6333333333333333</v>
      </c>
      <c r="X66" s="47">
        <f t="shared" si="14"/>
        <v>2.7963525835866263</v>
      </c>
      <c r="Y66" s="40">
        <v>1184</v>
      </c>
      <c r="Z66" s="49">
        <f t="shared" si="15"/>
        <v>3.5166666666666666</v>
      </c>
      <c r="AA66" s="161">
        <f t="shared" si="16"/>
        <v>102.36506973923586</v>
      </c>
      <c r="AB66" s="47">
        <f t="shared" si="17"/>
        <v>3.0437017994858611</v>
      </c>
      <c r="AC66" s="47">
        <v>37</v>
      </c>
      <c r="AD66" s="50">
        <f t="shared" si="18"/>
        <v>36.401600000000002</v>
      </c>
      <c r="AE66" s="51">
        <f t="shared" si="19"/>
        <v>1130.8571428571429</v>
      </c>
      <c r="AF66" s="49">
        <f t="shared" si="20"/>
        <v>94.791060109847706</v>
      </c>
      <c r="AG66" s="47">
        <f t="shared" si="21"/>
        <v>98.578064924541792</v>
      </c>
      <c r="AH66" s="52">
        <v>11</v>
      </c>
      <c r="AI66" s="53">
        <v>0.8</v>
      </c>
      <c r="AJ66" s="54">
        <v>59</v>
      </c>
      <c r="AK66" s="54">
        <v>107</v>
      </c>
      <c r="AL66" s="55">
        <v>23</v>
      </c>
      <c r="AM66" s="56">
        <v>1.02</v>
      </c>
      <c r="AN66" s="56">
        <v>0.13</v>
      </c>
      <c r="AO66" s="57">
        <v>5.2999999999999999E-2</v>
      </c>
      <c r="AP66" s="48"/>
      <c r="AQ66" s="51"/>
      <c r="AR66" s="58"/>
      <c r="AS66" s="58"/>
    </row>
    <row r="67" spans="1:45" s="18" customFormat="1" ht="15.95" hidden="1" customHeight="1" thickBot="1" x14ac:dyDescent="0.25">
      <c r="A67" s="39" t="s">
        <v>201</v>
      </c>
      <c r="B67" s="40">
        <v>53</v>
      </c>
      <c r="C67" s="41">
        <v>79</v>
      </c>
      <c r="D67" s="41"/>
      <c r="E67" s="42">
        <v>19764382</v>
      </c>
      <c r="F67" s="40" t="s">
        <v>70</v>
      </c>
      <c r="G67" s="40" t="s">
        <v>71</v>
      </c>
      <c r="H67" s="40" t="s">
        <v>206</v>
      </c>
      <c r="I67" s="40" t="s">
        <v>207</v>
      </c>
      <c r="J67" s="43" t="s">
        <v>208</v>
      </c>
      <c r="K67" s="41">
        <v>16110464</v>
      </c>
      <c r="L67" s="44">
        <v>43899</v>
      </c>
      <c r="M67" s="45">
        <v>74</v>
      </c>
      <c r="N67" s="40" t="s">
        <v>74</v>
      </c>
      <c r="O67" s="40" t="s">
        <v>74</v>
      </c>
      <c r="P67" s="44">
        <v>44070</v>
      </c>
      <c r="Q67" s="45">
        <v>664</v>
      </c>
      <c r="R67" s="40">
        <v>768</v>
      </c>
      <c r="S67" s="40">
        <v>801</v>
      </c>
      <c r="T67" s="46">
        <v>758</v>
      </c>
      <c r="U67" s="47">
        <f t="shared" si="12"/>
        <v>3.3245614035087718</v>
      </c>
      <c r="V67" s="48">
        <v>956</v>
      </c>
      <c r="W67" s="47">
        <f t="shared" si="13"/>
        <v>3.3</v>
      </c>
      <c r="X67" s="47">
        <f t="shared" si="14"/>
        <v>3.3194444444444446</v>
      </c>
      <c r="Y67" s="40">
        <v>1140</v>
      </c>
      <c r="Z67" s="49">
        <f t="shared" si="15"/>
        <v>3.1833333333333331</v>
      </c>
      <c r="AA67" s="161">
        <f t="shared" si="16"/>
        <v>92.662219526986021</v>
      </c>
      <c r="AB67" s="47">
        <f t="shared" si="17"/>
        <v>3.2758620689655173</v>
      </c>
      <c r="AC67" s="47">
        <v>37</v>
      </c>
      <c r="AD67" s="50">
        <f t="shared" si="18"/>
        <v>37.935000000000002</v>
      </c>
      <c r="AE67" s="51">
        <f t="shared" si="19"/>
        <v>1231.2824858757062</v>
      </c>
      <c r="AF67" s="49">
        <f t="shared" si="20"/>
        <v>103.20894453207774</v>
      </c>
      <c r="AG67" s="47">
        <f t="shared" si="21"/>
        <v>97.935582029531872</v>
      </c>
      <c r="AH67" s="52">
        <v>8</v>
      </c>
      <c r="AI67" s="53">
        <v>1.1000000000000001</v>
      </c>
      <c r="AJ67" s="54">
        <v>74</v>
      </c>
      <c r="AK67" s="54">
        <v>132</v>
      </c>
      <c r="AL67" s="55">
        <v>24</v>
      </c>
      <c r="AM67" s="93">
        <v>0.85</v>
      </c>
      <c r="AN67" s="93">
        <v>0.86</v>
      </c>
      <c r="AO67" s="57">
        <v>-2.3E-2</v>
      </c>
      <c r="AP67" s="48"/>
      <c r="AQ67" s="51"/>
      <c r="AR67" s="58"/>
    </row>
    <row r="68" spans="1:45" s="18" customFormat="1" ht="15.95" hidden="1" customHeight="1" thickBot="1" x14ac:dyDescent="0.25">
      <c r="A68" s="39" t="s">
        <v>126</v>
      </c>
      <c r="B68" s="40">
        <v>54</v>
      </c>
      <c r="C68" s="41">
        <v>27</v>
      </c>
      <c r="D68" s="41"/>
      <c r="E68" s="42">
        <v>19790441</v>
      </c>
      <c r="F68" s="40" t="s">
        <v>70</v>
      </c>
      <c r="G68" s="40" t="s">
        <v>75</v>
      </c>
      <c r="H68" s="40" t="s">
        <v>129</v>
      </c>
      <c r="I68" s="40" t="s">
        <v>129</v>
      </c>
      <c r="J68" s="43" t="s">
        <v>130</v>
      </c>
      <c r="K68" s="41">
        <v>18766251</v>
      </c>
      <c r="L68" s="44">
        <v>43869</v>
      </c>
      <c r="M68" s="45">
        <v>88</v>
      </c>
      <c r="N68" s="40" t="s">
        <v>74</v>
      </c>
      <c r="O68" s="40" t="s">
        <v>74</v>
      </c>
      <c r="P68" s="44">
        <v>44037</v>
      </c>
      <c r="Q68" s="45">
        <v>582</v>
      </c>
      <c r="R68" s="40">
        <v>746</v>
      </c>
      <c r="S68" s="40">
        <v>696</v>
      </c>
      <c r="T68" s="46">
        <v>768</v>
      </c>
      <c r="U68" s="47">
        <f t="shared" si="12"/>
        <v>2.9767441860465116</v>
      </c>
      <c r="V68" s="48">
        <v>954</v>
      </c>
      <c r="W68" s="47">
        <f t="shared" si="13"/>
        <v>3.1</v>
      </c>
      <c r="X68" s="47">
        <f t="shared" si="14"/>
        <v>3</v>
      </c>
      <c r="Y68" s="40">
        <v>1178</v>
      </c>
      <c r="Z68" s="49">
        <f t="shared" si="15"/>
        <v>3.4166666666666665</v>
      </c>
      <c r="AA68" s="161">
        <f t="shared" si="16"/>
        <v>99.45421467556092</v>
      </c>
      <c r="AB68" s="47">
        <f t="shared" si="17"/>
        <v>3.1164021164021163</v>
      </c>
      <c r="AC68" s="47">
        <v>37</v>
      </c>
      <c r="AD68" s="50">
        <f t="shared" si="18"/>
        <v>36.813000000000002</v>
      </c>
      <c r="AE68" s="51">
        <f t="shared" si="19"/>
        <v>1150.0952380952381</v>
      </c>
      <c r="AF68" s="49">
        <f t="shared" si="20"/>
        <v>96.403641728694694</v>
      </c>
      <c r="AG68" s="47">
        <f t="shared" si="21"/>
        <v>97.928928202127807</v>
      </c>
      <c r="AH68" s="52">
        <v>3</v>
      </c>
      <c r="AI68" s="53">
        <v>2.2000000000000002</v>
      </c>
      <c r="AJ68" s="54">
        <v>64</v>
      </c>
      <c r="AK68" s="54">
        <v>116</v>
      </c>
      <c r="AL68" s="55">
        <v>27</v>
      </c>
      <c r="AM68" s="56">
        <v>0.56999999999999995</v>
      </c>
      <c r="AN68" s="56">
        <v>0.31</v>
      </c>
      <c r="AO68" s="57">
        <v>3.5999999999999997E-2</v>
      </c>
      <c r="AP68" s="48"/>
      <c r="AQ68" s="51"/>
      <c r="AR68" s="58"/>
    </row>
    <row r="69" spans="1:45" s="18" customFormat="1" ht="15.95" hidden="1" customHeight="1" thickBot="1" x14ac:dyDescent="0.25">
      <c r="A69" s="39" t="s">
        <v>161</v>
      </c>
      <c r="B69" s="40">
        <v>53</v>
      </c>
      <c r="C69" s="41">
        <v>47</v>
      </c>
      <c r="D69" s="41"/>
      <c r="E69" s="42">
        <v>19670176</v>
      </c>
      <c r="F69" s="40" t="s">
        <v>70</v>
      </c>
      <c r="G69" s="40" t="s">
        <v>71</v>
      </c>
      <c r="H69" s="40">
        <v>2</v>
      </c>
      <c r="I69" s="40" t="s">
        <v>127</v>
      </c>
      <c r="J69" s="43" t="s">
        <v>162</v>
      </c>
      <c r="K69" s="41">
        <v>18650349</v>
      </c>
      <c r="L69" s="44">
        <v>43855</v>
      </c>
      <c r="M69" s="45">
        <v>75</v>
      </c>
      <c r="N69" s="40" t="s">
        <v>74</v>
      </c>
      <c r="O69" s="40" t="s">
        <v>74</v>
      </c>
      <c r="P69" s="44">
        <v>44058</v>
      </c>
      <c r="Q69" s="45">
        <v>640</v>
      </c>
      <c r="R69" s="40">
        <v>686</v>
      </c>
      <c r="S69" s="40">
        <v>664</v>
      </c>
      <c r="T69" s="46">
        <v>746</v>
      </c>
      <c r="U69" s="47">
        <f t="shared" si="12"/>
        <v>2.7426470588235294</v>
      </c>
      <c r="V69" s="48">
        <v>944</v>
      </c>
      <c r="W69" s="47">
        <f t="shared" si="13"/>
        <v>3.3</v>
      </c>
      <c r="X69" s="47">
        <f t="shared" si="14"/>
        <v>2.8433734939759034</v>
      </c>
      <c r="Y69" s="40">
        <v>1168</v>
      </c>
      <c r="Z69" s="49">
        <f t="shared" si="15"/>
        <v>3.5166666666666666</v>
      </c>
      <c r="AA69" s="161">
        <f t="shared" si="16"/>
        <v>102.36506973923586</v>
      </c>
      <c r="AB69" s="47">
        <f t="shared" si="17"/>
        <v>2.9795918367346941</v>
      </c>
      <c r="AC69" s="47">
        <v>34</v>
      </c>
      <c r="AD69" s="50">
        <f t="shared" si="18"/>
        <v>33.289400000000001</v>
      </c>
      <c r="AE69" s="51">
        <f t="shared" si="19"/>
        <v>1110.984126984127</v>
      </c>
      <c r="AF69" s="49">
        <f t="shared" si="20"/>
        <v>93.125257975527205</v>
      </c>
      <c r="AG69" s="47">
        <f t="shared" si="21"/>
        <v>97.745163857381527</v>
      </c>
      <c r="AH69" s="52">
        <v>10</v>
      </c>
      <c r="AI69" s="53">
        <v>0.9</v>
      </c>
      <c r="AJ69" s="54">
        <v>60</v>
      </c>
      <c r="AK69" s="54">
        <v>106</v>
      </c>
      <c r="AL69" s="55">
        <v>30</v>
      </c>
      <c r="AM69" s="56">
        <v>0.47</v>
      </c>
      <c r="AN69" s="56">
        <v>0.51</v>
      </c>
      <c r="AO69" s="57">
        <v>3.3000000000000002E-2</v>
      </c>
      <c r="AP69" s="48"/>
      <c r="AQ69" s="51"/>
      <c r="AR69" s="58"/>
    </row>
    <row r="70" spans="1:45" s="18" customFormat="1" ht="15.95" customHeight="1" thickBot="1" x14ac:dyDescent="0.25">
      <c r="A70" s="39" t="s">
        <v>126</v>
      </c>
      <c r="B70" s="40">
        <v>54</v>
      </c>
      <c r="C70" s="197">
        <v>36</v>
      </c>
      <c r="D70" s="41"/>
      <c r="E70" s="42">
        <v>19790442</v>
      </c>
      <c r="F70" s="40" t="s">
        <v>70</v>
      </c>
      <c r="G70" s="40" t="s">
        <v>75</v>
      </c>
      <c r="H70" s="40" t="s">
        <v>143</v>
      </c>
      <c r="I70" s="40" t="s">
        <v>143</v>
      </c>
      <c r="J70" s="43" t="s">
        <v>130</v>
      </c>
      <c r="K70" s="41">
        <v>17794505</v>
      </c>
      <c r="L70" s="44">
        <v>43884</v>
      </c>
      <c r="M70" s="45">
        <v>86</v>
      </c>
      <c r="N70" s="40" t="s">
        <v>74</v>
      </c>
      <c r="O70" s="40" t="s">
        <v>74</v>
      </c>
      <c r="P70" s="44">
        <v>44037</v>
      </c>
      <c r="Q70" s="45">
        <v>538</v>
      </c>
      <c r="R70" s="40">
        <v>650</v>
      </c>
      <c r="S70" s="40">
        <v>678</v>
      </c>
      <c r="T70" s="46">
        <v>650</v>
      </c>
      <c r="U70" s="47">
        <f t="shared" si="12"/>
        <v>2.6748971193415638</v>
      </c>
      <c r="V70" s="48">
        <v>858</v>
      </c>
      <c r="W70" s="47">
        <f t="shared" si="13"/>
        <v>3.4666666666666668</v>
      </c>
      <c r="X70" s="47">
        <f t="shared" si="14"/>
        <v>2.8316831683168315</v>
      </c>
      <c r="Y70" s="40">
        <v>1078</v>
      </c>
      <c r="Z70" s="49">
        <f t="shared" si="15"/>
        <v>3.5666666666666669</v>
      </c>
      <c r="AA70" s="161">
        <f t="shared" si="16"/>
        <v>103.82049727107336</v>
      </c>
      <c r="AB70" s="47">
        <f t="shared" si="17"/>
        <v>2.9696969696969697</v>
      </c>
      <c r="AC70" s="47">
        <v>36</v>
      </c>
      <c r="AD70" s="50">
        <f t="shared" si="18"/>
        <v>36.374000000000002</v>
      </c>
      <c r="AE70" s="51">
        <f t="shared" si="19"/>
        <v>1089.4285714285716</v>
      </c>
      <c r="AF70" s="49">
        <f t="shared" si="20"/>
        <v>91.318421475201944</v>
      </c>
      <c r="AG70" s="47">
        <f t="shared" si="21"/>
        <v>97.569459373137647</v>
      </c>
      <c r="AH70" s="52">
        <v>3</v>
      </c>
      <c r="AI70" s="53">
        <v>3.9</v>
      </c>
      <c r="AJ70" s="54">
        <v>62</v>
      </c>
      <c r="AK70" s="54">
        <v>113</v>
      </c>
      <c r="AL70" s="55">
        <v>35</v>
      </c>
      <c r="AM70" s="56">
        <v>0.52</v>
      </c>
      <c r="AN70" s="56">
        <v>0.6</v>
      </c>
      <c r="AO70" s="57">
        <v>-1.05</v>
      </c>
      <c r="AP70" s="48"/>
      <c r="AQ70" s="51"/>
      <c r="AR70" s="58"/>
    </row>
    <row r="71" spans="1:45" s="18" customFormat="1" ht="15.95" hidden="1" customHeight="1" thickBot="1" x14ac:dyDescent="0.25">
      <c r="A71" s="39" t="s">
        <v>156</v>
      </c>
      <c r="B71" s="40">
        <v>53</v>
      </c>
      <c r="C71" s="41">
        <v>46</v>
      </c>
      <c r="D71" s="41"/>
      <c r="E71" s="42">
        <v>19707290</v>
      </c>
      <c r="F71" s="40" t="s">
        <v>70</v>
      </c>
      <c r="G71" s="40" t="s">
        <v>71</v>
      </c>
      <c r="H71" s="40" t="s">
        <v>159</v>
      </c>
      <c r="I71" s="40" t="s">
        <v>159</v>
      </c>
      <c r="J71" s="43" t="s">
        <v>160</v>
      </c>
      <c r="K71" s="41">
        <v>18137831</v>
      </c>
      <c r="L71" s="44">
        <v>43856</v>
      </c>
      <c r="M71" s="45">
        <v>77</v>
      </c>
      <c r="N71" s="40" t="s">
        <v>74</v>
      </c>
      <c r="O71" s="40" t="s">
        <v>74</v>
      </c>
      <c r="P71" s="44">
        <v>44065</v>
      </c>
      <c r="Q71" s="45">
        <v>776</v>
      </c>
      <c r="R71" s="40">
        <v>740</v>
      </c>
      <c r="S71" s="40">
        <v>766</v>
      </c>
      <c r="T71" s="46">
        <v>808</v>
      </c>
      <c r="U71" s="47">
        <f t="shared" si="12"/>
        <v>2.981549815498155</v>
      </c>
      <c r="V71" s="40">
        <v>1040</v>
      </c>
      <c r="W71" s="47">
        <f t="shared" si="13"/>
        <v>3.8666666666666667</v>
      </c>
      <c r="X71" s="47">
        <f t="shared" si="14"/>
        <v>3.1419939577039275</v>
      </c>
      <c r="Y71" s="40">
        <v>1214</v>
      </c>
      <c r="Z71" s="49">
        <f t="shared" si="15"/>
        <v>3.3833333333333333</v>
      </c>
      <c r="AA71" s="161">
        <f t="shared" si="16"/>
        <v>98.483929654335938</v>
      </c>
      <c r="AB71" s="47">
        <f t="shared" si="17"/>
        <v>3.1048593350383631</v>
      </c>
      <c r="AC71" s="47">
        <v>36</v>
      </c>
      <c r="AD71" s="50">
        <f t="shared" si="18"/>
        <v>35.326799999999999</v>
      </c>
      <c r="AE71" s="51">
        <f t="shared" si="19"/>
        <v>1151.0549450549452</v>
      </c>
      <c r="AF71" s="49">
        <f t="shared" si="20"/>
        <v>96.484086584775795</v>
      </c>
      <c r="AG71" s="47">
        <f t="shared" si="21"/>
        <v>97.484008119555867</v>
      </c>
      <c r="AH71" s="52">
        <v>3</v>
      </c>
      <c r="AI71" s="53">
        <v>0.8</v>
      </c>
      <c r="AJ71" s="54">
        <v>53</v>
      </c>
      <c r="AK71" s="54">
        <v>100</v>
      </c>
      <c r="AL71" s="55">
        <v>21</v>
      </c>
      <c r="AM71" s="56">
        <v>0.63</v>
      </c>
      <c r="AN71" s="56">
        <v>0.6</v>
      </c>
      <c r="AO71" s="57">
        <v>1.4999999999999999E-2</v>
      </c>
      <c r="AP71" s="48"/>
      <c r="AQ71" s="51"/>
      <c r="AR71" s="58"/>
    </row>
    <row r="72" spans="1:45" s="18" customFormat="1" ht="15.95" hidden="1" customHeight="1" thickBot="1" x14ac:dyDescent="0.25">
      <c r="A72" s="39" t="s">
        <v>81</v>
      </c>
      <c r="B72" s="40">
        <v>54</v>
      </c>
      <c r="C72" s="41">
        <v>6</v>
      </c>
      <c r="D72" s="41"/>
      <c r="E72" s="42">
        <v>19794640</v>
      </c>
      <c r="F72" s="40" t="s">
        <v>70</v>
      </c>
      <c r="G72" s="40" t="s">
        <v>71</v>
      </c>
      <c r="H72" s="40" t="s">
        <v>85</v>
      </c>
      <c r="I72" s="40" t="s">
        <v>86</v>
      </c>
      <c r="J72" s="43" t="s">
        <v>87</v>
      </c>
      <c r="K72" s="41">
        <v>18180681</v>
      </c>
      <c r="L72" s="44">
        <v>43839</v>
      </c>
      <c r="M72" s="45">
        <v>83</v>
      </c>
      <c r="N72" s="40" t="s">
        <v>74</v>
      </c>
      <c r="O72" s="40" t="s">
        <v>74</v>
      </c>
      <c r="P72" s="44">
        <v>44076</v>
      </c>
      <c r="Q72" s="45">
        <v>884</v>
      </c>
      <c r="R72" s="40">
        <v>966</v>
      </c>
      <c r="S72" s="40">
        <v>804</v>
      </c>
      <c r="T72" s="46">
        <v>998</v>
      </c>
      <c r="U72" s="47">
        <f t="shared" si="12"/>
        <v>3.4652777777777777</v>
      </c>
      <c r="V72" s="48">
        <v>1130</v>
      </c>
      <c r="W72" s="47">
        <f t="shared" si="13"/>
        <v>2.2000000000000002</v>
      </c>
      <c r="X72" s="47">
        <f t="shared" si="14"/>
        <v>3.2471264367816093</v>
      </c>
      <c r="Y72" s="40">
        <v>1360</v>
      </c>
      <c r="Z72" s="49">
        <f t="shared" si="15"/>
        <v>3.0166666666666666</v>
      </c>
      <c r="AA72" s="161">
        <f t="shared" si="16"/>
        <v>87.8107944208611</v>
      </c>
      <c r="AB72" s="47">
        <f t="shared" si="17"/>
        <v>3.3333333333333335</v>
      </c>
      <c r="AC72" s="47">
        <v>38</v>
      </c>
      <c r="AD72" s="50">
        <f t="shared" si="18"/>
        <v>36.691000000000003</v>
      </c>
      <c r="AE72" s="51">
        <f t="shared" si="19"/>
        <v>1249.3801169590643</v>
      </c>
      <c r="AF72" s="49">
        <f t="shared" si="20"/>
        <v>104.72592980886893</v>
      </c>
      <c r="AG72" s="47">
        <f t="shared" si="21"/>
        <v>96.268362114865013</v>
      </c>
      <c r="AH72" s="52">
        <v>-1</v>
      </c>
      <c r="AI72" s="53">
        <v>3.3</v>
      </c>
      <c r="AJ72" s="54">
        <v>59</v>
      </c>
      <c r="AK72" s="54">
        <v>108</v>
      </c>
      <c r="AL72" s="55">
        <v>22</v>
      </c>
      <c r="AM72" s="56">
        <v>0.84</v>
      </c>
      <c r="AN72" s="56">
        <v>0.49</v>
      </c>
      <c r="AO72" s="57">
        <v>1.9E-2</v>
      </c>
      <c r="AP72" s="48"/>
      <c r="AQ72" s="51"/>
      <c r="AR72" s="58"/>
    </row>
    <row r="73" spans="1:45" s="18" customFormat="1" ht="15.95" hidden="1" customHeight="1" thickBot="1" x14ac:dyDescent="0.25">
      <c r="A73" s="39" t="s">
        <v>112</v>
      </c>
      <c r="B73" s="40">
        <v>54</v>
      </c>
      <c r="C73" s="41">
        <v>20</v>
      </c>
      <c r="D73" s="41"/>
      <c r="E73" s="42">
        <v>19777397</v>
      </c>
      <c r="F73" s="40" t="s">
        <v>70</v>
      </c>
      <c r="G73" s="40" t="s">
        <v>71</v>
      </c>
      <c r="H73" s="40" t="s">
        <v>117</v>
      </c>
      <c r="I73" s="40" t="s">
        <v>117</v>
      </c>
      <c r="J73" s="43" t="s">
        <v>118</v>
      </c>
      <c r="K73" s="41">
        <v>17418427</v>
      </c>
      <c r="L73" s="44">
        <v>43875</v>
      </c>
      <c r="M73" s="45">
        <v>83</v>
      </c>
      <c r="N73" s="40" t="s">
        <v>74</v>
      </c>
      <c r="O73" s="40" t="s">
        <v>74</v>
      </c>
      <c r="P73" s="44">
        <v>44067</v>
      </c>
      <c r="Q73" s="45">
        <v>705</v>
      </c>
      <c r="R73" s="40">
        <v>740</v>
      </c>
      <c r="S73" s="40">
        <v>741</v>
      </c>
      <c r="T73" s="46">
        <v>710</v>
      </c>
      <c r="U73" s="47">
        <f t="shared" si="12"/>
        <v>2.8174603174603177</v>
      </c>
      <c r="V73" s="48">
        <v>904</v>
      </c>
      <c r="W73" s="47">
        <f t="shared" si="13"/>
        <v>3.2333333333333334</v>
      </c>
      <c r="X73" s="47">
        <f t="shared" si="14"/>
        <v>2.8974358974358974</v>
      </c>
      <c r="Y73" s="40">
        <v>1120</v>
      </c>
      <c r="Z73" s="49">
        <f t="shared" si="15"/>
        <v>3.4166666666666665</v>
      </c>
      <c r="AA73" s="161">
        <f t="shared" si="16"/>
        <v>99.45421467556092</v>
      </c>
      <c r="AB73" s="47">
        <f t="shared" si="17"/>
        <v>3.010752688172043</v>
      </c>
      <c r="AC73" s="47">
        <v>32</v>
      </c>
      <c r="AD73" s="50">
        <f t="shared" si="18"/>
        <v>32.037399999999998</v>
      </c>
      <c r="AE73" s="51">
        <f t="shared" si="19"/>
        <v>1109.8888888888889</v>
      </c>
      <c r="AF73" s="49">
        <f t="shared" si="20"/>
        <v>93.033452586335414</v>
      </c>
      <c r="AG73" s="47">
        <f t="shared" si="21"/>
        <v>96.24383363094816</v>
      </c>
      <c r="AH73" s="52">
        <v>4</v>
      </c>
      <c r="AI73" s="53">
        <v>2.1</v>
      </c>
      <c r="AJ73" s="54">
        <v>56</v>
      </c>
      <c r="AK73" s="54">
        <v>101</v>
      </c>
      <c r="AL73" s="55">
        <v>26</v>
      </c>
      <c r="AM73" s="56">
        <v>0.35</v>
      </c>
      <c r="AN73" s="56">
        <v>0.7</v>
      </c>
      <c r="AO73" s="57">
        <v>6.0000000000000001E-3</v>
      </c>
      <c r="AP73" s="48"/>
      <c r="AQ73" s="51"/>
      <c r="AR73" s="58"/>
      <c r="AS73" s="58"/>
    </row>
    <row r="74" spans="1:45" s="18" customFormat="1" ht="15.95" hidden="1" customHeight="1" thickBot="1" x14ac:dyDescent="0.25">
      <c r="A74" s="39" t="s">
        <v>201</v>
      </c>
      <c r="B74" s="40">
        <v>53</v>
      </c>
      <c r="C74" s="41">
        <v>78</v>
      </c>
      <c r="D74" s="41"/>
      <c r="E74" s="42">
        <v>19764274</v>
      </c>
      <c r="F74" s="40" t="s">
        <v>70</v>
      </c>
      <c r="G74" s="40" t="s">
        <v>75</v>
      </c>
      <c r="H74" s="40" t="s">
        <v>204</v>
      </c>
      <c r="I74" s="40" t="s">
        <v>205</v>
      </c>
      <c r="J74" s="43" t="s">
        <v>87</v>
      </c>
      <c r="K74" s="41">
        <v>16646906</v>
      </c>
      <c r="L74" s="44">
        <v>43870</v>
      </c>
      <c r="M74" s="45">
        <v>94</v>
      </c>
      <c r="N74" s="40" t="s">
        <v>74</v>
      </c>
      <c r="O74" s="40" t="s">
        <v>74</v>
      </c>
      <c r="P74" s="44">
        <v>44063</v>
      </c>
      <c r="Q74" s="45">
        <v>626</v>
      </c>
      <c r="R74" s="40">
        <v>746</v>
      </c>
      <c r="S74" s="40">
        <v>689</v>
      </c>
      <c r="T74" s="46">
        <v>802</v>
      </c>
      <c r="U74" s="47">
        <f t="shared" si="12"/>
        <v>3.1206225680933852</v>
      </c>
      <c r="V74" s="51">
        <v>940</v>
      </c>
      <c r="W74" s="47">
        <f t="shared" si="13"/>
        <v>2.2999999999999998</v>
      </c>
      <c r="X74" s="47">
        <f t="shared" si="14"/>
        <v>2.965299684542587</v>
      </c>
      <c r="Y74" s="40">
        <v>1184</v>
      </c>
      <c r="Z74" s="49">
        <f t="shared" si="15"/>
        <v>3.1833333333333331</v>
      </c>
      <c r="AA74" s="161">
        <f t="shared" si="16"/>
        <v>92.662219526986021</v>
      </c>
      <c r="AB74" s="47">
        <f t="shared" si="17"/>
        <v>3.1405835543766578</v>
      </c>
      <c r="AC74" s="49">
        <v>35</v>
      </c>
      <c r="AD74" s="50">
        <f t="shared" si="18"/>
        <v>34.8504</v>
      </c>
      <c r="AE74" s="51">
        <f t="shared" si="19"/>
        <v>1174.2173913043478</v>
      </c>
      <c r="AF74" s="49">
        <f t="shared" si="20"/>
        <v>98.425616377982934</v>
      </c>
      <c r="AG74" s="47">
        <f t="shared" si="21"/>
        <v>95.543917952484477</v>
      </c>
      <c r="AH74" s="52">
        <v>1</v>
      </c>
      <c r="AI74" s="53">
        <v>4.2</v>
      </c>
      <c r="AJ74" s="54">
        <v>65</v>
      </c>
      <c r="AK74" s="54">
        <v>113</v>
      </c>
      <c r="AL74" s="55">
        <v>22</v>
      </c>
      <c r="AM74" s="56">
        <v>0.7</v>
      </c>
      <c r="AN74" s="56">
        <v>0.45</v>
      </c>
      <c r="AO74" s="57">
        <v>2.1000000000000001E-2</v>
      </c>
      <c r="AP74" s="48"/>
      <c r="AQ74" s="51"/>
      <c r="AR74" s="58"/>
      <c r="AS74" s="58"/>
    </row>
    <row r="75" spans="1:45" s="18" customFormat="1" ht="15.95" hidden="1" customHeight="1" thickBot="1" x14ac:dyDescent="0.25">
      <c r="A75" s="39" t="s">
        <v>201</v>
      </c>
      <c r="B75" s="40">
        <v>53</v>
      </c>
      <c r="C75" s="41">
        <v>77</v>
      </c>
      <c r="D75" s="41"/>
      <c r="E75" s="42">
        <v>19764272</v>
      </c>
      <c r="F75" s="40" t="s">
        <v>70</v>
      </c>
      <c r="G75" s="40" t="s">
        <v>75</v>
      </c>
      <c r="H75" s="40" t="s">
        <v>202</v>
      </c>
      <c r="I75" s="40" t="s">
        <v>203</v>
      </c>
      <c r="J75" s="43" t="s">
        <v>87</v>
      </c>
      <c r="K75" s="41">
        <v>17248445</v>
      </c>
      <c r="L75" s="44">
        <v>43888</v>
      </c>
      <c r="M75" s="45">
        <v>90</v>
      </c>
      <c r="N75" s="40" t="s">
        <v>74</v>
      </c>
      <c r="O75" s="40" t="s">
        <v>74</v>
      </c>
      <c r="P75" s="44">
        <v>44063</v>
      </c>
      <c r="Q75" s="45">
        <v>720</v>
      </c>
      <c r="R75" s="40">
        <v>902</v>
      </c>
      <c r="S75" s="40">
        <v>766</v>
      </c>
      <c r="T75" s="46">
        <v>920</v>
      </c>
      <c r="U75" s="47">
        <f t="shared" si="12"/>
        <v>3.8493723849372383</v>
      </c>
      <c r="V75" s="48">
        <v>1054</v>
      </c>
      <c r="W75" s="47">
        <f t="shared" si="13"/>
        <v>2.2333333333333334</v>
      </c>
      <c r="X75" s="47">
        <f t="shared" si="14"/>
        <v>3.5250836120401337</v>
      </c>
      <c r="Y75" s="48">
        <v>1270</v>
      </c>
      <c r="Z75" s="49">
        <f t="shared" si="15"/>
        <v>2.9166666666666665</v>
      </c>
      <c r="AA75" s="161">
        <f t="shared" si="16"/>
        <v>84.899939357186156</v>
      </c>
      <c r="AB75" s="47">
        <f t="shared" si="17"/>
        <v>3.5376044568245124</v>
      </c>
      <c r="AC75" s="47">
        <v>39</v>
      </c>
      <c r="AD75" s="50">
        <f t="shared" si="18"/>
        <v>39.523600000000002</v>
      </c>
      <c r="AE75" s="51">
        <f t="shared" si="19"/>
        <v>1244.2608695652175</v>
      </c>
      <c r="AF75" s="49">
        <f t="shared" si="20"/>
        <v>104.29682265727833</v>
      </c>
      <c r="AG75" s="47">
        <f t="shared" si="21"/>
        <v>94.598381007232234</v>
      </c>
      <c r="AH75" s="54">
        <v>3</v>
      </c>
      <c r="AI75" s="53">
        <v>3.5</v>
      </c>
      <c r="AJ75" s="54">
        <v>72</v>
      </c>
      <c r="AK75" s="54">
        <v>120</v>
      </c>
      <c r="AL75" s="54">
        <v>30</v>
      </c>
      <c r="AM75" s="91">
        <v>0.33</v>
      </c>
      <c r="AN75" s="91">
        <v>0.16</v>
      </c>
      <c r="AO75" s="92">
        <v>2.1999999999999999E-2</v>
      </c>
      <c r="AP75" s="48"/>
      <c r="AQ75" s="51"/>
      <c r="AR75" s="58"/>
    </row>
    <row r="76" spans="1:45" s="18" customFormat="1" ht="15.95" hidden="1" customHeight="1" thickBot="1" x14ac:dyDescent="0.25">
      <c r="A76" s="39" t="s">
        <v>171</v>
      </c>
      <c r="B76" s="40">
        <v>53</v>
      </c>
      <c r="C76" s="41">
        <v>58</v>
      </c>
      <c r="D76" s="41"/>
      <c r="E76" s="42">
        <v>19817358</v>
      </c>
      <c r="F76" s="40" t="s">
        <v>70</v>
      </c>
      <c r="G76" s="40" t="s">
        <v>71</v>
      </c>
      <c r="H76" s="40">
        <v>20406</v>
      </c>
      <c r="I76" s="40">
        <v>20406</v>
      </c>
      <c r="J76" s="43" t="s">
        <v>172</v>
      </c>
      <c r="K76" s="41">
        <v>17152232</v>
      </c>
      <c r="L76" s="44">
        <v>43913</v>
      </c>
      <c r="M76" s="45">
        <v>82</v>
      </c>
      <c r="N76" s="40" t="s">
        <v>74</v>
      </c>
      <c r="O76" s="40" t="s">
        <v>74</v>
      </c>
      <c r="P76" s="44">
        <v>44068</v>
      </c>
      <c r="Q76" s="45">
        <v>650</v>
      </c>
      <c r="R76" s="40">
        <v>664</v>
      </c>
      <c r="S76" s="40">
        <v>816</v>
      </c>
      <c r="T76" s="46">
        <v>700</v>
      </c>
      <c r="U76" s="47">
        <f t="shared" si="12"/>
        <v>3.2710280373831777</v>
      </c>
      <c r="V76" s="48">
        <v>868</v>
      </c>
      <c r="W76" s="47">
        <f t="shared" si="13"/>
        <v>2.8</v>
      </c>
      <c r="X76" s="47">
        <f t="shared" si="14"/>
        <v>3.167883211678832</v>
      </c>
      <c r="Y76" s="40">
        <v>1064</v>
      </c>
      <c r="Z76" s="49">
        <f t="shared" si="15"/>
        <v>3.0333333333333332</v>
      </c>
      <c r="AA76" s="161">
        <f t="shared" si="16"/>
        <v>88.295936931473591</v>
      </c>
      <c r="AB76" s="47">
        <f t="shared" si="17"/>
        <v>3.1856287425149699</v>
      </c>
      <c r="AC76" s="47">
        <v>34</v>
      </c>
      <c r="AD76" s="50">
        <f t="shared" si="18"/>
        <v>35.458599999999997</v>
      </c>
      <c r="AE76" s="51">
        <f t="shared" si="19"/>
        <v>1186.0558659217877</v>
      </c>
      <c r="AF76" s="49">
        <f t="shared" si="20"/>
        <v>99.417944689440048</v>
      </c>
      <c r="AG76" s="47">
        <f t="shared" si="21"/>
        <v>93.85694081045682</v>
      </c>
      <c r="AH76" s="52">
        <v>-1</v>
      </c>
      <c r="AI76" s="53">
        <v>3.6</v>
      </c>
      <c r="AJ76" s="54">
        <v>56</v>
      </c>
      <c r="AK76" s="54">
        <v>95</v>
      </c>
      <c r="AL76" s="55">
        <v>14</v>
      </c>
      <c r="AM76" s="56">
        <v>0.36</v>
      </c>
      <c r="AN76" s="56">
        <v>0.59</v>
      </c>
      <c r="AO76" s="57">
        <v>-3.2000000000000001E-2</v>
      </c>
      <c r="AP76" s="48"/>
      <c r="AQ76" s="51"/>
      <c r="AR76" s="58"/>
    </row>
    <row r="77" spans="1:45" s="18" customFormat="1" ht="15.95" customHeight="1" thickBot="1" x14ac:dyDescent="0.25">
      <c r="A77" s="187" t="s">
        <v>69</v>
      </c>
      <c r="B77" s="40">
        <v>54</v>
      </c>
      <c r="C77" s="41">
        <v>1</v>
      </c>
      <c r="D77" s="41"/>
      <c r="E77" s="42">
        <v>19791038</v>
      </c>
      <c r="F77" s="40" t="s">
        <v>70</v>
      </c>
      <c r="G77" s="40" t="s">
        <v>71</v>
      </c>
      <c r="H77" s="40">
        <v>83</v>
      </c>
      <c r="I77" s="40" t="s">
        <v>72</v>
      </c>
      <c r="J77" s="43" t="s">
        <v>73</v>
      </c>
      <c r="K77" s="41">
        <v>18464709</v>
      </c>
      <c r="L77" s="44">
        <v>43852</v>
      </c>
      <c r="M77" s="45">
        <v>82</v>
      </c>
      <c r="N77" s="40" t="s">
        <v>74</v>
      </c>
      <c r="O77" s="40" t="s">
        <v>74</v>
      </c>
      <c r="P77" s="44">
        <v>44065</v>
      </c>
      <c r="Q77" s="45">
        <v>676</v>
      </c>
      <c r="R77" s="40">
        <v>788</v>
      </c>
      <c r="S77" s="40">
        <v>674</v>
      </c>
      <c r="T77" s="46">
        <v>828</v>
      </c>
      <c r="U77" s="47">
        <f t="shared" si="12"/>
        <v>3.0109090909090908</v>
      </c>
      <c r="V77" s="48">
        <v>980</v>
      </c>
      <c r="W77" s="47">
        <f t="shared" si="13"/>
        <v>2.5333333333333332</v>
      </c>
      <c r="X77" s="47">
        <f t="shared" si="14"/>
        <v>2.9253731343283582</v>
      </c>
      <c r="Y77" s="40">
        <v>1206</v>
      </c>
      <c r="Z77" s="49">
        <f t="shared" si="15"/>
        <v>3.15</v>
      </c>
      <c r="AA77" s="161">
        <f t="shared" si="16"/>
        <v>91.69193450576104</v>
      </c>
      <c r="AB77" s="47">
        <f t="shared" si="17"/>
        <v>3.0531645569620252</v>
      </c>
      <c r="AC77" s="47">
        <v>33</v>
      </c>
      <c r="AD77" s="186">
        <f>$AC77+(0.0374*(365-($AC$2-$L77)))</f>
        <v>31.429200000000002</v>
      </c>
      <c r="AE77" s="51">
        <f t="shared" si="19"/>
        <v>1139.934065934066</v>
      </c>
      <c r="AF77" s="49">
        <f t="shared" si="20"/>
        <v>95.551908786828449</v>
      </c>
      <c r="AG77" s="47">
        <f t="shared" si="21"/>
        <v>93.621921646294737</v>
      </c>
      <c r="AH77" s="52">
        <v>4</v>
      </c>
      <c r="AI77" s="53">
        <v>2.9</v>
      </c>
      <c r="AJ77" s="54">
        <v>63</v>
      </c>
      <c r="AK77" s="54">
        <v>116</v>
      </c>
      <c r="AL77" s="55">
        <v>23</v>
      </c>
      <c r="AM77" s="56">
        <v>0.69</v>
      </c>
      <c r="AN77" s="56">
        <v>0.43</v>
      </c>
      <c r="AO77" s="57">
        <v>1.4999999999999999E-2</v>
      </c>
      <c r="AP77" s="48"/>
      <c r="AQ77" s="51"/>
      <c r="AR77" s="58"/>
    </row>
    <row r="78" spans="1:45" s="18" customFormat="1" ht="15.95" hidden="1" customHeight="1" thickBot="1" x14ac:dyDescent="0.25">
      <c r="A78" s="39" t="s">
        <v>180</v>
      </c>
      <c r="B78" s="40">
        <v>53</v>
      </c>
      <c r="C78" s="41">
        <v>66</v>
      </c>
      <c r="D78" s="41"/>
      <c r="E78" s="42">
        <v>19689267</v>
      </c>
      <c r="F78" s="40" t="s">
        <v>70</v>
      </c>
      <c r="G78" s="40" t="s">
        <v>71</v>
      </c>
      <c r="H78" s="40" t="s">
        <v>134</v>
      </c>
      <c r="I78" s="40" t="s">
        <v>183</v>
      </c>
      <c r="J78" s="43" t="s">
        <v>184</v>
      </c>
      <c r="K78" s="41">
        <v>18908676</v>
      </c>
      <c r="L78" s="44">
        <v>43884</v>
      </c>
      <c r="M78" s="45">
        <v>72</v>
      </c>
      <c r="N78" s="40" t="s">
        <v>74</v>
      </c>
      <c r="O78" s="40" t="s">
        <v>74</v>
      </c>
      <c r="P78" s="44">
        <v>44068</v>
      </c>
      <c r="Q78" s="45">
        <v>771</v>
      </c>
      <c r="R78" s="40">
        <v>842</v>
      </c>
      <c r="S78" s="40">
        <v>869</v>
      </c>
      <c r="T78" s="46">
        <v>882</v>
      </c>
      <c r="U78" s="47">
        <f t="shared" si="12"/>
        <v>3.6296296296296298</v>
      </c>
      <c r="V78" s="40">
        <v>1034</v>
      </c>
      <c r="W78" s="47">
        <f t="shared" si="13"/>
        <v>2.5333333333333332</v>
      </c>
      <c r="X78" s="47">
        <f t="shared" si="14"/>
        <v>3.4125412541254128</v>
      </c>
      <c r="Y78" s="40">
        <v>1216</v>
      </c>
      <c r="Z78" s="49">
        <f t="shared" si="15"/>
        <v>2.7833333333333332</v>
      </c>
      <c r="AA78" s="161">
        <f t="shared" si="16"/>
        <v>81.018799272286202</v>
      </c>
      <c r="AB78" s="47">
        <f t="shared" si="17"/>
        <v>3.3498622589531681</v>
      </c>
      <c r="AC78" s="47">
        <v>38</v>
      </c>
      <c r="AD78" s="50">
        <f t="shared" ref="AD78:AD91" si="22">$AC78+(0.0374*(365-($AC$3-$L78)))</f>
        <v>38.374000000000002</v>
      </c>
      <c r="AE78" s="51">
        <f t="shared" si="19"/>
        <v>1266.7653631284916</v>
      </c>
      <c r="AF78" s="49">
        <f t="shared" si="20"/>
        <v>106.1832013352326</v>
      </c>
      <c r="AG78" s="47">
        <f t="shared" si="21"/>
        <v>93.601000303759406</v>
      </c>
      <c r="AH78" s="52">
        <v>3</v>
      </c>
      <c r="AI78" s="53">
        <v>2.7</v>
      </c>
      <c r="AJ78" s="54">
        <v>68</v>
      </c>
      <c r="AK78" s="54">
        <v>115</v>
      </c>
      <c r="AL78" s="55">
        <v>30</v>
      </c>
      <c r="AM78" s="56">
        <v>0.14000000000000001</v>
      </c>
      <c r="AN78" s="56">
        <v>0.87</v>
      </c>
      <c r="AO78" s="57">
        <v>-3.0000000000000001E-3</v>
      </c>
      <c r="AP78" s="48"/>
      <c r="AQ78" s="51"/>
      <c r="AR78" s="58"/>
    </row>
    <row r="79" spans="1:45" s="18" customFormat="1" ht="15.95" hidden="1" customHeight="1" thickBot="1" x14ac:dyDescent="0.25">
      <c r="A79" s="39" t="s">
        <v>81</v>
      </c>
      <c r="B79" s="40">
        <v>54</v>
      </c>
      <c r="C79" s="41">
        <v>8</v>
      </c>
      <c r="D79" s="41"/>
      <c r="E79" s="42">
        <v>19803587</v>
      </c>
      <c r="F79" s="40" t="s">
        <v>70</v>
      </c>
      <c r="G79" s="40" t="s">
        <v>71</v>
      </c>
      <c r="H79" s="40" t="s">
        <v>90</v>
      </c>
      <c r="I79" s="40">
        <v>11</v>
      </c>
      <c r="J79" s="43" t="s">
        <v>91</v>
      </c>
      <c r="K79" s="41">
        <v>18628670</v>
      </c>
      <c r="L79" s="44">
        <v>43885</v>
      </c>
      <c r="M79" s="45">
        <v>85</v>
      </c>
      <c r="N79" s="40" t="s">
        <v>74</v>
      </c>
      <c r="O79" s="40" t="s">
        <v>74</v>
      </c>
      <c r="P79" s="44">
        <v>44076</v>
      </c>
      <c r="Q79" s="45">
        <v>663</v>
      </c>
      <c r="R79" s="40">
        <v>702</v>
      </c>
      <c r="S79" s="40">
        <v>714</v>
      </c>
      <c r="T79" s="46">
        <v>746</v>
      </c>
      <c r="U79" s="47">
        <f t="shared" si="12"/>
        <v>3.0826446280991737</v>
      </c>
      <c r="V79" s="48">
        <v>926</v>
      </c>
      <c r="W79" s="47">
        <f t="shared" si="13"/>
        <v>3</v>
      </c>
      <c r="X79" s="47">
        <f t="shared" si="14"/>
        <v>3.0662251655629138</v>
      </c>
      <c r="Y79" s="40">
        <v>1106</v>
      </c>
      <c r="Z79" s="49">
        <f t="shared" si="15"/>
        <v>3</v>
      </c>
      <c r="AA79" s="161">
        <f t="shared" si="16"/>
        <v>87.32565191024861</v>
      </c>
      <c r="AB79" s="47">
        <f t="shared" si="17"/>
        <v>3.0552486187845305</v>
      </c>
      <c r="AC79" s="47">
        <v>34</v>
      </c>
      <c r="AD79" s="50">
        <f t="shared" si="22"/>
        <v>34.4114</v>
      </c>
      <c r="AE79" s="51">
        <f t="shared" si="19"/>
        <v>1128.5029239766081</v>
      </c>
      <c r="AF79" s="49">
        <f t="shared" si="20"/>
        <v>94.593724040631486</v>
      </c>
      <c r="AG79" s="47">
        <f t="shared" si="21"/>
        <v>90.959687975440048</v>
      </c>
      <c r="AH79" s="52">
        <v>5</v>
      </c>
      <c r="AI79" s="53">
        <v>2.4</v>
      </c>
      <c r="AJ79" s="54">
        <v>58</v>
      </c>
      <c r="AK79" s="54">
        <v>108</v>
      </c>
      <c r="AL79" s="55">
        <v>32</v>
      </c>
      <c r="AM79" s="56">
        <v>0.35</v>
      </c>
      <c r="AN79" s="56">
        <v>0.56999999999999995</v>
      </c>
      <c r="AO79" s="57">
        <v>2.5999999999999999E-2</v>
      </c>
      <c r="AP79" s="48"/>
      <c r="AQ79" s="51"/>
      <c r="AR79" s="58"/>
    </row>
    <row r="80" spans="1:45" s="18" customFormat="1" ht="15.95" hidden="1" customHeight="1" thickBot="1" x14ac:dyDescent="0.25">
      <c r="A80" s="43" t="s">
        <v>167</v>
      </c>
      <c r="B80" s="40">
        <v>53</v>
      </c>
      <c r="C80" s="41">
        <v>53</v>
      </c>
      <c r="D80" s="41"/>
      <c r="E80" s="72">
        <v>19791657</v>
      </c>
      <c r="F80" s="41" t="s">
        <v>70</v>
      </c>
      <c r="G80" s="41" t="s">
        <v>75</v>
      </c>
      <c r="H80" s="41"/>
      <c r="I80" s="41">
        <v>2820</v>
      </c>
      <c r="J80" s="43" t="s">
        <v>169</v>
      </c>
      <c r="K80" s="41">
        <v>17796119</v>
      </c>
      <c r="L80" s="73">
        <v>43918</v>
      </c>
      <c r="M80" s="74">
        <v>82</v>
      </c>
      <c r="N80" s="41" t="s">
        <v>74</v>
      </c>
      <c r="O80" s="41" t="s">
        <v>74</v>
      </c>
      <c r="P80" s="73">
        <v>44065</v>
      </c>
      <c r="Q80" s="74">
        <v>615</v>
      </c>
      <c r="R80" s="40">
        <v>686</v>
      </c>
      <c r="S80" s="40">
        <v>809</v>
      </c>
      <c r="T80" s="46">
        <v>718</v>
      </c>
      <c r="U80" s="47">
        <f t="shared" si="12"/>
        <v>3.4354066985645932</v>
      </c>
      <c r="V80" s="48">
        <v>860</v>
      </c>
      <c r="W80" s="47">
        <f t="shared" si="13"/>
        <v>2.3666666666666667</v>
      </c>
      <c r="X80" s="47">
        <f t="shared" si="14"/>
        <v>3.1970260223048328</v>
      </c>
      <c r="Y80" s="40">
        <v>1054</v>
      </c>
      <c r="Z80" s="49">
        <f t="shared" si="15"/>
        <v>2.8</v>
      </c>
      <c r="AA80" s="161">
        <f t="shared" si="16"/>
        <v>81.503941782898693</v>
      </c>
      <c r="AB80" s="47">
        <f t="shared" si="17"/>
        <v>3.2036474164133737</v>
      </c>
      <c r="AC80" s="47">
        <v>32</v>
      </c>
      <c r="AD80" s="50">
        <f t="shared" si="22"/>
        <v>33.645600000000002</v>
      </c>
      <c r="AE80" s="51">
        <f t="shared" si="19"/>
        <v>1194.934065934066</v>
      </c>
      <c r="AF80" s="49">
        <f t="shared" si="20"/>
        <v>100.16213593972023</v>
      </c>
      <c r="AG80" s="47">
        <f t="shared" si="21"/>
        <v>90.833038861309461</v>
      </c>
      <c r="AH80" s="52">
        <v>0</v>
      </c>
      <c r="AI80" s="53">
        <v>5</v>
      </c>
      <c r="AJ80" s="54">
        <v>72</v>
      </c>
      <c r="AK80" s="54">
        <v>131</v>
      </c>
      <c r="AL80" s="55">
        <v>19</v>
      </c>
      <c r="AM80" s="56">
        <v>0.49</v>
      </c>
      <c r="AN80" s="56">
        <v>0.64</v>
      </c>
      <c r="AO80" s="57">
        <v>-1.4E-2</v>
      </c>
      <c r="AP80" s="48"/>
      <c r="AQ80" s="51"/>
      <c r="AR80" s="58"/>
    </row>
    <row r="81" spans="1:44" s="18" customFormat="1" ht="15.95" hidden="1" customHeight="1" thickBot="1" x14ac:dyDescent="0.25">
      <c r="A81" s="43" t="s">
        <v>189</v>
      </c>
      <c r="B81" s="40">
        <v>53</v>
      </c>
      <c r="C81" s="41">
        <v>71</v>
      </c>
      <c r="D81" s="41"/>
      <c r="E81" s="41">
        <v>19815362</v>
      </c>
      <c r="F81" s="41" t="s">
        <v>70</v>
      </c>
      <c r="G81" s="41" t="s">
        <v>75</v>
      </c>
      <c r="H81" s="41" t="s">
        <v>192</v>
      </c>
      <c r="I81" s="41" t="s">
        <v>192</v>
      </c>
      <c r="J81" s="43" t="s">
        <v>193</v>
      </c>
      <c r="K81" s="41">
        <v>18337130</v>
      </c>
      <c r="L81" s="73">
        <v>43883</v>
      </c>
      <c r="M81" s="74">
        <v>77</v>
      </c>
      <c r="N81" s="41" t="s">
        <v>74</v>
      </c>
      <c r="O81" s="41" t="s">
        <v>74</v>
      </c>
      <c r="P81" s="44">
        <v>44072</v>
      </c>
      <c r="Q81" s="45">
        <v>792</v>
      </c>
      <c r="R81" s="40">
        <v>774</v>
      </c>
      <c r="S81" s="40">
        <v>844</v>
      </c>
      <c r="T81" s="46">
        <v>750</v>
      </c>
      <c r="U81" s="47">
        <f t="shared" si="12"/>
        <v>3.0737704918032787</v>
      </c>
      <c r="V81" s="48">
        <v>900</v>
      </c>
      <c r="W81" s="47">
        <f t="shared" si="13"/>
        <v>2.5</v>
      </c>
      <c r="X81" s="47">
        <f t="shared" si="14"/>
        <v>2.9605263157894739</v>
      </c>
      <c r="Y81" s="40">
        <v>1106</v>
      </c>
      <c r="Z81" s="49">
        <f t="shared" si="15"/>
        <v>2.9666666666666668</v>
      </c>
      <c r="AA81" s="161">
        <f t="shared" si="16"/>
        <v>86.355366889023628</v>
      </c>
      <c r="AB81" s="47">
        <f t="shared" si="17"/>
        <v>3.0384615384615383</v>
      </c>
      <c r="AC81" s="47">
        <v>34</v>
      </c>
      <c r="AD81" s="50">
        <f t="shared" si="22"/>
        <v>34.336599999999997</v>
      </c>
      <c r="AE81" s="51">
        <f t="shared" si="19"/>
        <v>1131.0857142857144</v>
      </c>
      <c r="AF81" s="49">
        <f t="shared" si="20"/>
        <v>94.810219495418167</v>
      </c>
      <c r="AG81" s="47">
        <f t="shared" si="21"/>
        <v>90.58279319222089</v>
      </c>
      <c r="AH81" s="52">
        <v>6</v>
      </c>
      <c r="AI81" s="53">
        <v>0.5</v>
      </c>
      <c r="AJ81" s="54">
        <v>54</v>
      </c>
      <c r="AK81" s="54">
        <v>88</v>
      </c>
      <c r="AL81" s="55">
        <v>31</v>
      </c>
      <c r="AM81" s="56">
        <v>0.68</v>
      </c>
      <c r="AN81" s="56">
        <v>0.47</v>
      </c>
      <c r="AO81" s="57">
        <v>2.3E-2</v>
      </c>
      <c r="AP81" s="48"/>
      <c r="AQ81" s="51"/>
      <c r="AR81" s="58"/>
    </row>
    <row r="82" spans="1:44" s="18" customFormat="1" ht="15.95" hidden="1" customHeight="1" thickBot="1" x14ac:dyDescent="0.25">
      <c r="A82" s="39" t="s">
        <v>189</v>
      </c>
      <c r="B82" s="40">
        <v>53</v>
      </c>
      <c r="C82" s="41">
        <v>69</v>
      </c>
      <c r="D82" s="41"/>
      <c r="E82" s="40">
        <v>19815367</v>
      </c>
      <c r="F82" s="40" t="s">
        <v>70</v>
      </c>
      <c r="G82" s="40" t="s">
        <v>75</v>
      </c>
      <c r="H82" s="40" t="s">
        <v>190</v>
      </c>
      <c r="I82" s="40" t="s">
        <v>190</v>
      </c>
      <c r="J82" s="43" t="s">
        <v>166</v>
      </c>
      <c r="K82" s="41">
        <v>18876806</v>
      </c>
      <c r="L82" s="44">
        <v>43861</v>
      </c>
      <c r="M82" s="45">
        <v>77</v>
      </c>
      <c r="N82" s="40" t="s">
        <v>74</v>
      </c>
      <c r="O82" s="40" t="s">
        <v>74</v>
      </c>
      <c r="P82" s="44">
        <v>44072</v>
      </c>
      <c r="Q82" s="45">
        <v>790</v>
      </c>
      <c r="R82" s="40">
        <v>812</v>
      </c>
      <c r="S82" s="40">
        <v>812</v>
      </c>
      <c r="T82" s="46">
        <v>816</v>
      </c>
      <c r="U82" s="47">
        <f t="shared" si="12"/>
        <v>3.0676691729323307</v>
      </c>
      <c r="V82" s="48">
        <v>942</v>
      </c>
      <c r="W82" s="47">
        <f t="shared" si="13"/>
        <v>2.1</v>
      </c>
      <c r="X82" s="47">
        <f t="shared" si="14"/>
        <v>2.8895705521472395</v>
      </c>
      <c r="Y82" s="40">
        <v>1152</v>
      </c>
      <c r="Z82" s="49">
        <f t="shared" si="15"/>
        <v>2.8</v>
      </c>
      <c r="AA82" s="161">
        <f t="shared" si="16"/>
        <v>81.503941782898693</v>
      </c>
      <c r="AB82" s="47">
        <f t="shared" si="17"/>
        <v>2.9844559585492227</v>
      </c>
      <c r="AC82" s="47">
        <v>36</v>
      </c>
      <c r="AD82" s="50">
        <f t="shared" si="22"/>
        <v>35.513800000000003</v>
      </c>
      <c r="AE82" s="51">
        <f t="shared" si="19"/>
        <v>1142.9714285714285</v>
      </c>
      <c r="AF82" s="49">
        <f t="shared" si="20"/>
        <v>95.806507545082042</v>
      </c>
      <c r="AG82" s="47">
        <f t="shared" si="21"/>
        <v>88.655224663990367</v>
      </c>
      <c r="AH82" s="52">
        <v>5</v>
      </c>
      <c r="AI82" s="53">
        <v>1.9</v>
      </c>
      <c r="AJ82" s="54">
        <v>52</v>
      </c>
      <c r="AK82" s="54">
        <v>91</v>
      </c>
      <c r="AL82" s="55">
        <v>32</v>
      </c>
      <c r="AM82" s="56">
        <v>0.37</v>
      </c>
      <c r="AN82" s="56">
        <v>0.39</v>
      </c>
      <c r="AO82" s="57">
        <v>1.2999999999999999E-2</v>
      </c>
      <c r="AP82" s="48"/>
      <c r="AQ82" s="51"/>
      <c r="AR82" s="58"/>
    </row>
    <row r="83" spans="1:44" s="18" customFormat="1" ht="15.95" hidden="1" customHeight="1" thickBot="1" x14ac:dyDescent="0.25">
      <c r="A83" s="39" t="s">
        <v>112</v>
      </c>
      <c r="B83" s="40">
        <v>54</v>
      </c>
      <c r="C83" s="41">
        <v>21</v>
      </c>
      <c r="D83" s="41"/>
      <c r="E83" s="42">
        <v>19777395</v>
      </c>
      <c r="F83" s="40" t="s">
        <v>70</v>
      </c>
      <c r="G83" s="40" t="s">
        <v>71</v>
      </c>
      <c r="H83" s="40" t="s">
        <v>119</v>
      </c>
      <c r="I83" s="40" t="s">
        <v>119</v>
      </c>
      <c r="J83" s="43" t="s">
        <v>118</v>
      </c>
      <c r="K83" s="41">
        <v>17230795</v>
      </c>
      <c r="L83" s="44">
        <v>43846</v>
      </c>
      <c r="M83" s="45">
        <v>78</v>
      </c>
      <c r="N83" s="40" t="s">
        <v>74</v>
      </c>
      <c r="O83" s="40" t="s">
        <v>74</v>
      </c>
      <c r="P83" s="44">
        <v>44067</v>
      </c>
      <c r="Q83" s="45">
        <v>820</v>
      </c>
      <c r="R83" s="40">
        <v>826</v>
      </c>
      <c r="S83" s="40">
        <v>779</v>
      </c>
      <c r="T83" s="46">
        <v>850</v>
      </c>
      <c r="U83" s="47">
        <f t="shared" si="12"/>
        <v>3.0249110320284696</v>
      </c>
      <c r="V83" s="48">
        <v>970</v>
      </c>
      <c r="W83" s="47">
        <f t="shared" si="13"/>
        <v>2</v>
      </c>
      <c r="X83" s="47">
        <f t="shared" si="14"/>
        <v>2.8445747800586512</v>
      </c>
      <c r="Y83" s="40">
        <v>1188</v>
      </c>
      <c r="Z83" s="49">
        <f t="shared" si="15"/>
        <v>2.8166666666666669</v>
      </c>
      <c r="AA83" s="161">
        <f t="shared" si="16"/>
        <v>81.989084293511212</v>
      </c>
      <c r="AB83" s="47">
        <f t="shared" si="17"/>
        <v>2.9625935162094765</v>
      </c>
      <c r="AC83" s="47">
        <v>33</v>
      </c>
      <c r="AD83" s="50">
        <f t="shared" si="22"/>
        <v>31.9528</v>
      </c>
      <c r="AE83" s="51">
        <f t="shared" si="19"/>
        <v>1106.1111111111111</v>
      </c>
      <c r="AF83" s="49">
        <f t="shared" si="20"/>
        <v>92.716790519268102</v>
      </c>
      <c r="AG83" s="47">
        <f t="shared" si="21"/>
        <v>87.352937406389657</v>
      </c>
      <c r="AH83" s="52">
        <v>6</v>
      </c>
      <c r="AI83" s="53">
        <v>-0.6</v>
      </c>
      <c r="AJ83" s="54">
        <v>52</v>
      </c>
      <c r="AK83" s="54">
        <v>99</v>
      </c>
      <c r="AL83" s="55">
        <v>22</v>
      </c>
      <c r="AM83" s="56">
        <v>0</v>
      </c>
      <c r="AN83" s="56">
        <v>0.64</v>
      </c>
      <c r="AO83" s="57">
        <v>0.04</v>
      </c>
      <c r="AP83" s="48"/>
      <c r="AQ83" s="51"/>
      <c r="AR83" s="58"/>
    </row>
    <row r="84" spans="1:44" s="18" customFormat="1" ht="15.95" hidden="1" customHeight="1" thickBot="1" x14ac:dyDescent="0.25">
      <c r="A84" s="39" t="s">
        <v>148</v>
      </c>
      <c r="B84" s="40">
        <v>54</v>
      </c>
      <c r="C84" s="41">
        <v>41</v>
      </c>
      <c r="D84" s="41"/>
      <c r="E84" s="42">
        <v>19789562</v>
      </c>
      <c r="F84" s="40" t="s">
        <v>70</v>
      </c>
      <c r="G84" s="40" t="s">
        <v>75</v>
      </c>
      <c r="H84" s="40" t="s">
        <v>149</v>
      </c>
      <c r="I84" s="40" t="s">
        <v>149</v>
      </c>
      <c r="J84" s="43" t="s">
        <v>73</v>
      </c>
      <c r="K84" s="41">
        <v>19160436</v>
      </c>
      <c r="L84" s="44">
        <v>43852</v>
      </c>
      <c r="M84" s="45">
        <v>89</v>
      </c>
      <c r="N84" s="40" t="s">
        <v>74</v>
      </c>
      <c r="O84" s="40" t="s">
        <v>74</v>
      </c>
      <c r="P84" s="44">
        <v>44066</v>
      </c>
      <c r="Q84" s="45">
        <v>882</v>
      </c>
      <c r="R84" s="40">
        <v>902</v>
      </c>
      <c r="S84" s="40">
        <v>925</v>
      </c>
      <c r="T84" s="46">
        <v>906</v>
      </c>
      <c r="U84" s="47">
        <f t="shared" si="12"/>
        <v>3.2945454545454544</v>
      </c>
      <c r="V84" s="48">
        <v>1000</v>
      </c>
      <c r="W84" s="47">
        <f t="shared" si="13"/>
        <v>1.5666666666666667</v>
      </c>
      <c r="X84" s="47">
        <f t="shared" si="14"/>
        <v>2.9850746268656718</v>
      </c>
      <c r="Y84" s="40">
        <v>1206</v>
      </c>
      <c r="Z84" s="49">
        <f t="shared" si="15"/>
        <v>2.5</v>
      </c>
      <c r="AA84" s="161">
        <f t="shared" si="16"/>
        <v>72.771376591873832</v>
      </c>
      <c r="AB84" s="47">
        <f t="shared" si="17"/>
        <v>3.0531645569620252</v>
      </c>
      <c r="AC84" s="47">
        <v>35</v>
      </c>
      <c r="AD84" s="50">
        <f t="shared" si="22"/>
        <v>34.177199999999999</v>
      </c>
      <c r="AE84" s="51">
        <f t="shared" si="19"/>
        <v>1211.4088397790056</v>
      </c>
      <c r="AF84" s="49">
        <f t="shared" si="20"/>
        <v>101.543089570951</v>
      </c>
      <c r="AG84" s="185">
        <f t="shared" si="21"/>
        <v>87.157233081412414</v>
      </c>
      <c r="AH84" s="52">
        <v>8</v>
      </c>
      <c r="AI84" s="53">
        <v>0.8</v>
      </c>
      <c r="AJ84" s="54">
        <v>71</v>
      </c>
      <c r="AK84" s="54">
        <v>135</v>
      </c>
      <c r="AL84" s="55">
        <v>27</v>
      </c>
      <c r="AM84" s="56">
        <v>0.95</v>
      </c>
      <c r="AN84" s="56">
        <v>0.24</v>
      </c>
      <c r="AO84" s="57">
        <v>-2.1000000000000001E-2</v>
      </c>
      <c r="AP84" s="48"/>
      <c r="AQ84" s="51"/>
      <c r="AR84" s="58"/>
    </row>
    <row r="85" spans="1:44" s="18" customFormat="1" ht="15.95" hidden="1" customHeight="1" thickBot="1" x14ac:dyDescent="0.25">
      <c r="A85" s="39" t="s">
        <v>173</v>
      </c>
      <c r="B85" s="40">
        <v>53</v>
      </c>
      <c r="C85" s="41">
        <v>60</v>
      </c>
      <c r="D85" s="41"/>
      <c r="E85" s="40">
        <v>19895316</v>
      </c>
      <c r="F85" s="40" t="s">
        <v>70</v>
      </c>
      <c r="G85" s="40" t="s">
        <v>71</v>
      </c>
      <c r="H85" s="40">
        <v>20007</v>
      </c>
      <c r="I85" s="40">
        <v>20007</v>
      </c>
      <c r="J85" s="43" t="s">
        <v>175</v>
      </c>
      <c r="K85" s="41">
        <v>17904676</v>
      </c>
      <c r="L85" s="44">
        <v>43855</v>
      </c>
      <c r="M85" s="45">
        <v>88</v>
      </c>
      <c r="N85" s="40" t="s">
        <v>74</v>
      </c>
      <c r="O85" s="40" t="s">
        <v>74</v>
      </c>
      <c r="P85" s="44">
        <v>44058</v>
      </c>
      <c r="Q85" s="45">
        <v>590</v>
      </c>
      <c r="R85" s="40">
        <v>724</v>
      </c>
      <c r="S85" s="60">
        <v>591</v>
      </c>
      <c r="T85" s="46">
        <v>770</v>
      </c>
      <c r="U85" s="47">
        <f t="shared" si="12"/>
        <v>2.8308823529411766</v>
      </c>
      <c r="V85" s="48">
        <v>934</v>
      </c>
      <c r="W85" s="47">
        <f t="shared" si="13"/>
        <v>2.7333333333333334</v>
      </c>
      <c r="X85" s="47">
        <f t="shared" si="14"/>
        <v>2.8132530120481927</v>
      </c>
      <c r="Y85" s="40">
        <v>1126</v>
      </c>
      <c r="Z85" s="49">
        <f t="shared" si="15"/>
        <v>2.9666666666666668</v>
      </c>
      <c r="AA85" s="161">
        <f t="shared" si="16"/>
        <v>86.355366889023628</v>
      </c>
      <c r="AB85" s="47">
        <f t="shared" si="17"/>
        <v>2.8724489795918369</v>
      </c>
      <c r="AC85" s="47">
        <v>37</v>
      </c>
      <c r="AD85" s="50">
        <f t="shared" si="22"/>
        <v>36.289400000000001</v>
      </c>
      <c r="AE85" s="51">
        <f t="shared" si="19"/>
        <v>1044.7566137566137</v>
      </c>
      <c r="AF85" s="49">
        <f t="shared" si="20"/>
        <v>87.573914707345708</v>
      </c>
      <c r="AG85" s="47">
        <f t="shared" si="21"/>
        <v>86.964640798184661</v>
      </c>
      <c r="AH85" s="52">
        <v>6</v>
      </c>
      <c r="AI85" s="53">
        <v>1.2</v>
      </c>
      <c r="AJ85" s="54">
        <v>68</v>
      </c>
      <c r="AK85" s="54">
        <v>122</v>
      </c>
      <c r="AL85" s="55">
        <v>18</v>
      </c>
      <c r="AM85" s="56">
        <v>0.61</v>
      </c>
      <c r="AN85" s="56">
        <v>0.72</v>
      </c>
      <c r="AO85" s="57">
        <v>-2.8000000000000001E-2</v>
      </c>
      <c r="AP85" s="48"/>
      <c r="AQ85" s="51"/>
      <c r="AR85" s="58"/>
    </row>
    <row r="86" spans="1:44" s="18" customFormat="1" ht="15.95" customHeight="1" thickBot="1" x14ac:dyDescent="0.25">
      <c r="A86" s="187" t="s">
        <v>180</v>
      </c>
      <c r="B86" s="40">
        <v>53</v>
      </c>
      <c r="C86" s="41">
        <v>65</v>
      </c>
      <c r="D86" s="41"/>
      <c r="E86" s="42">
        <v>19688468</v>
      </c>
      <c r="F86" s="40" t="s">
        <v>70</v>
      </c>
      <c r="G86" s="40" t="s">
        <v>71</v>
      </c>
      <c r="H86" s="40">
        <v>5</v>
      </c>
      <c r="I86" s="40" t="s">
        <v>181</v>
      </c>
      <c r="J86" s="43" t="s">
        <v>182</v>
      </c>
      <c r="K86" s="41">
        <v>19125879</v>
      </c>
      <c r="L86" s="44">
        <v>43900</v>
      </c>
      <c r="M86" s="45">
        <v>67</v>
      </c>
      <c r="N86" s="40" t="s">
        <v>74</v>
      </c>
      <c r="O86" s="40" t="s">
        <v>74</v>
      </c>
      <c r="P86" s="44">
        <v>44068</v>
      </c>
      <c r="Q86" s="45">
        <v>691</v>
      </c>
      <c r="R86" s="40">
        <v>742</v>
      </c>
      <c r="S86" s="40">
        <v>881</v>
      </c>
      <c r="T86" s="46">
        <v>796</v>
      </c>
      <c r="U86" s="47">
        <f t="shared" si="12"/>
        <v>3.5066079295154187</v>
      </c>
      <c r="V86" s="48">
        <v>950</v>
      </c>
      <c r="W86" s="47">
        <f t="shared" si="13"/>
        <v>2.5666666666666669</v>
      </c>
      <c r="X86" s="47">
        <f t="shared" si="14"/>
        <v>3.3101045296167246</v>
      </c>
      <c r="Y86" s="40">
        <v>1074</v>
      </c>
      <c r="Z86" s="49">
        <f t="shared" si="15"/>
        <v>2.3166666666666669</v>
      </c>
      <c r="AA86" s="161">
        <f t="shared" si="16"/>
        <v>67.434808975136434</v>
      </c>
      <c r="AB86" s="47">
        <f t="shared" si="17"/>
        <v>3.0951008645533142</v>
      </c>
      <c r="AC86" s="47">
        <v>33</v>
      </c>
      <c r="AD86" s="50">
        <f t="shared" si="22"/>
        <v>33.9724</v>
      </c>
      <c r="AE86" s="51">
        <f t="shared" si="19"/>
        <v>1223.3463687150838</v>
      </c>
      <c r="AF86" s="49">
        <f t="shared" si="20"/>
        <v>102.54372084439716</v>
      </c>
      <c r="AG86" s="184">
        <f t="shared" si="21"/>
        <v>84.989264909766803</v>
      </c>
      <c r="AH86" s="52">
        <v>7</v>
      </c>
      <c r="AI86" s="53">
        <v>0.06</v>
      </c>
      <c r="AJ86" s="54">
        <v>52</v>
      </c>
      <c r="AK86" s="54">
        <v>105</v>
      </c>
      <c r="AL86" s="55">
        <v>50</v>
      </c>
      <c r="AM86" s="56">
        <v>0.49</v>
      </c>
      <c r="AN86" s="56">
        <v>0.68</v>
      </c>
      <c r="AO86" s="57">
        <v>1.9E-2</v>
      </c>
      <c r="AP86" s="48"/>
      <c r="AQ86" s="51"/>
      <c r="AR86" s="58"/>
    </row>
    <row r="87" spans="1:44" s="18" customFormat="1" ht="15.95" customHeight="1" thickBot="1" x14ac:dyDescent="0.25">
      <c r="A87" s="187" t="s">
        <v>97</v>
      </c>
      <c r="B87" s="40">
        <v>54</v>
      </c>
      <c r="C87" s="41">
        <v>12</v>
      </c>
      <c r="D87" s="41"/>
      <c r="E87" s="42">
        <v>19816026</v>
      </c>
      <c r="F87" s="40" t="s">
        <v>70</v>
      </c>
      <c r="G87" s="40" t="s">
        <v>71</v>
      </c>
      <c r="H87" s="40" t="s">
        <v>100</v>
      </c>
      <c r="I87" s="40" t="s">
        <v>100</v>
      </c>
      <c r="J87" s="43" t="s">
        <v>101</v>
      </c>
      <c r="K87" s="41">
        <v>14087179</v>
      </c>
      <c r="L87" s="44">
        <v>43895</v>
      </c>
      <c r="M87" s="45" t="s">
        <v>102</v>
      </c>
      <c r="N87" s="40" t="s">
        <v>74</v>
      </c>
      <c r="O87" s="70" t="s">
        <v>103</v>
      </c>
      <c r="P87" s="44">
        <v>44058</v>
      </c>
      <c r="Q87" s="45">
        <v>595</v>
      </c>
      <c r="R87" s="40">
        <v>684</v>
      </c>
      <c r="S87" s="40">
        <v>834</v>
      </c>
      <c r="T87" s="46">
        <v>694</v>
      </c>
      <c r="U87" s="47">
        <f t="shared" si="12"/>
        <v>2.9913793103448274</v>
      </c>
      <c r="V87" s="48">
        <v>845</v>
      </c>
      <c r="W87" s="47">
        <f t="shared" si="13"/>
        <v>2.5166666666666666</v>
      </c>
      <c r="X87" s="47">
        <f t="shared" si="14"/>
        <v>2.8938356164383561</v>
      </c>
      <c r="Y87" s="40">
        <v>984</v>
      </c>
      <c r="Z87" s="49">
        <f t="shared" si="15"/>
        <v>2.4166666666666665</v>
      </c>
      <c r="AA87" s="161">
        <f t="shared" si="16"/>
        <v>70.345664038811378</v>
      </c>
      <c r="AB87" s="47">
        <f t="shared" si="17"/>
        <v>2.7954545454545454</v>
      </c>
      <c r="AC87" s="47">
        <v>35</v>
      </c>
      <c r="AD87" s="50">
        <f t="shared" si="22"/>
        <v>35.785400000000003</v>
      </c>
      <c r="AE87" s="51">
        <f t="shared" si="19"/>
        <v>1163.3121693121693</v>
      </c>
      <c r="AF87" s="49">
        <f t="shared" si="20"/>
        <v>97.511515459134685</v>
      </c>
      <c r="AG87" s="184">
        <f t="shared" si="21"/>
        <v>83.928589748973025</v>
      </c>
      <c r="AH87" s="52">
        <v>9</v>
      </c>
      <c r="AI87" s="53">
        <v>0.9</v>
      </c>
      <c r="AJ87" s="54">
        <v>41</v>
      </c>
      <c r="AK87" s="54">
        <v>65</v>
      </c>
      <c r="AL87" s="55">
        <v>17</v>
      </c>
      <c r="AM87" s="56">
        <v>0.39</v>
      </c>
      <c r="AN87" s="56">
        <v>0.35</v>
      </c>
      <c r="AO87" s="57">
        <v>1E-3</v>
      </c>
      <c r="AP87" s="48"/>
      <c r="AQ87" s="51"/>
      <c r="AR87" s="58"/>
    </row>
    <row r="88" spans="1:44" s="18" customFormat="1" ht="15.95" customHeight="1" thickBot="1" x14ac:dyDescent="0.25">
      <c r="A88" s="188" t="s">
        <v>189</v>
      </c>
      <c r="B88" s="40">
        <v>53</v>
      </c>
      <c r="C88" s="41">
        <v>75</v>
      </c>
      <c r="D88" s="41"/>
      <c r="E88" s="41">
        <v>19815364</v>
      </c>
      <c r="F88" s="41" t="s">
        <v>70</v>
      </c>
      <c r="G88" s="41" t="s">
        <v>75</v>
      </c>
      <c r="H88" s="41" t="s">
        <v>198</v>
      </c>
      <c r="I88" s="41" t="s">
        <v>198</v>
      </c>
      <c r="J88" s="43" t="s">
        <v>197</v>
      </c>
      <c r="K88" s="41">
        <v>17332593</v>
      </c>
      <c r="L88" s="73">
        <v>43864</v>
      </c>
      <c r="M88" s="74" t="s">
        <v>154</v>
      </c>
      <c r="N88" s="77" t="s">
        <v>103</v>
      </c>
      <c r="O88" s="41" t="s">
        <v>74</v>
      </c>
      <c r="P88" s="44">
        <v>44072</v>
      </c>
      <c r="Q88" s="45">
        <v>684</v>
      </c>
      <c r="R88" s="40">
        <v>772</v>
      </c>
      <c r="S88" s="40">
        <v>680</v>
      </c>
      <c r="T88" s="46">
        <v>754</v>
      </c>
      <c r="U88" s="47">
        <f t="shared" si="12"/>
        <v>2.8669201520912546</v>
      </c>
      <c r="V88" s="48">
        <v>882</v>
      </c>
      <c r="W88" s="47">
        <f t="shared" si="13"/>
        <v>2.1333333333333333</v>
      </c>
      <c r="X88" s="47">
        <f t="shared" si="14"/>
        <v>2.7306501547987616</v>
      </c>
      <c r="Y88" s="40">
        <v>1084</v>
      </c>
      <c r="Z88" s="49">
        <f t="shared" si="15"/>
        <v>2.75</v>
      </c>
      <c r="AA88" s="161">
        <f t="shared" si="16"/>
        <v>80.048514251061235</v>
      </c>
      <c r="AB88" s="47">
        <f t="shared" si="17"/>
        <v>2.8302872062663185</v>
      </c>
      <c r="AC88" s="47">
        <v>32</v>
      </c>
      <c r="AD88" s="186">
        <f t="shared" si="22"/>
        <v>31.626000000000001</v>
      </c>
      <c r="AE88" s="51">
        <f t="shared" si="19"/>
        <v>1045.7142857142858</v>
      </c>
      <c r="AF88" s="49">
        <f t="shared" si="20"/>
        <v>87.654188984851586</v>
      </c>
      <c r="AG88" s="184">
        <f t="shared" si="21"/>
        <v>83.851351617956411</v>
      </c>
      <c r="AH88" s="52">
        <v>10</v>
      </c>
      <c r="AI88" s="53">
        <v>0.8</v>
      </c>
      <c r="AJ88" s="54">
        <v>59</v>
      </c>
      <c r="AK88" s="54">
        <v>102</v>
      </c>
      <c r="AL88" s="55">
        <v>30</v>
      </c>
      <c r="AM88" s="56"/>
      <c r="AN88" s="56"/>
      <c r="AO88" s="57"/>
      <c r="AP88" s="48"/>
      <c r="AQ88" s="48"/>
      <c r="AR88" s="58"/>
    </row>
    <row r="89" spans="1:44" s="18" customFormat="1" ht="15.95" customHeight="1" thickBot="1" x14ac:dyDescent="0.25">
      <c r="A89" s="188" t="s">
        <v>173</v>
      </c>
      <c r="B89" s="40">
        <v>53</v>
      </c>
      <c r="C89" s="41">
        <v>61</v>
      </c>
      <c r="D89" s="41"/>
      <c r="E89" s="72">
        <v>19872189</v>
      </c>
      <c r="F89" s="41" t="s">
        <v>70</v>
      </c>
      <c r="G89" s="41" t="s">
        <v>71</v>
      </c>
      <c r="H89" s="41">
        <v>20014</v>
      </c>
      <c r="I89" s="41">
        <v>20014</v>
      </c>
      <c r="J89" s="43" t="s">
        <v>176</v>
      </c>
      <c r="K89" s="41">
        <v>17755612</v>
      </c>
      <c r="L89" s="73">
        <v>43876</v>
      </c>
      <c r="M89" s="74">
        <v>84</v>
      </c>
      <c r="N89" s="41" t="s">
        <v>74</v>
      </c>
      <c r="O89" s="41" t="s">
        <v>74</v>
      </c>
      <c r="P89" s="73">
        <v>44058</v>
      </c>
      <c r="Q89" s="74">
        <v>530</v>
      </c>
      <c r="R89" s="40">
        <v>625</v>
      </c>
      <c r="S89" s="48">
        <v>605</v>
      </c>
      <c r="T89" s="46">
        <v>625</v>
      </c>
      <c r="U89" s="47">
        <f t="shared" si="12"/>
        <v>2.4900398406374502</v>
      </c>
      <c r="V89" s="48">
        <v>754</v>
      </c>
      <c r="W89" s="47">
        <f t="shared" si="13"/>
        <v>2.15</v>
      </c>
      <c r="X89" s="47">
        <f t="shared" si="14"/>
        <v>2.42443729903537</v>
      </c>
      <c r="Y89" s="40">
        <v>962</v>
      </c>
      <c r="Z89" s="49">
        <f t="shared" si="15"/>
        <v>2.8083333333333331</v>
      </c>
      <c r="AA89" s="161">
        <f t="shared" si="16"/>
        <v>81.746513038204938</v>
      </c>
      <c r="AB89" s="47">
        <f t="shared" si="17"/>
        <v>2.5929919137466308</v>
      </c>
      <c r="AC89" s="47">
        <v>32</v>
      </c>
      <c r="AD89" s="50">
        <f t="shared" si="22"/>
        <v>32.074800000000003</v>
      </c>
      <c r="AE89" s="51">
        <f t="shared" si="19"/>
        <v>970.71428571428567</v>
      </c>
      <c r="AF89" s="49">
        <f t="shared" si="20"/>
        <v>81.367515594544599</v>
      </c>
      <c r="AG89" s="184">
        <f t="shared" si="21"/>
        <v>81.557014316374762</v>
      </c>
      <c r="AH89" s="52">
        <v>9</v>
      </c>
      <c r="AI89" s="53">
        <v>0.6</v>
      </c>
      <c r="AJ89" s="54">
        <v>53</v>
      </c>
      <c r="AK89" s="54">
        <v>92</v>
      </c>
      <c r="AL89" s="55">
        <v>25</v>
      </c>
      <c r="AM89" s="56">
        <v>0.71</v>
      </c>
      <c r="AN89" s="56">
        <v>0.15</v>
      </c>
      <c r="AO89" s="57">
        <v>6.8000000000000005E-2</v>
      </c>
      <c r="AP89" s="48"/>
      <c r="AQ89" s="51"/>
      <c r="AR89" s="58"/>
    </row>
    <row r="90" spans="1:44" s="18" customFormat="1" ht="15.95" customHeight="1" thickBot="1" x14ac:dyDescent="0.25">
      <c r="A90" s="188" t="s">
        <v>167</v>
      </c>
      <c r="B90" s="40">
        <v>53</v>
      </c>
      <c r="C90" s="41">
        <v>50</v>
      </c>
      <c r="D90" s="41"/>
      <c r="E90" s="72">
        <v>19809359</v>
      </c>
      <c r="F90" s="41" t="s">
        <v>70</v>
      </c>
      <c r="G90" s="41" t="s">
        <v>71</v>
      </c>
      <c r="H90" s="41"/>
      <c r="I90" s="41">
        <v>3302</v>
      </c>
      <c r="J90" s="43" t="s">
        <v>168</v>
      </c>
      <c r="K90" s="41">
        <v>18175647</v>
      </c>
      <c r="L90" s="73">
        <v>43920</v>
      </c>
      <c r="M90" s="74" t="s">
        <v>102</v>
      </c>
      <c r="N90" s="41" t="s">
        <v>74</v>
      </c>
      <c r="O90" s="77" t="s">
        <v>103</v>
      </c>
      <c r="P90" s="73">
        <v>44065</v>
      </c>
      <c r="Q90" s="74">
        <v>550</v>
      </c>
      <c r="R90" s="40">
        <v>650</v>
      </c>
      <c r="S90" s="40">
        <v>729</v>
      </c>
      <c r="T90" s="46">
        <v>664</v>
      </c>
      <c r="U90" s="47">
        <f t="shared" si="12"/>
        <v>3.2077294685990339</v>
      </c>
      <c r="V90" s="48">
        <v>806</v>
      </c>
      <c r="W90" s="47">
        <f t="shared" si="13"/>
        <v>2.3666666666666667</v>
      </c>
      <c r="X90" s="47">
        <f t="shared" si="14"/>
        <v>3.0187265917602994</v>
      </c>
      <c r="Y90" s="40">
        <v>938</v>
      </c>
      <c r="Z90" s="49">
        <f t="shared" si="15"/>
        <v>2.2833333333333332</v>
      </c>
      <c r="AA90" s="161">
        <f t="shared" si="16"/>
        <v>66.464523953911439</v>
      </c>
      <c r="AB90" s="47">
        <f t="shared" si="17"/>
        <v>2.8685015290519877</v>
      </c>
      <c r="AC90" s="47">
        <v>34</v>
      </c>
      <c r="AD90" s="50">
        <f t="shared" si="22"/>
        <v>35.720399999999998</v>
      </c>
      <c r="AE90" s="51">
        <f t="shared" si="19"/>
        <v>1070.098901098901</v>
      </c>
      <c r="AF90" s="49">
        <f t="shared" si="20"/>
        <v>89.698163820469333</v>
      </c>
      <c r="AG90" s="184">
        <f t="shared" si="21"/>
        <v>78.081343887190386</v>
      </c>
      <c r="AH90" s="52">
        <v>7</v>
      </c>
      <c r="AI90" s="53">
        <v>1.8</v>
      </c>
      <c r="AJ90" s="54">
        <v>52</v>
      </c>
      <c r="AK90" s="54">
        <v>85</v>
      </c>
      <c r="AL90" s="55">
        <v>24</v>
      </c>
      <c r="AM90" s="56">
        <v>0.53</v>
      </c>
      <c r="AN90" s="56">
        <v>0.62</v>
      </c>
      <c r="AO90" s="57">
        <v>2.1000000000000001E-2</v>
      </c>
      <c r="AP90" s="48"/>
      <c r="AQ90" s="51"/>
      <c r="AR90" s="58"/>
    </row>
    <row r="91" spans="1:44" s="18" customFormat="1" ht="15.95" customHeight="1" thickBot="1" x14ac:dyDescent="0.25">
      <c r="A91" s="188" t="s">
        <v>167</v>
      </c>
      <c r="B91" s="40">
        <v>53</v>
      </c>
      <c r="C91" s="41">
        <v>51</v>
      </c>
      <c r="D91" s="41"/>
      <c r="E91" s="72">
        <v>19790396</v>
      </c>
      <c r="F91" s="41" t="s">
        <v>70</v>
      </c>
      <c r="G91" s="41" t="s">
        <v>71</v>
      </c>
      <c r="H91" s="41"/>
      <c r="I91" s="41">
        <v>3242</v>
      </c>
      <c r="J91" s="43" t="s">
        <v>168</v>
      </c>
      <c r="K91" s="41">
        <v>18175647</v>
      </c>
      <c r="L91" s="73">
        <v>43914</v>
      </c>
      <c r="M91" s="74" t="s">
        <v>102</v>
      </c>
      <c r="N91" s="41" t="s">
        <v>74</v>
      </c>
      <c r="O91" s="77" t="s">
        <v>103</v>
      </c>
      <c r="P91" s="44">
        <v>44065</v>
      </c>
      <c r="Q91" s="45">
        <v>575</v>
      </c>
      <c r="R91" s="40">
        <v>730</v>
      </c>
      <c r="S91" s="40">
        <v>736</v>
      </c>
      <c r="T91" s="46">
        <v>734</v>
      </c>
      <c r="U91" s="47">
        <f t="shared" si="12"/>
        <v>3.4460093896713615</v>
      </c>
      <c r="V91" s="48">
        <v>826</v>
      </c>
      <c r="W91" s="47">
        <f t="shared" si="13"/>
        <v>1.5333333333333334</v>
      </c>
      <c r="X91" s="47">
        <f t="shared" si="14"/>
        <v>3.0256410256410255</v>
      </c>
      <c r="Y91" s="40">
        <v>920</v>
      </c>
      <c r="Z91" s="49">
        <f t="shared" si="15"/>
        <v>1.55</v>
      </c>
      <c r="AA91" s="161">
        <f t="shared" si="16"/>
        <v>45.118253486961784</v>
      </c>
      <c r="AB91" s="47">
        <f t="shared" si="17"/>
        <v>2.7627627627627627</v>
      </c>
      <c r="AC91" s="47">
        <v>32</v>
      </c>
      <c r="AD91" s="50">
        <f t="shared" si="22"/>
        <v>33.496000000000002</v>
      </c>
      <c r="AE91" s="51">
        <f t="shared" si="19"/>
        <v>1039.2967032967033</v>
      </c>
      <c r="AF91" s="49">
        <f t="shared" si="20"/>
        <v>87.116252389988674</v>
      </c>
      <c r="AG91" s="184">
        <f t="shared" si="21"/>
        <v>66.117252938475232</v>
      </c>
      <c r="AH91" s="52">
        <v>7</v>
      </c>
      <c r="AI91" s="53">
        <v>3.2</v>
      </c>
      <c r="AJ91" s="54">
        <v>58</v>
      </c>
      <c r="AK91" s="54">
        <v>95</v>
      </c>
      <c r="AL91" s="55">
        <v>27</v>
      </c>
      <c r="AM91" s="56">
        <v>0.24</v>
      </c>
      <c r="AN91" s="56">
        <v>0.71</v>
      </c>
      <c r="AO91" s="57">
        <v>1E-3</v>
      </c>
      <c r="AP91" s="48"/>
      <c r="AQ91" s="51"/>
      <c r="AR91" s="58"/>
    </row>
    <row r="92" spans="1:44" s="19" customFormat="1" ht="15.95" customHeight="1" x14ac:dyDescent="0.2">
      <c r="A92" s="19" t="s">
        <v>316</v>
      </c>
      <c r="J92" s="19" t="s">
        <v>313</v>
      </c>
      <c r="L92" s="27"/>
      <c r="M92" s="95">
        <f>AVERAGE(M31:M91)</f>
        <v>81.188679245283012</v>
      </c>
      <c r="P92" s="27"/>
      <c r="Q92" s="95">
        <f t="shared" ref="Q92:AO92" si="23">AVERAGE(Q31:Q91)</f>
        <v>693.04918032786884</v>
      </c>
      <c r="R92" s="95">
        <f t="shared" si="23"/>
        <v>764.70491803278685</v>
      </c>
      <c r="S92" s="95">
        <f t="shared" si="23"/>
        <v>758.65573770491801</v>
      </c>
      <c r="T92" s="95">
        <f t="shared" si="23"/>
        <v>782.65573770491801</v>
      </c>
      <c r="U92" s="25">
        <f t="shared" si="23"/>
        <v>3.073980654215426</v>
      </c>
      <c r="V92" s="95">
        <f t="shared" si="23"/>
        <v>979.62295081967216</v>
      </c>
      <c r="W92" s="25">
        <f t="shared" si="23"/>
        <v>3.2827868852459017</v>
      </c>
      <c r="X92" s="25">
        <f t="shared" si="23"/>
        <v>3.1074377837699738</v>
      </c>
      <c r="Y92" s="95">
        <f t="shared" si="23"/>
        <v>1194.4918032786886</v>
      </c>
      <c r="Z92" s="119">
        <f t="shared" si="23"/>
        <v>3.4319672131147549</v>
      </c>
      <c r="AA92" s="25">
        <f t="shared" si="23"/>
        <v>99.899591406615016</v>
      </c>
      <c r="AB92" s="25">
        <f t="shared" si="23"/>
        <v>3.1803597240637393</v>
      </c>
      <c r="AC92" s="25">
        <f t="shared" si="23"/>
        <v>35.319672131147541</v>
      </c>
      <c r="AD92" s="25">
        <f t="shared" si="23"/>
        <v>35.205019672131151</v>
      </c>
      <c r="AE92" s="95">
        <f t="shared" si="23"/>
        <v>1192.9997845225701</v>
      </c>
      <c r="AF92" s="25">
        <f t="shared" si="23"/>
        <v>100.00000000000001</v>
      </c>
      <c r="AG92" s="25">
        <f t="shared" si="23"/>
        <v>99.949795703307515</v>
      </c>
      <c r="AH92" s="25">
        <f t="shared" si="23"/>
        <v>5.639344262295082</v>
      </c>
      <c r="AI92" s="32">
        <f t="shared" si="23"/>
        <v>1.8763934426229512</v>
      </c>
      <c r="AJ92" s="8">
        <f t="shared" si="23"/>
        <v>62.754098360655739</v>
      </c>
      <c r="AK92" s="8">
        <f t="shared" si="23"/>
        <v>111.90163934426229</v>
      </c>
      <c r="AL92" s="8">
        <f t="shared" si="23"/>
        <v>26.295081967213115</v>
      </c>
      <c r="AM92" s="25">
        <f t="shared" si="23"/>
        <v>0.56932203389830505</v>
      </c>
      <c r="AN92" s="25">
        <f t="shared" si="23"/>
        <v>0.57796610169491525</v>
      </c>
      <c r="AO92" s="119">
        <f t="shared" si="23"/>
        <v>-6.2033898305084729E-3</v>
      </c>
      <c r="AP92" s="8"/>
      <c r="AR92" s="194"/>
    </row>
    <row r="93" spans="1:44" s="18" customFormat="1" ht="15.95" customHeight="1" x14ac:dyDescent="0.2">
      <c r="A93" s="18" t="s">
        <v>309</v>
      </c>
      <c r="B93" s="19"/>
      <c r="C93" s="19"/>
      <c r="D93" s="19"/>
      <c r="E93" s="19"/>
      <c r="F93" s="19"/>
      <c r="G93" s="19"/>
      <c r="H93" s="19"/>
      <c r="I93" s="19"/>
      <c r="J93" s="18" t="s">
        <v>312</v>
      </c>
      <c r="K93" s="19"/>
      <c r="L93" s="21"/>
      <c r="M93" s="96"/>
      <c r="N93" s="19"/>
      <c r="O93" s="19"/>
      <c r="P93" s="27"/>
      <c r="Q93" s="96"/>
      <c r="R93" s="35"/>
      <c r="S93" s="35"/>
      <c r="T93" s="96"/>
      <c r="U93" s="97"/>
      <c r="V93" s="98"/>
      <c r="W93" s="97"/>
      <c r="X93" s="97"/>
      <c r="Y93" s="35"/>
      <c r="Z93" s="119">
        <f>AVERAGE(Z9:Z27,Z31:Z91)</f>
        <v>3.4354166666666677</v>
      </c>
      <c r="AA93" s="35"/>
      <c r="AB93" s="97"/>
      <c r="AC93" s="97"/>
      <c r="AD93" s="97"/>
      <c r="AE93" s="99"/>
      <c r="AF93" s="32"/>
      <c r="AG93" s="100"/>
      <c r="AH93" s="101"/>
      <c r="AI93" s="95"/>
      <c r="AJ93" s="8"/>
      <c r="AK93" s="98"/>
      <c r="AL93" s="102"/>
      <c r="AM93" s="102"/>
      <c r="AN93" s="102"/>
      <c r="AO93" s="102"/>
      <c r="AP93" s="98"/>
      <c r="AQ93" s="99"/>
      <c r="AR93" s="58"/>
    </row>
    <row r="94" spans="1:44" s="18" customFormat="1" ht="15.95" customHeight="1" x14ac:dyDescent="0.2">
      <c r="B94" s="19"/>
      <c r="C94" s="19" t="s">
        <v>3</v>
      </c>
      <c r="E94" s="19"/>
      <c r="F94" s="19"/>
      <c r="G94" s="19"/>
      <c r="H94" s="19"/>
      <c r="I94" s="19"/>
      <c r="J94" s="18" t="s">
        <v>3</v>
      </c>
      <c r="K94" s="19"/>
      <c r="L94" s="21"/>
      <c r="M94" s="96"/>
      <c r="N94" s="19"/>
      <c r="O94" s="19"/>
      <c r="P94" s="27"/>
      <c r="Q94" s="96"/>
      <c r="R94" s="35"/>
      <c r="S94" s="35"/>
      <c r="T94" s="96"/>
      <c r="U94" s="97"/>
      <c r="V94" s="98"/>
      <c r="W94" s="97"/>
      <c r="X94" s="97"/>
      <c r="Y94" s="35"/>
      <c r="Z94" s="35"/>
      <c r="AA94" s="35"/>
      <c r="AB94" s="97"/>
      <c r="AC94" s="97"/>
      <c r="AD94" s="97"/>
      <c r="AE94" s="99"/>
      <c r="AF94" s="32"/>
      <c r="AG94" s="100"/>
      <c r="AH94" s="101"/>
      <c r="AI94" s="95"/>
      <c r="AJ94" s="8"/>
      <c r="AK94" s="98"/>
      <c r="AL94" s="102"/>
      <c r="AM94" s="102"/>
      <c r="AN94" s="102"/>
      <c r="AO94" s="102"/>
      <c r="AP94" s="98"/>
      <c r="AQ94" s="99"/>
      <c r="AR94" s="58"/>
    </row>
    <row r="95" spans="1:44" s="18" customFormat="1" ht="15.95" customHeight="1" thickBot="1" x14ac:dyDescent="0.25">
      <c r="A95" s="18" t="s">
        <v>211</v>
      </c>
      <c r="B95" s="34"/>
      <c r="C95" s="19"/>
      <c r="D95" s="98"/>
      <c r="E95" s="35"/>
      <c r="F95" s="35"/>
      <c r="G95" s="35"/>
      <c r="H95" s="35"/>
      <c r="I95" s="35"/>
      <c r="J95" s="34"/>
      <c r="K95" s="35"/>
      <c r="L95" s="36"/>
      <c r="M95" s="103"/>
      <c r="N95" s="35"/>
      <c r="O95" s="35"/>
      <c r="P95" s="36"/>
      <c r="Q95" s="103"/>
      <c r="R95" s="35"/>
      <c r="S95" s="35"/>
      <c r="T95" s="96"/>
      <c r="U95" s="104"/>
      <c r="V95" s="105"/>
      <c r="W95" s="104"/>
      <c r="X95" s="104"/>
      <c r="Y95" s="106"/>
      <c r="Z95" s="106"/>
      <c r="AA95" s="106"/>
      <c r="AB95" s="104"/>
      <c r="AC95" s="104"/>
      <c r="AD95" s="104"/>
      <c r="AE95" s="107"/>
      <c r="AF95" s="108"/>
      <c r="AG95" s="109"/>
      <c r="AH95" s="110"/>
      <c r="AI95" s="111"/>
      <c r="AJ95" s="112"/>
      <c r="AK95" s="105"/>
      <c r="AL95" s="113"/>
      <c r="AM95" s="113"/>
      <c r="AN95" s="113"/>
      <c r="AO95" s="113"/>
      <c r="AP95" s="105"/>
      <c r="AQ95" s="107"/>
      <c r="AR95" s="58"/>
    </row>
    <row r="96" spans="1:44" s="18" customFormat="1" ht="15.95" hidden="1" customHeight="1" thickBot="1" x14ac:dyDescent="0.25">
      <c r="A96" s="39" t="s">
        <v>212</v>
      </c>
      <c r="B96" s="40">
        <v>4</v>
      </c>
      <c r="C96" s="41">
        <v>86</v>
      </c>
      <c r="D96" s="41"/>
      <c r="E96" s="42">
        <v>3771184</v>
      </c>
      <c r="F96" s="40" t="s">
        <v>213</v>
      </c>
      <c r="G96" s="40" t="s">
        <v>71</v>
      </c>
      <c r="H96" s="114" t="s">
        <v>214</v>
      </c>
      <c r="I96" s="40" t="s">
        <v>215</v>
      </c>
      <c r="J96" s="115" t="s">
        <v>216</v>
      </c>
      <c r="K96" s="40">
        <v>3278712</v>
      </c>
      <c r="L96" s="44">
        <v>43847</v>
      </c>
      <c r="M96" s="45">
        <v>65</v>
      </c>
      <c r="N96" s="40" t="s">
        <v>74</v>
      </c>
      <c r="O96" s="40" t="s">
        <v>74</v>
      </c>
      <c r="P96" s="44">
        <v>44035</v>
      </c>
      <c r="Q96" s="45">
        <v>645</v>
      </c>
      <c r="R96" s="48">
        <v>746</v>
      </c>
      <c r="S96" s="48">
        <v>705</v>
      </c>
      <c r="T96" s="46">
        <v>818</v>
      </c>
      <c r="U96" s="47">
        <f t="shared" ref="U96:U98" si="24">$T96/($T$4-$L96)</f>
        <v>2.9214285714285713</v>
      </c>
      <c r="V96" s="48">
        <v>1048</v>
      </c>
      <c r="W96" s="47">
        <f>($V96-$T96)/50</f>
        <v>4.5999999999999996</v>
      </c>
      <c r="X96" s="47">
        <f t="shared" ref="X96:X98" si="25">$V96/($V$4-L96)</f>
        <v>3.0823529411764707</v>
      </c>
      <c r="Y96" s="40">
        <v>1264</v>
      </c>
      <c r="Z96" s="49">
        <f t="shared" ref="Z96:Z98" si="26">($Y96-$T96)/120</f>
        <v>3.7166666666666668</v>
      </c>
      <c r="AA96" s="47">
        <f>($Z96/$Z$99)*100</f>
        <v>98.672566371681413</v>
      </c>
      <c r="AB96" s="47">
        <f t="shared" ref="AB96:AB98" si="27">$Y96/($Y$2-L96)</f>
        <v>3.16</v>
      </c>
      <c r="AC96" s="50">
        <v>35</v>
      </c>
      <c r="AD96" s="50">
        <f t="shared" ref="AD96:AD98" si="28">$AC96+(0.0374*(365-($AC$3-$L96)))</f>
        <v>33.990200000000002</v>
      </c>
      <c r="AE96" s="51">
        <f t="shared" ref="AE96:AE98" si="29">($S96+(($Y96-$Q96)/($Y$2-$P96))*160)</f>
        <v>1172.1698113207549</v>
      </c>
      <c r="AF96" s="49">
        <f>($AE96/$AE$99)*100</f>
        <v>101.27674754756319</v>
      </c>
      <c r="AG96" s="47">
        <f>(0.5*$AA96)+(0.5*$AF96)</f>
        <v>99.974656959622308</v>
      </c>
      <c r="AH96" s="116">
        <v>14.7</v>
      </c>
      <c r="AI96" s="62">
        <v>-1.3</v>
      </c>
      <c r="AJ96" s="62">
        <v>66.8</v>
      </c>
      <c r="AK96" s="62">
        <v>105</v>
      </c>
      <c r="AL96" s="116">
        <v>19.100000000000001</v>
      </c>
      <c r="AM96" s="56">
        <v>0.19</v>
      </c>
      <c r="AN96" s="56">
        <v>0.94</v>
      </c>
      <c r="AO96" s="57">
        <v>-7.3999999999999996E-2</v>
      </c>
      <c r="AP96" s="48"/>
      <c r="AQ96" s="51"/>
      <c r="AR96" s="58"/>
    </row>
    <row r="97" spans="1:44" s="18" customFormat="1" ht="15.95" customHeight="1" thickBot="1" x14ac:dyDescent="0.25">
      <c r="A97" s="187" t="s">
        <v>212</v>
      </c>
      <c r="B97" s="40">
        <v>4</v>
      </c>
      <c r="C97" s="197">
        <v>87</v>
      </c>
      <c r="D97" s="41"/>
      <c r="E97" s="42">
        <v>3780495</v>
      </c>
      <c r="F97" s="40" t="s">
        <v>213</v>
      </c>
      <c r="G97" s="40" t="s">
        <v>71</v>
      </c>
      <c r="H97" s="114" t="s">
        <v>217</v>
      </c>
      <c r="I97" s="40" t="s">
        <v>218</v>
      </c>
      <c r="J97" s="117" t="s">
        <v>219</v>
      </c>
      <c r="K97" s="40">
        <v>2787826</v>
      </c>
      <c r="L97" s="44">
        <v>43891</v>
      </c>
      <c r="M97" s="45">
        <v>72</v>
      </c>
      <c r="N97" s="40" t="s">
        <v>74</v>
      </c>
      <c r="O97" s="40" t="s">
        <v>74</v>
      </c>
      <c r="P97" s="44">
        <v>44035</v>
      </c>
      <c r="Q97" s="45">
        <v>500</v>
      </c>
      <c r="R97" s="48">
        <v>640</v>
      </c>
      <c r="S97" s="48">
        <v>650</v>
      </c>
      <c r="T97" s="46">
        <v>676</v>
      </c>
      <c r="U97" s="47">
        <f t="shared" si="24"/>
        <v>2.8644067796610169</v>
      </c>
      <c r="V97" s="48">
        <v>878</v>
      </c>
      <c r="W97" s="47">
        <f t="shared" ref="W97:W98" si="30">($V97-$T97)/50</f>
        <v>4.04</v>
      </c>
      <c r="X97" s="47">
        <f t="shared" si="25"/>
        <v>2.9662162162162162</v>
      </c>
      <c r="Y97" s="40">
        <v>1092</v>
      </c>
      <c r="Z97" s="49">
        <f t="shared" si="26"/>
        <v>3.4666666666666668</v>
      </c>
      <c r="AA97" s="47">
        <f>($Z97/$Z$99)*100</f>
        <v>92.035398230088489</v>
      </c>
      <c r="AB97" s="47">
        <f t="shared" si="27"/>
        <v>3.0674157303370788</v>
      </c>
      <c r="AC97" s="50">
        <v>29</v>
      </c>
      <c r="AD97" s="186">
        <f t="shared" si="28"/>
        <v>29.6358</v>
      </c>
      <c r="AE97" s="51">
        <f t="shared" si="29"/>
        <v>1096.7924528301887</v>
      </c>
      <c r="AF97" s="49">
        <f>($AE97/$AE$99)*100</f>
        <v>94.764061729414053</v>
      </c>
      <c r="AG97" s="47">
        <f t="shared" ref="AG97:AG98" si="31">(0.5*$AA97)+(0.5*$AF97)</f>
        <v>93.399729979751271</v>
      </c>
      <c r="AH97" s="116">
        <v>11.1</v>
      </c>
      <c r="AI97" s="62">
        <v>1.8</v>
      </c>
      <c r="AJ97" s="62">
        <v>74.8</v>
      </c>
      <c r="AK97" s="62">
        <v>110.3</v>
      </c>
      <c r="AL97" s="116">
        <v>16.3</v>
      </c>
      <c r="AM97" s="56">
        <v>0.2</v>
      </c>
      <c r="AN97" s="56">
        <v>0.77</v>
      </c>
      <c r="AO97" s="57">
        <v>-7.5999999999999998E-2</v>
      </c>
      <c r="AP97" s="48"/>
      <c r="AQ97" s="51"/>
      <c r="AR97" s="58"/>
    </row>
    <row r="98" spans="1:44" s="18" customFormat="1" ht="15.95" hidden="1" customHeight="1" thickBot="1" x14ac:dyDescent="0.25">
      <c r="A98" s="39" t="s">
        <v>220</v>
      </c>
      <c r="B98" s="40">
        <v>4</v>
      </c>
      <c r="C98" s="41">
        <v>88</v>
      </c>
      <c r="D98" s="41"/>
      <c r="E98" s="42">
        <v>3793836</v>
      </c>
      <c r="F98" s="40" t="s">
        <v>213</v>
      </c>
      <c r="G98" s="40" t="s">
        <v>75</v>
      </c>
      <c r="H98" s="114" t="s">
        <v>221</v>
      </c>
      <c r="I98" s="40" t="s">
        <v>222</v>
      </c>
      <c r="J98" s="117" t="s">
        <v>223</v>
      </c>
      <c r="K98" s="40">
        <v>2652960</v>
      </c>
      <c r="L98" s="44">
        <v>43886</v>
      </c>
      <c r="M98" s="45" t="s">
        <v>224</v>
      </c>
      <c r="N98" s="40" t="s">
        <v>74</v>
      </c>
      <c r="O98" s="70" t="s">
        <v>103</v>
      </c>
      <c r="P98" s="44">
        <v>44062</v>
      </c>
      <c r="Q98" s="45">
        <v>656</v>
      </c>
      <c r="R98" s="48">
        <v>770</v>
      </c>
      <c r="S98" s="48">
        <v>731</v>
      </c>
      <c r="T98" s="46">
        <v>708</v>
      </c>
      <c r="U98" s="47">
        <f t="shared" si="24"/>
        <v>2.9377593360995853</v>
      </c>
      <c r="V98" s="40">
        <v>974</v>
      </c>
      <c r="W98" s="47">
        <f t="shared" si="30"/>
        <v>5.32</v>
      </c>
      <c r="X98" s="47">
        <f t="shared" si="25"/>
        <v>3.2358803986710964</v>
      </c>
      <c r="Y98" s="40">
        <v>1202</v>
      </c>
      <c r="Z98" s="49">
        <f t="shared" si="26"/>
        <v>4.1166666666666663</v>
      </c>
      <c r="AA98" s="47">
        <f>($Z98/$Z$99)*100</f>
        <v>109.29203539823007</v>
      </c>
      <c r="AB98" s="47">
        <f t="shared" si="27"/>
        <v>3.3296398891966761</v>
      </c>
      <c r="AC98" s="50">
        <v>36</v>
      </c>
      <c r="AD98" s="50">
        <f t="shared" si="28"/>
        <v>36.448799999999999</v>
      </c>
      <c r="AE98" s="51">
        <f t="shared" si="29"/>
        <v>1203.2162162162163</v>
      </c>
      <c r="AF98" s="49">
        <f>($AE98/$AE$99)*100</f>
        <v>103.95919072302276</v>
      </c>
      <c r="AG98" s="47">
        <f t="shared" si="31"/>
        <v>106.62561306062642</v>
      </c>
      <c r="AH98" s="116">
        <v>9.9</v>
      </c>
      <c r="AI98" s="62">
        <v>2.8</v>
      </c>
      <c r="AJ98" s="62">
        <v>82.1</v>
      </c>
      <c r="AK98" s="62">
        <v>124.6</v>
      </c>
      <c r="AL98" s="116">
        <v>24.2</v>
      </c>
      <c r="AM98" s="56">
        <v>0.11</v>
      </c>
      <c r="AN98" s="56">
        <v>0.63</v>
      </c>
      <c r="AO98" s="57">
        <v>-5.6000000000000001E-2</v>
      </c>
      <c r="AP98" s="48"/>
      <c r="AQ98" s="51"/>
      <c r="AR98" s="58"/>
    </row>
    <row r="99" spans="1:44" s="18" customFormat="1" ht="15.95" customHeight="1" x14ac:dyDescent="0.2">
      <c r="A99" s="18" t="s">
        <v>225</v>
      </c>
      <c r="B99" s="34"/>
      <c r="C99" s="19"/>
      <c r="D99" s="98"/>
      <c r="E99" s="35"/>
      <c r="F99" s="35"/>
      <c r="G99" s="35"/>
      <c r="H99" s="35"/>
      <c r="I99" s="35"/>
      <c r="J99" s="18" t="s">
        <v>226</v>
      </c>
      <c r="K99" s="19"/>
      <c r="L99" s="36"/>
      <c r="M99" s="118">
        <f>AVERAGE(M96:M98)</f>
        <v>68.5</v>
      </c>
      <c r="N99" s="19"/>
      <c r="O99" s="19"/>
      <c r="P99" s="21"/>
      <c r="Q99" s="118">
        <f t="shared" ref="Q99:AO99" si="32">AVERAGE(Q96:Q98)</f>
        <v>600.33333333333337</v>
      </c>
      <c r="R99" s="8">
        <f t="shared" si="32"/>
        <v>718.66666666666663</v>
      </c>
      <c r="S99" s="8">
        <f t="shared" si="32"/>
        <v>695.33333333333337</v>
      </c>
      <c r="T99" s="118">
        <f t="shared" si="32"/>
        <v>734</v>
      </c>
      <c r="U99" s="25">
        <f t="shared" si="32"/>
        <v>2.9078648957297246</v>
      </c>
      <c r="V99" s="8">
        <f t="shared" si="32"/>
        <v>966.66666666666663</v>
      </c>
      <c r="W99" s="25">
        <f t="shared" si="32"/>
        <v>4.6533333333333333</v>
      </c>
      <c r="X99" s="25">
        <f t="shared" si="32"/>
        <v>3.094816518687928</v>
      </c>
      <c r="Y99" s="8">
        <f t="shared" si="32"/>
        <v>1186</v>
      </c>
      <c r="Z99" s="25">
        <f t="shared" si="32"/>
        <v>3.7666666666666671</v>
      </c>
      <c r="AA99" s="25">
        <f t="shared" si="32"/>
        <v>100</v>
      </c>
      <c r="AB99" s="129">
        <f t="shared" si="32"/>
        <v>3.1856852065112515</v>
      </c>
      <c r="AC99" s="129">
        <f t="shared" si="32"/>
        <v>33.333333333333336</v>
      </c>
      <c r="AD99" s="130">
        <f t="shared" si="32"/>
        <v>33.358266666666673</v>
      </c>
      <c r="AE99" s="95">
        <f t="shared" si="32"/>
        <v>1157.3928267890533</v>
      </c>
      <c r="AF99" s="129">
        <f t="shared" si="32"/>
        <v>100</v>
      </c>
      <c r="AG99" s="129">
        <f t="shared" si="32"/>
        <v>100</v>
      </c>
      <c r="AH99" s="32">
        <f t="shared" si="32"/>
        <v>11.899999999999999</v>
      </c>
      <c r="AI99" s="32">
        <f t="shared" si="32"/>
        <v>1.0999999999999999</v>
      </c>
      <c r="AJ99" s="32">
        <f t="shared" si="32"/>
        <v>74.566666666666663</v>
      </c>
      <c r="AK99" s="32">
        <f t="shared" si="32"/>
        <v>113.3</v>
      </c>
      <c r="AL99" s="32">
        <f t="shared" si="32"/>
        <v>19.866666666666671</v>
      </c>
      <c r="AM99" s="25">
        <f t="shared" si="32"/>
        <v>0.16666666666666666</v>
      </c>
      <c r="AN99" s="25">
        <f t="shared" si="32"/>
        <v>0.77999999999999992</v>
      </c>
      <c r="AO99" s="119">
        <f t="shared" si="32"/>
        <v>-6.8666666666666668E-2</v>
      </c>
      <c r="AP99" s="97"/>
      <c r="AQ99" s="99"/>
      <c r="AR99" s="58"/>
    </row>
    <row r="100" spans="1:44" s="18" customFormat="1" ht="15.95" customHeight="1" x14ac:dyDescent="0.2">
      <c r="B100" s="34"/>
      <c r="C100" s="19"/>
      <c r="D100" s="98"/>
      <c r="E100" s="35"/>
      <c r="F100" s="35"/>
      <c r="G100" s="35"/>
      <c r="H100" s="35"/>
      <c r="I100" s="35"/>
      <c r="K100" s="19"/>
      <c r="L100" s="36"/>
      <c r="M100" s="96"/>
      <c r="N100" s="35"/>
      <c r="O100" s="35"/>
      <c r="P100" s="36"/>
      <c r="Q100" s="96"/>
      <c r="R100" s="35"/>
      <c r="S100" s="35"/>
      <c r="T100" s="96"/>
      <c r="U100" s="97"/>
      <c r="V100" s="98"/>
      <c r="W100" s="97"/>
      <c r="X100" s="97"/>
      <c r="Y100" s="35"/>
      <c r="Z100" s="35"/>
      <c r="AA100" s="35"/>
      <c r="AB100" s="97"/>
      <c r="AC100" s="100"/>
      <c r="AD100" s="97"/>
      <c r="AE100" s="99"/>
      <c r="AF100" s="100"/>
      <c r="AG100" s="100"/>
      <c r="AH100" s="101"/>
      <c r="AI100" s="95"/>
      <c r="AJ100" s="8"/>
      <c r="AK100" s="98"/>
      <c r="AL100" s="120"/>
      <c r="AM100" s="120"/>
      <c r="AN100" s="120"/>
      <c r="AO100" s="120"/>
      <c r="AP100" s="98"/>
      <c r="AQ100" s="99"/>
      <c r="AR100" s="58"/>
    </row>
    <row r="101" spans="1:44" s="18" customFormat="1" ht="15.95" customHeight="1" thickBot="1" x14ac:dyDescent="0.25">
      <c r="A101" s="38" t="s">
        <v>227</v>
      </c>
      <c r="B101" s="34"/>
      <c r="C101" s="19"/>
      <c r="D101" s="98"/>
      <c r="E101" s="35"/>
      <c r="F101" s="35"/>
      <c r="G101" s="35"/>
      <c r="H101" s="35"/>
      <c r="I101" s="35"/>
      <c r="J101" s="34"/>
      <c r="K101" s="35"/>
      <c r="L101" s="36"/>
      <c r="M101" s="103"/>
      <c r="N101" s="35"/>
      <c r="O101" s="35"/>
      <c r="P101" s="36"/>
      <c r="Q101" s="103"/>
      <c r="R101" s="106"/>
      <c r="S101" s="106"/>
      <c r="T101" s="121"/>
      <c r="U101" s="104"/>
      <c r="V101" s="35"/>
      <c r="W101" s="97"/>
      <c r="X101" s="97"/>
      <c r="Y101" s="35"/>
      <c r="Z101" s="35"/>
      <c r="AA101" s="35"/>
      <c r="AB101" s="97"/>
      <c r="AC101" s="100"/>
      <c r="AD101" s="97"/>
      <c r="AE101" s="99"/>
      <c r="AF101" s="32"/>
      <c r="AG101" s="100"/>
      <c r="AH101" s="101"/>
      <c r="AI101" s="95"/>
      <c r="AJ101" s="8"/>
      <c r="AK101" s="98"/>
      <c r="AL101" s="120"/>
      <c r="AM101" s="120"/>
      <c r="AN101" s="120"/>
      <c r="AO101" s="120"/>
      <c r="AP101" s="98"/>
      <c r="AQ101" s="99"/>
      <c r="AR101" s="58"/>
    </row>
    <row r="102" spans="1:44" s="18" customFormat="1" ht="15.95" hidden="1" customHeight="1" thickBot="1" x14ac:dyDescent="0.25">
      <c r="A102" s="39" t="s">
        <v>97</v>
      </c>
      <c r="B102" s="40">
        <v>54</v>
      </c>
      <c r="C102" s="41">
        <v>90</v>
      </c>
      <c r="D102" s="41"/>
      <c r="E102" s="40">
        <v>4285665</v>
      </c>
      <c r="F102" s="40" t="s">
        <v>228</v>
      </c>
      <c r="G102" s="40" t="s">
        <v>75</v>
      </c>
      <c r="H102" s="40">
        <v>227</v>
      </c>
      <c r="I102" s="40">
        <v>227</v>
      </c>
      <c r="J102" s="39" t="s">
        <v>229</v>
      </c>
      <c r="K102" s="40">
        <v>3734057</v>
      </c>
      <c r="L102" s="44">
        <v>43905</v>
      </c>
      <c r="M102" s="45">
        <v>78</v>
      </c>
      <c r="N102" s="40" t="s">
        <v>74</v>
      </c>
      <c r="O102" s="40" t="s">
        <v>74</v>
      </c>
      <c r="P102" s="44">
        <v>44058</v>
      </c>
      <c r="Q102" s="45">
        <v>625</v>
      </c>
      <c r="R102" s="40">
        <v>664</v>
      </c>
      <c r="S102" s="40">
        <v>758</v>
      </c>
      <c r="T102" s="46">
        <v>715</v>
      </c>
      <c r="U102" s="47">
        <f t="shared" ref="U102:U114" si="33">$T102/($T$4-$L102)</f>
        <v>3.2207207207207209</v>
      </c>
      <c r="V102" s="40">
        <v>880</v>
      </c>
      <c r="W102" s="47">
        <f>($V102-$T102)/50</f>
        <v>3.3</v>
      </c>
      <c r="X102" s="47">
        <f t="shared" ref="X102:X114" si="34">$V102/($V$4-L102)</f>
        <v>3.1205673758865249</v>
      </c>
      <c r="Y102" s="40">
        <v>1058</v>
      </c>
      <c r="Z102" s="49">
        <f t="shared" ref="Z102:Z114" si="35">($Y102-$T102)/120</f>
        <v>2.8583333333333334</v>
      </c>
      <c r="AA102" s="47">
        <f t="shared" ref="AA102:AA114" si="36">($Z102/$Z$115)*100</f>
        <v>96.161311192581408</v>
      </c>
      <c r="AB102" s="47">
        <f t="shared" ref="AB102:AB114" si="37">$Y102/($Y$2-L102)</f>
        <v>3.0935672514619883</v>
      </c>
      <c r="AC102" s="50">
        <v>33</v>
      </c>
      <c r="AD102" s="50">
        <f t="shared" ref="AD102:AD114" si="38">$AC102+(0.0374*(365-($AC$3-$L102)))</f>
        <v>34.159399999999998</v>
      </c>
      <c r="AE102" s="51">
        <f t="shared" ref="AE102:AE114" si="39">($S102+(($Y102-$Q102)/($Y$2-$P102))*160)</f>
        <v>1124.5608465608466</v>
      </c>
      <c r="AF102" s="49">
        <f t="shared" ref="AF102:AF114" si="40">($AE102/$AE$115)*100</f>
        <v>100.3210364954811</v>
      </c>
      <c r="AG102" s="47">
        <f t="shared" ref="AG102:AG114" si="41">(0.5*$AA102)+(0.5*$AF102)</f>
        <v>98.241173844031252</v>
      </c>
      <c r="AH102" s="52">
        <v>10</v>
      </c>
      <c r="AI102" s="62">
        <v>-0.5</v>
      </c>
      <c r="AJ102" s="54">
        <v>58</v>
      </c>
      <c r="AK102" s="54">
        <v>86</v>
      </c>
      <c r="AL102" s="52">
        <v>25</v>
      </c>
      <c r="AM102" s="55">
        <v>0.24</v>
      </c>
      <c r="AN102" s="55">
        <v>-0.06</v>
      </c>
      <c r="AO102" s="55">
        <v>0</v>
      </c>
      <c r="AP102" s="48"/>
      <c r="AQ102" s="51"/>
      <c r="AR102" s="58"/>
    </row>
    <row r="103" spans="1:44" s="18" customFormat="1" ht="15.95" customHeight="1" thickBot="1" x14ac:dyDescent="0.25">
      <c r="A103" s="187" t="s">
        <v>230</v>
      </c>
      <c r="B103" s="40">
        <v>54</v>
      </c>
      <c r="C103" s="41">
        <v>91</v>
      </c>
      <c r="D103" s="41"/>
      <c r="E103" s="40">
        <v>4295665</v>
      </c>
      <c r="F103" s="40" t="s">
        <v>228</v>
      </c>
      <c r="G103" s="40" t="s">
        <v>71</v>
      </c>
      <c r="H103" s="40" t="s">
        <v>231</v>
      </c>
      <c r="I103" s="40" t="s">
        <v>231</v>
      </c>
      <c r="J103" s="39" t="s">
        <v>232</v>
      </c>
      <c r="K103" s="40">
        <v>1515117</v>
      </c>
      <c r="L103" s="44">
        <v>43878</v>
      </c>
      <c r="M103" s="45">
        <v>92</v>
      </c>
      <c r="N103" s="40" t="s">
        <v>74</v>
      </c>
      <c r="O103" s="40" t="s">
        <v>74</v>
      </c>
      <c r="P103" s="44">
        <v>44058</v>
      </c>
      <c r="Q103" s="45">
        <v>600</v>
      </c>
      <c r="R103" s="40">
        <v>686</v>
      </c>
      <c r="S103" s="40">
        <v>668</v>
      </c>
      <c r="T103" s="46">
        <v>746</v>
      </c>
      <c r="U103" s="47">
        <f t="shared" si="33"/>
        <v>2.9959839357429718</v>
      </c>
      <c r="V103" s="40">
        <v>900</v>
      </c>
      <c r="W103" s="47">
        <f t="shared" ref="W103:W114" si="42">($V103-$T103)/50</f>
        <v>3.08</v>
      </c>
      <c r="X103" s="47">
        <f t="shared" si="34"/>
        <v>2.912621359223301</v>
      </c>
      <c r="Y103" s="40">
        <v>986</v>
      </c>
      <c r="Z103" s="49">
        <f t="shared" si="35"/>
        <v>2</v>
      </c>
      <c r="AA103" s="47">
        <f t="shared" si="36"/>
        <v>67.284882467112354</v>
      </c>
      <c r="AB103" s="47">
        <f t="shared" si="37"/>
        <v>2.6720867208672088</v>
      </c>
      <c r="AC103" s="50">
        <v>36</v>
      </c>
      <c r="AD103" s="50">
        <f t="shared" si="38"/>
        <v>36.1496</v>
      </c>
      <c r="AE103" s="51">
        <f t="shared" si="39"/>
        <v>994.77248677248679</v>
      </c>
      <c r="AF103" s="49">
        <f t="shared" si="40"/>
        <v>88.742736558366786</v>
      </c>
      <c r="AG103" s="184">
        <f t="shared" si="41"/>
        <v>78.01380951273957</v>
      </c>
      <c r="AH103" s="52">
        <v>8</v>
      </c>
      <c r="AI103" s="62">
        <v>1</v>
      </c>
      <c r="AJ103" s="54">
        <v>58</v>
      </c>
      <c r="AK103" s="54">
        <v>91</v>
      </c>
      <c r="AL103" s="52">
        <v>23</v>
      </c>
      <c r="AM103" s="55">
        <v>0.3</v>
      </c>
      <c r="AN103" s="55">
        <v>0.16</v>
      </c>
      <c r="AO103" s="55">
        <v>0.01</v>
      </c>
      <c r="AP103" s="48"/>
      <c r="AQ103" s="51"/>
      <c r="AR103" s="58"/>
    </row>
    <row r="104" spans="1:44" s="18" customFormat="1" ht="15.95" hidden="1" customHeight="1" thickBot="1" x14ac:dyDescent="0.25">
      <c r="A104" s="39" t="s">
        <v>233</v>
      </c>
      <c r="B104" s="40">
        <v>54</v>
      </c>
      <c r="C104" s="41">
        <v>92</v>
      </c>
      <c r="D104" s="41"/>
      <c r="E104" s="40">
        <v>4286939</v>
      </c>
      <c r="F104" s="40" t="s">
        <v>228</v>
      </c>
      <c r="G104" s="40" t="s">
        <v>71</v>
      </c>
      <c r="H104" s="40" t="s">
        <v>234</v>
      </c>
      <c r="I104" s="40" t="s">
        <v>234</v>
      </c>
      <c r="J104" s="39" t="s">
        <v>232</v>
      </c>
      <c r="K104" s="40">
        <v>3612607</v>
      </c>
      <c r="L104" s="44">
        <v>43881</v>
      </c>
      <c r="M104" s="45">
        <v>85</v>
      </c>
      <c r="N104" s="40" t="s">
        <v>74</v>
      </c>
      <c r="O104" s="40" t="s">
        <v>74</v>
      </c>
      <c r="P104" s="44">
        <v>44058</v>
      </c>
      <c r="Q104" s="45">
        <v>645</v>
      </c>
      <c r="R104" s="40">
        <v>792</v>
      </c>
      <c r="S104" s="40">
        <v>747</v>
      </c>
      <c r="T104" s="46">
        <v>850</v>
      </c>
      <c r="U104" s="47">
        <f t="shared" si="33"/>
        <v>3.4552845528455283</v>
      </c>
      <c r="V104" s="40">
        <v>1018</v>
      </c>
      <c r="W104" s="47">
        <f t="shared" si="42"/>
        <v>3.36</v>
      </c>
      <c r="X104" s="47">
        <f t="shared" si="34"/>
        <v>3.3267973856209152</v>
      </c>
      <c r="Y104" s="40">
        <v>1216</v>
      </c>
      <c r="Z104" s="49">
        <f t="shared" si="35"/>
        <v>3.05</v>
      </c>
      <c r="AA104" s="47">
        <f t="shared" si="36"/>
        <v>102.60944576234634</v>
      </c>
      <c r="AB104" s="47">
        <f t="shared" si="37"/>
        <v>3.3224043715846996</v>
      </c>
      <c r="AC104" s="50">
        <v>38</v>
      </c>
      <c r="AD104" s="50">
        <f t="shared" si="38"/>
        <v>38.261800000000001</v>
      </c>
      <c r="AE104" s="51">
        <f t="shared" si="39"/>
        <v>1230.3862433862435</v>
      </c>
      <c r="AF104" s="49">
        <f t="shared" si="40"/>
        <v>109.76162259585711</v>
      </c>
      <c r="AG104" s="47">
        <f t="shared" si="41"/>
        <v>106.18553417910172</v>
      </c>
      <c r="AH104" s="52">
        <v>9</v>
      </c>
      <c r="AI104" s="62">
        <v>0.7</v>
      </c>
      <c r="AJ104" s="54">
        <v>73</v>
      </c>
      <c r="AK104" s="54">
        <v>114</v>
      </c>
      <c r="AL104" s="52">
        <v>28</v>
      </c>
      <c r="AM104" s="55">
        <v>0.39</v>
      </c>
      <c r="AN104" s="55">
        <v>0.26</v>
      </c>
      <c r="AO104" s="55">
        <v>0.02</v>
      </c>
      <c r="AP104" s="48"/>
      <c r="AQ104" s="51"/>
      <c r="AR104" s="58"/>
    </row>
    <row r="105" spans="1:44" s="18" customFormat="1" ht="15.95" hidden="1" customHeight="1" thickBot="1" x14ac:dyDescent="0.25">
      <c r="A105" s="39" t="s">
        <v>233</v>
      </c>
      <c r="B105" s="40">
        <v>54</v>
      </c>
      <c r="C105" s="41">
        <v>93</v>
      </c>
      <c r="D105" s="41"/>
      <c r="E105" s="40">
        <v>4306867</v>
      </c>
      <c r="F105" s="40" t="s">
        <v>228</v>
      </c>
      <c r="G105" s="40" t="s">
        <v>71</v>
      </c>
      <c r="H105" s="40" t="s">
        <v>131</v>
      </c>
      <c r="I105" s="40" t="s">
        <v>131</v>
      </c>
      <c r="J105" s="39" t="s">
        <v>235</v>
      </c>
      <c r="K105" s="40">
        <v>3930345</v>
      </c>
      <c r="L105" s="44">
        <v>43869</v>
      </c>
      <c r="M105" s="45">
        <v>80</v>
      </c>
      <c r="N105" s="40" t="s">
        <v>74</v>
      </c>
      <c r="O105" s="40" t="s">
        <v>74</v>
      </c>
      <c r="P105" s="44">
        <v>44058</v>
      </c>
      <c r="Q105" s="45">
        <v>585</v>
      </c>
      <c r="R105" s="40">
        <v>744</v>
      </c>
      <c r="S105" s="40">
        <v>705</v>
      </c>
      <c r="T105" s="46">
        <v>780</v>
      </c>
      <c r="U105" s="47">
        <f t="shared" si="33"/>
        <v>3.0232558139534884</v>
      </c>
      <c r="V105" s="40">
        <v>910</v>
      </c>
      <c r="W105" s="47">
        <f t="shared" si="42"/>
        <v>2.6</v>
      </c>
      <c r="X105" s="47">
        <f t="shared" si="34"/>
        <v>2.8616352201257862</v>
      </c>
      <c r="Y105" s="40">
        <v>1084</v>
      </c>
      <c r="Z105" s="49">
        <f t="shared" si="35"/>
        <v>2.5333333333333332</v>
      </c>
      <c r="AA105" s="47">
        <f t="shared" si="36"/>
        <v>85.227517791675638</v>
      </c>
      <c r="AB105" s="47">
        <f t="shared" si="37"/>
        <v>2.8677248677248679</v>
      </c>
      <c r="AC105" s="50">
        <v>35</v>
      </c>
      <c r="AD105" s="50">
        <f t="shared" si="38"/>
        <v>34.813000000000002</v>
      </c>
      <c r="AE105" s="51">
        <f t="shared" si="39"/>
        <v>1127.4338624338625</v>
      </c>
      <c r="AF105" s="49">
        <f t="shared" si="40"/>
        <v>100.57733559315143</v>
      </c>
      <c r="AG105" s="47">
        <f t="shared" si="41"/>
        <v>92.902426692413542</v>
      </c>
      <c r="AH105" s="52">
        <v>14</v>
      </c>
      <c r="AI105" s="62">
        <v>-1.9</v>
      </c>
      <c r="AJ105" s="54">
        <v>65</v>
      </c>
      <c r="AK105" s="54">
        <v>107</v>
      </c>
      <c r="AL105" s="52">
        <v>27</v>
      </c>
      <c r="AM105" s="55">
        <v>0.52</v>
      </c>
      <c r="AN105" s="55">
        <v>0.37</v>
      </c>
      <c r="AO105" s="55">
        <v>0.02</v>
      </c>
      <c r="AP105" s="48"/>
      <c r="AQ105" s="51"/>
      <c r="AR105" s="58"/>
    </row>
    <row r="106" spans="1:44" s="18" customFormat="1" ht="15.95" hidden="1" customHeight="1" thickBot="1" x14ac:dyDescent="0.25">
      <c r="A106" s="39" t="s">
        <v>236</v>
      </c>
      <c r="B106" s="40">
        <v>54</v>
      </c>
      <c r="C106" s="41">
        <v>94</v>
      </c>
      <c r="D106" s="41"/>
      <c r="E106" s="40">
        <v>4295663</v>
      </c>
      <c r="F106" s="40" t="s">
        <v>228</v>
      </c>
      <c r="G106" s="40" t="s">
        <v>71</v>
      </c>
      <c r="H106" s="40" t="s">
        <v>237</v>
      </c>
      <c r="I106" s="40" t="s">
        <v>237</v>
      </c>
      <c r="J106" s="39" t="s">
        <v>232</v>
      </c>
      <c r="K106" s="40">
        <v>1609158</v>
      </c>
      <c r="L106" s="44">
        <v>43880</v>
      </c>
      <c r="M106" s="45">
        <v>86</v>
      </c>
      <c r="N106" s="40" t="s">
        <v>74</v>
      </c>
      <c r="O106" s="40" t="s">
        <v>74</v>
      </c>
      <c r="P106" s="44">
        <v>44058</v>
      </c>
      <c r="Q106" s="45">
        <v>670</v>
      </c>
      <c r="R106" s="40">
        <v>756</v>
      </c>
      <c r="S106" s="40">
        <v>753</v>
      </c>
      <c r="T106" s="46">
        <v>804</v>
      </c>
      <c r="U106" s="47">
        <f t="shared" si="33"/>
        <v>3.2550607287449393</v>
      </c>
      <c r="V106" s="40">
        <v>920</v>
      </c>
      <c r="W106" s="47">
        <f t="shared" si="42"/>
        <v>2.3199999999999998</v>
      </c>
      <c r="X106" s="47">
        <f t="shared" si="34"/>
        <v>2.996742671009772</v>
      </c>
      <c r="Y106" s="40">
        <v>1084</v>
      </c>
      <c r="Z106" s="49">
        <f t="shared" si="35"/>
        <v>2.3333333333333335</v>
      </c>
      <c r="AA106" s="47">
        <f t="shared" si="36"/>
        <v>78.499029544964415</v>
      </c>
      <c r="AB106" s="47">
        <f t="shared" si="37"/>
        <v>2.9536784741144415</v>
      </c>
      <c r="AC106" s="50">
        <v>35</v>
      </c>
      <c r="AD106" s="50">
        <f t="shared" si="38"/>
        <v>35.224400000000003</v>
      </c>
      <c r="AE106" s="51">
        <f t="shared" si="39"/>
        <v>1103.4761904761904</v>
      </c>
      <c r="AF106" s="49">
        <f t="shared" si="40"/>
        <v>98.44009376211784</v>
      </c>
      <c r="AG106" s="47">
        <f t="shared" si="41"/>
        <v>88.46956165354112</v>
      </c>
      <c r="AH106" s="52">
        <v>10</v>
      </c>
      <c r="AI106" s="62">
        <v>0</v>
      </c>
      <c r="AJ106" s="54">
        <v>70</v>
      </c>
      <c r="AK106" s="54">
        <v>108</v>
      </c>
      <c r="AL106" s="52">
        <v>23</v>
      </c>
      <c r="AM106" s="55">
        <v>0.36</v>
      </c>
      <c r="AN106" s="55">
        <v>0.17</v>
      </c>
      <c r="AO106" s="55">
        <v>0.02</v>
      </c>
      <c r="AP106" s="48"/>
      <c r="AQ106" s="51"/>
      <c r="AR106" s="58"/>
    </row>
    <row r="107" spans="1:44" s="18" customFormat="1" ht="15.95" hidden="1" customHeight="1" thickBot="1" x14ac:dyDescent="0.25">
      <c r="A107" s="39" t="s">
        <v>233</v>
      </c>
      <c r="B107" s="40">
        <v>54</v>
      </c>
      <c r="C107" s="41">
        <v>95</v>
      </c>
      <c r="D107" s="41"/>
      <c r="E107" s="40">
        <v>4286935</v>
      </c>
      <c r="F107" s="40" t="s">
        <v>228</v>
      </c>
      <c r="G107" s="40" t="s">
        <v>71</v>
      </c>
      <c r="H107" s="40" t="s">
        <v>238</v>
      </c>
      <c r="I107" s="40" t="s">
        <v>238</v>
      </c>
      <c r="J107" s="39" t="s">
        <v>232</v>
      </c>
      <c r="K107" s="40">
        <v>1475957</v>
      </c>
      <c r="L107" s="44">
        <v>43885</v>
      </c>
      <c r="M107" s="45">
        <v>78</v>
      </c>
      <c r="N107" s="40" t="s">
        <v>74</v>
      </c>
      <c r="O107" s="40" t="s">
        <v>74</v>
      </c>
      <c r="P107" s="44">
        <v>44058</v>
      </c>
      <c r="Q107" s="45">
        <v>630</v>
      </c>
      <c r="R107" s="40">
        <v>712</v>
      </c>
      <c r="S107" s="40">
        <v>734</v>
      </c>
      <c r="T107" s="46">
        <v>724</v>
      </c>
      <c r="U107" s="47">
        <f t="shared" si="33"/>
        <v>2.9917355371900825</v>
      </c>
      <c r="V107" s="40">
        <v>908</v>
      </c>
      <c r="W107" s="47">
        <f t="shared" si="42"/>
        <v>3.68</v>
      </c>
      <c r="X107" s="47">
        <f t="shared" si="34"/>
        <v>3.0066225165562912</v>
      </c>
      <c r="Y107" s="40">
        <v>1078</v>
      </c>
      <c r="Z107" s="49">
        <f t="shared" si="35"/>
        <v>2.95</v>
      </c>
      <c r="AA107" s="47">
        <f t="shared" si="36"/>
        <v>99.245201638990736</v>
      </c>
      <c r="AB107" s="47">
        <f t="shared" si="37"/>
        <v>2.9779005524861879</v>
      </c>
      <c r="AC107" s="50">
        <v>38</v>
      </c>
      <c r="AD107" s="50">
        <f t="shared" si="38"/>
        <v>38.4114</v>
      </c>
      <c r="AE107" s="51">
        <f t="shared" si="39"/>
        <v>1113.2592592592591</v>
      </c>
      <c r="AF107" s="49">
        <f t="shared" si="40"/>
        <v>99.312832310170194</v>
      </c>
      <c r="AG107" s="47">
        <f t="shared" si="41"/>
        <v>99.279016974580458</v>
      </c>
      <c r="AH107" s="52">
        <v>12</v>
      </c>
      <c r="AI107" s="62">
        <v>-0.9</v>
      </c>
      <c r="AJ107" s="54">
        <v>64</v>
      </c>
      <c r="AK107" s="54">
        <v>99</v>
      </c>
      <c r="AL107" s="52">
        <v>27</v>
      </c>
      <c r="AM107" s="55">
        <v>0.35</v>
      </c>
      <c r="AN107" s="55">
        <v>0.12</v>
      </c>
      <c r="AO107" s="55">
        <v>0.01</v>
      </c>
      <c r="AP107" s="48"/>
      <c r="AQ107" s="51"/>
      <c r="AR107" s="58"/>
    </row>
    <row r="108" spans="1:44" s="18" customFormat="1" ht="15.95" hidden="1" customHeight="1" thickBot="1" x14ac:dyDescent="0.25">
      <c r="A108" s="39" t="s">
        <v>239</v>
      </c>
      <c r="B108" s="40">
        <v>53</v>
      </c>
      <c r="C108" s="41">
        <v>96</v>
      </c>
      <c r="D108" s="41"/>
      <c r="E108" s="40">
        <v>4294619</v>
      </c>
      <c r="F108" s="40" t="s">
        <v>228</v>
      </c>
      <c r="G108" s="40" t="s">
        <v>75</v>
      </c>
      <c r="H108" s="40" t="s">
        <v>240</v>
      </c>
      <c r="I108" s="40" t="s">
        <v>241</v>
      </c>
      <c r="J108" s="39" t="s">
        <v>242</v>
      </c>
      <c r="K108" s="40">
        <v>1309226</v>
      </c>
      <c r="L108" s="44">
        <v>43881</v>
      </c>
      <c r="M108" s="45" t="s">
        <v>102</v>
      </c>
      <c r="N108" s="40" t="s">
        <v>74</v>
      </c>
      <c r="O108" s="70" t="s">
        <v>103</v>
      </c>
      <c r="P108" s="44">
        <v>44079</v>
      </c>
      <c r="Q108" s="45">
        <v>738</v>
      </c>
      <c r="R108" s="40">
        <v>722</v>
      </c>
      <c r="S108" s="40">
        <v>760</v>
      </c>
      <c r="T108" s="46">
        <v>808</v>
      </c>
      <c r="U108" s="47">
        <f t="shared" si="33"/>
        <v>3.2845528455284554</v>
      </c>
      <c r="V108" s="40">
        <v>980</v>
      </c>
      <c r="W108" s="47">
        <f t="shared" si="42"/>
        <v>3.44</v>
      </c>
      <c r="X108" s="47">
        <f t="shared" si="34"/>
        <v>3.2026143790849675</v>
      </c>
      <c r="Y108" s="40">
        <v>1230</v>
      </c>
      <c r="Z108" s="49">
        <f t="shared" si="35"/>
        <v>3.5166666666666666</v>
      </c>
      <c r="AA108" s="47">
        <f t="shared" si="36"/>
        <v>118.30925167133924</v>
      </c>
      <c r="AB108" s="47">
        <f t="shared" si="37"/>
        <v>3.360655737704918</v>
      </c>
      <c r="AC108" s="50">
        <v>37</v>
      </c>
      <c r="AD108" s="50">
        <f t="shared" si="38"/>
        <v>37.261800000000001</v>
      </c>
      <c r="AE108" s="51">
        <f t="shared" si="39"/>
        <v>1228.5714285714284</v>
      </c>
      <c r="AF108" s="49">
        <f t="shared" si="40"/>
        <v>109.59972463913348</v>
      </c>
      <c r="AG108" s="47">
        <f t="shared" si="41"/>
        <v>113.95448815523636</v>
      </c>
      <c r="AH108" s="52">
        <v>11</v>
      </c>
      <c r="AI108" s="62">
        <v>-1.2</v>
      </c>
      <c r="AJ108" s="54">
        <v>73</v>
      </c>
      <c r="AK108" s="54">
        <v>122</v>
      </c>
      <c r="AL108" s="52">
        <v>28</v>
      </c>
      <c r="AM108" s="55">
        <v>0.34</v>
      </c>
      <c r="AN108" s="55">
        <v>0.31</v>
      </c>
      <c r="AO108" s="55">
        <v>0</v>
      </c>
      <c r="AP108" s="48"/>
      <c r="AQ108" s="51"/>
      <c r="AR108" s="58"/>
    </row>
    <row r="109" spans="1:44" s="18" customFormat="1" ht="15.95" hidden="1" customHeight="1" thickBot="1" x14ac:dyDescent="0.25">
      <c r="A109" s="39" t="s">
        <v>239</v>
      </c>
      <c r="B109" s="40">
        <v>53</v>
      </c>
      <c r="C109" s="41">
        <v>97</v>
      </c>
      <c r="D109" s="41"/>
      <c r="E109" s="40">
        <v>4294629</v>
      </c>
      <c r="F109" s="40" t="s">
        <v>228</v>
      </c>
      <c r="G109" s="40" t="s">
        <v>75</v>
      </c>
      <c r="H109" s="40" t="s">
        <v>240</v>
      </c>
      <c r="I109" s="40" t="s">
        <v>243</v>
      </c>
      <c r="J109" s="39" t="s">
        <v>244</v>
      </c>
      <c r="K109" s="40">
        <v>1703175</v>
      </c>
      <c r="L109" s="44">
        <v>43878</v>
      </c>
      <c r="M109" s="45">
        <v>82</v>
      </c>
      <c r="N109" s="40" t="s">
        <v>74</v>
      </c>
      <c r="O109" s="40" t="s">
        <v>74</v>
      </c>
      <c r="P109" s="44">
        <v>44079</v>
      </c>
      <c r="Q109" s="45">
        <v>668</v>
      </c>
      <c r="R109" s="40">
        <v>650</v>
      </c>
      <c r="S109" s="40">
        <v>680</v>
      </c>
      <c r="T109" s="46">
        <v>698</v>
      </c>
      <c r="U109" s="47">
        <f t="shared" si="33"/>
        <v>2.8032128514056227</v>
      </c>
      <c r="V109" s="40">
        <v>908</v>
      </c>
      <c r="W109" s="47">
        <f t="shared" si="42"/>
        <v>4.2</v>
      </c>
      <c r="X109" s="47">
        <f t="shared" si="34"/>
        <v>2.9385113268608416</v>
      </c>
      <c r="Y109" s="40">
        <v>1142</v>
      </c>
      <c r="Z109" s="49">
        <f t="shared" si="35"/>
        <v>3.7</v>
      </c>
      <c r="AA109" s="47">
        <f t="shared" si="36"/>
        <v>124.47703256415785</v>
      </c>
      <c r="AB109" s="47">
        <f t="shared" si="37"/>
        <v>3.0948509485094853</v>
      </c>
      <c r="AC109" s="50">
        <v>36</v>
      </c>
      <c r="AD109" s="50">
        <f t="shared" si="38"/>
        <v>36.1496</v>
      </c>
      <c r="AE109" s="51">
        <f t="shared" si="39"/>
        <v>1131.4285714285716</v>
      </c>
      <c r="AF109" s="49">
        <f t="shared" si="40"/>
        <v>100.93369990022526</v>
      </c>
      <c r="AG109" s="47">
        <f t="shared" si="41"/>
        <v>112.70536623219155</v>
      </c>
      <c r="AH109" s="52">
        <v>14</v>
      </c>
      <c r="AI109" s="62">
        <v>-2.5</v>
      </c>
      <c r="AJ109" s="54">
        <v>62</v>
      </c>
      <c r="AK109" s="54">
        <v>100</v>
      </c>
      <c r="AL109" s="52">
        <v>30</v>
      </c>
      <c r="AM109" s="55">
        <v>0.27</v>
      </c>
      <c r="AN109" s="55">
        <v>0.06</v>
      </c>
      <c r="AO109" s="55">
        <v>0.01</v>
      </c>
      <c r="AP109" s="48"/>
      <c r="AQ109" s="51"/>
      <c r="AR109" s="58"/>
    </row>
    <row r="110" spans="1:44" s="18" customFormat="1" ht="15.95" hidden="1" customHeight="1" thickBot="1" x14ac:dyDescent="0.25">
      <c r="A110" s="39" t="s">
        <v>239</v>
      </c>
      <c r="B110" s="40">
        <v>53</v>
      </c>
      <c r="C110" s="41">
        <v>98</v>
      </c>
      <c r="D110" s="41"/>
      <c r="E110" s="40">
        <v>4294623</v>
      </c>
      <c r="F110" s="40" t="s">
        <v>228</v>
      </c>
      <c r="G110" s="40" t="s">
        <v>75</v>
      </c>
      <c r="H110" s="40" t="s">
        <v>240</v>
      </c>
      <c r="I110" s="40" t="s">
        <v>245</v>
      </c>
      <c r="J110" s="39" t="s">
        <v>246</v>
      </c>
      <c r="K110" s="40">
        <v>1642870</v>
      </c>
      <c r="L110" s="44">
        <v>43858</v>
      </c>
      <c r="M110" s="45">
        <v>96</v>
      </c>
      <c r="N110" s="40" t="s">
        <v>74</v>
      </c>
      <c r="O110" s="40" t="s">
        <v>74</v>
      </c>
      <c r="P110" s="44">
        <v>44079</v>
      </c>
      <c r="Q110" s="45">
        <v>814</v>
      </c>
      <c r="R110" s="40">
        <v>802</v>
      </c>
      <c r="S110" s="40">
        <v>765</v>
      </c>
      <c r="T110" s="46">
        <v>798</v>
      </c>
      <c r="U110" s="47">
        <f t="shared" si="33"/>
        <v>2.966542750929368</v>
      </c>
      <c r="V110" s="40">
        <v>1026</v>
      </c>
      <c r="W110" s="47">
        <f t="shared" si="42"/>
        <v>4.5599999999999996</v>
      </c>
      <c r="X110" s="47">
        <f t="shared" si="34"/>
        <v>3.1185410334346506</v>
      </c>
      <c r="Y110" s="40">
        <v>1262</v>
      </c>
      <c r="Z110" s="49">
        <f t="shared" si="35"/>
        <v>3.8666666666666667</v>
      </c>
      <c r="AA110" s="47">
        <f t="shared" si="36"/>
        <v>130.08410610308388</v>
      </c>
      <c r="AB110" s="47">
        <f t="shared" si="37"/>
        <v>3.2442159383033418</v>
      </c>
      <c r="AC110" s="50">
        <v>36</v>
      </c>
      <c r="AD110" s="50">
        <f t="shared" si="38"/>
        <v>35.401600000000002</v>
      </c>
      <c r="AE110" s="51">
        <f t="shared" si="39"/>
        <v>1191.6666666666665</v>
      </c>
      <c r="AF110" s="49">
        <f t="shared" si="40"/>
        <v>106.30748484861687</v>
      </c>
      <c r="AG110" s="47">
        <f t="shared" si="41"/>
        <v>118.19579547585037</v>
      </c>
      <c r="AH110" s="52">
        <v>8</v>
      </c>
      <c r="AI110" s="62">
        <v>0.6</v>
      </c>
      <c r="AJ110" s="54">
        <v>61</v>
      </c>
      <c r="AK110" s="54">
        <v>102</v>
      </c>
      <c r="AL110" s="52">
        <v>32</v>
      </c>
      <c r="AM110" s="55">
        <v>0.55000000000000004</v>
      </c>
      <c r="AN110" s="55">
        <v>0.26</v>
      </c>
      <c r="AO110" s="55">
        <v>0.03</v>
      </c>
      <c r="AP110" s="48"/>
      <c r="AQ110" s="51"/>
      <c r="AR110" s="58"/>
    </row>
    <row r="111" spans="1:44" s="18" customFormat="1" ht="15.95" hidden="1" customHeight="1" thickBot="1" x14ac:dyDescent="0.25">
      <c r="A111" s="39" t="s">
        <v>247</v>
      </c>
      <c r="B111" s="40">
        <v>53</v>
      </c>
      <c r="C111" s="41">
        <v>99</v>
      </c>
      <c r="D111" s="41"/>
      <c r="E111" s="40">
        <v>4294625</v>
      </c>
      <c r="F111" s="40" t="s">
        <v>228</v>
      </c>
      <c r="G111" s="40" t="s">
        <v>71</v>
      </c>
      <c r="H111" s="40" t="s">
        <v>240</v>
      </c>
      <c r="I111" s="40" t="s">
        <v>248</v>
      </c>
      <c r="J111" s="39" t="s">
        <v>249</v>
      </c>
      <c r="K111" s="40">
        <v>1697369</v>
      </c>
      <c r="L111" s="44">
        <v>43864</v>
      </c>
      <c r="M111" s="45">
        <v>95</v>
      </c>
      <c r="N111" s="40" t="s">
        <v>74</v>
      </c>
      <c r="O111" s="40" t="s">
        <v>74</v>
      </c>
      <c r="P111" s="44">
        <v>44079</v>
      </c>
      <c r="Q111" s="45">
        <v>748</v>
      </c>
      <c r="R111" s="40">
        <v>714</v>
      </c>
      <c r="S111" s="40">
        <v>721</v>
      </c>
      <c r="T111" s="46">
        <v>754</v>
      </c>
      <c r="U111" s="47">
        <f t="shared" si="33"/>
        <v>2.8669201520912546</v>
      </c>
      <c r="V111" s="40">
        <v>914</v>
      </c>
      <c r="W111" s="47">
        <f t="shared" si="42"/>
        <v>3.2</v>
      </c>
      <c r="X111" s="47">
        <f t="shared" si="34"/>
        <v>2.829721362229102</v>
      </c>
      <c r="Y111" s="40">
        <v>1112</v>
      </c>
      <c r="Z111" s="49">
        <f t="shared" si="35"/>
        <v>2.9833333333333334</v>
      </c>
      <c r="AA111" s="47">
        <f t="shared" si="36"/>
        <v>100.36661634677593</v>
      </c>
      <c r="AB111" s="47">
        <f t="shared" si="37"/>
        <v>2.9033942558746735</v>
      </c>
      <c r="AC111" s="50">
        <v>35</v>
      </c>
      <c r="AD111" s="50">
        <f t="shared" si="38"/>
        <v>34.625999999999998</v>
      </c>
      <c r="AE111" s="51">
        <f t="shared" si="39"/>
        <v>1067.6666666666665</v>
      </c>
      <c r="AF111" s="49">
        <f t="shared" si="40"/>
        <v>95.245559152481079</v>
      </c>
      <c r="AG111" s="47">
        <f t="shared" si="41"/>
        <v>97.806087749628503</v>
      </c>
      <c r="AH111" s="52">
        <v>9</v>
      </c>
      <c r="AI111" s="62">
        <v>1</v>
      </c>
      <c r="AJ111" s="54">
        <v>63</v>
      </c>
      <c r="AK111" s="54">
        <v>97</v>
      </c>
      <c r="AL111" s="52">
        <v>26</v>
      </c>
      <c r="AM111" s="55">
        <v>0.52</v>
      </c>
      <c r="AN111" s="55">
        <v>0.05</v>
      </c>
      <c r="AO111" s="55">
        <v>0.02</v>
      </c>
      <c r="AP111" s="48"/>
      <c r="AQ111" s="51"/>
      <c r="AR111" s="58"/>
    </row>
    <row r="112" spans="1:44" s="18" customFormat="1" ht="15.95" hidden="1" customHeight="1" thickBot="1" x14ac:dyDescent="0.25">
      <c r="A112" s="39" t="s">
        <v>250</v>
      </c>
      <c r="B112" s="40">
        <v>53</v>
      </c>
      <c r="C112" s="41">
        <v>100</v>
      </c>
      <c r="D112" s="41"/>
      <c r="E112" s="40">
        <v>4284613</v>
      </c>
      <c r="F112" s="40" t="s">
        <v>228</v>
      </c>
      <c r="G112" s="40" t="s">
        <v>75</v>
      </c>
      <c r="H112" s="40" t="s">
        <v>251</v>
      </c>
      <c r="I112" s="40" t="s">
        <v>251</v>
      </c>
      <c r="J112" s="39" t="s">
        <v>252</v>
      </c>
      <c r="K112" s="40">
        <v>1516358</v>
      </c>
      <c r="L112" s="44">
        <v>43844</v>
      </c>
      <c r="M112" s="45">
        <v>97</v>
      </c>
      <c r="N112" s="40" t="s">
        <v>74</v>
      </c>
      <c r="O112" s="40" t="s">
        <v>74</v>
      </c>
      <c r="P112" s="44">
        <v>44051</v>
      </c>
      <c r="Q112" s="45">
        <v>741</v>
      </c>
      <c r="R112" s="40">
        <v>764</v>
      </c>
      <c r="S112" s="40">
        <v>737</v>
      </c>
      <c r="T112" s="46">
        <v>830</v>
      </c>
      <c r="U112" s="47">
        <f t="shared" si="33"/>
        <v>2.9328621908127208</v>
      </c>
      <c r="V112" s="40">
        <v>956</v>
      </c>
      <c r="W112" s="47">
        <f t="shared" si="42"/>
        <v>2.52</v>
      </c>
      <c r="X112" s="47">
        <f t="shared" si="34"/>
        <v>2.7871720116618075</v>
      </c>
      <c r="Y112" s="40">
        <v>1200</v>
      </c>
      <c r="Z112" s="49">
        <f t="shared" si="35"/>
        <v>3.0833333333333335</v>
      </c>
      <c r="AA112" s="47">
        <f t="shared" si="36"/>
        <v>103.73086047013156</v>
      </c>
      <c r="AB112" s="47">
        <f t="shared" si="37"/>
        <v>2.9776674937965262</v>
      </c>
      <c r="AC112" s="50">
        <v>38</v>
      </c>
      <c r="AD112" s="50">
        <f t="shared" si="38"/>
        <v>36.878</v>
      </c>
      <c r="AE112" s="51">
        <f t="shared" si="39"/>
        <v>1111.6938775510205</v>
      </c>
      <c r="AF112" s="49">
        <f t="shared" si="40"/>
        <v>99.173186050955479</v>
      </c>
      <c r="AG112" s="47">
        <f t="shared" si="41"/>
        <v>101.45202326054351</v>
      </c>
      <c r="AH112" s="52">
        <v>7</v>
      </c>
      <c r="AI112" s="62">
        <v>1.3</v>
      </c>
      <c r="AJ112" s="54">
        <v>70</v>
      </c>
      <c r="AK112" s="54">
        <v>113</v>
      </c>
      <c r="AL112" s="52">
        <v>25</v>
      </c>
      <c r="AM112" s="55">
        <v>0.45</v>
      </c>
      <c r="AN112" s="55">
        <v>0.23</v>
      </c>
      <c r="AO112" s="55">
        <v>0.02</v>
      </c>
      <c r="AP112" s="48"/>
      <c r="AQ112" s="51"/>
      <c r="AR112" s="58"/>
    </row>
    <row r="113" spans="1:44" s="18" customFormat="1" ht="15.95" hidden="1" customHeight="1" thickBot="1" x14ac:dyDescent="0.25">
      <c r="A113" s="189" t="s">
        <v>250</v>
      </c>
      <c r="B113" s="40">
        <v>53</v>
      </c>
      <c r="C113" s="41">
        <v>101</v>
      </c>
      <c r="D113" s="41"/>
      <c r="E113" s="40">
        <v>4284643</v>
      </c>
      <c r="F113" s="40" t="s">
        <v>228</v>
      </c>
      <c r="G113" s="40" t="s">
        <v>75</v>
      </c>
      <c r="H113" s="40" t="s">
        <v>253</v>
      </c>
      <c r="I113" s="40" t="s">
        <v>253</v>
      </c>
      <c r="J113" s="39" t="s">
        <v>254</v>
      </c>
      <c r="K113" s="40">
        <v>3948205</v>
      </c>
      <c r="L113" s="44">
        <v>43851</v>
      </c>
      <c r="M113" s="45">
        <v>69</v>
      </c>
      <c r="N113" s="40" t="s">
        <v>74</v>
      </c>
      <c r="O113" s="40" t="s">
        <v>74</v>
      </c>
      <c r="P113" s="44">
        <v>44051</v>
      </c>
      <c r="Q113" s="45">
        <v>553</v>
      </c>
      <c r="R113" s="40">
        <v>652</v>
      </c>
      <c r="S113" s="40">
        <v>639</v>
      </c>
      <c r="T113" s="46">
        <v>728</v>
      </c>
      <c r="U113" s="47">
        <f t="shared" si="33"/>
        <v>2.63768115942029</v>
      </c>
      <c r="V113" s="40">
        <v>872</v>
      </c>
      <c r="W113" s="47">
        <f t="shared" si="42"/>
        <v>2.88</v>
      </c>
      <c r="X113" s="47">
        <f t="shared" si="34"/>
        <v>2.5952380952380953</v>
      </c>
      <c r="Y113" s="40">
        <v>1104</v>
      </c>
      <c r="Z113" s="49">
        <f t="shared" si="35"/>
        <v>3.1333333333333333</v>
      </c>
      <c r="AA113" s="47">
        <f t="shared" si="36"/>
        <v>105.41298253180935</v>
      </c>
      <c r="AB113" s="47">
        <f t="shared" si="37"/>
        <v>2.7878787878787881</v>
      </c>
      <c r="AC113" s="50">
        <v>35</v>
      </c>
      <c r="AD113" s="190">
        <f t="shared" si="38"/>
        <v>34.139800000000001</v>
      </c>
      <c r="AE113" s="51">
        <f t="shared" si="39"/>
        <v>1088.795918367347</v>
      </c>
      <c r="AF113" s="49">
        <f t="shared" si="40"/>
        <v>97.130480219641385</v>
      </c>
      <c r="AG113" s="47">
        <f t="shared" si="41"/>
        <v>101.27173137572537</v>
      </c>
      <c r="AH113" s="52">
        <v>18</v>
      </c>
      <c r="AI113" s="62">
        <v>-6.7</v>
      </c>
      <c r="AJ113" s="54">
        <v>54</v>
      </c>
      <c r="AK113" s="54">
        <v>102</v>
      </c>
      <c r="AL113" s="52">
        <v>28</v>
      </c>
      <c r="AM113" s="55">
        <v>0.59</v>
      </c>
      <c r="AN113" s="55">
        <v>0.11</v>
      </c>
      <c r="AO113" s="55">
        <v>0.02</v>
      </c>
      <c r="AP113" s="48"/>
      <c r="AQ113" s="51"/>
      <c r="AR113" s="58"/>
    </row>
    <row r="114" spans="1:44" s="18" customFormat="1" ht="15.95" hidden="1" customHeight="1" thickBot="1" x14ac:dyDescent="0.25">
      <c r="A114" s="39" t="s">
        <v>250</v>
      </c>
      <c r="B114" s="40">
        <v>53</v>
      </c>
      <c r="C114" s="41">
        <v>102</v>
      </c>
      <c r="D114" s="41"/>
      <c r="E114" s="40">
        <v>4284633</v>
      </c>
      <c r="F114" s="40" t="s">
        <v>228</v>
      </c>
      <c r="G114" s="40" t="s">
        <v>75</v>
      </c>
      <c r="H114" s="40" t="s">
        <v>255</v>
      </c>
      <c r="I114" s="40" t="s">
        <v>255</v>
      </c>
      <c r="J114" s="39" t="s">
        <v>256</v>
      </c>
      <c r="K114" s="40">
        <v>3469579</v>
      </c>
      <c r="L114" s="44">
        <v>43883</v>
      </c>
      <c r="M114" s="45">
        <v>68</v>
      </c>
      <c r="N114" s="40" t="s">
        <v>74</v>
      </c>
      <c r="O114" s="40" t="s">
        <v>74</v>
      </c>
      <c r="P114" s="44">
        <v>44051</v>
      </c>
      <c r="Q114" s="45">
        <v>577</v>
      </c>
      <c r="R114" s="40">
        <v>664</v>
      </c>
      <c r="S114" s="40">
        <v>689</v>
      </c>
      <c r="T114" s="46">
        <v>714</v>
      </c>
      <c r="U114" s="47">
        <f t="shared" si="33"/>
        <v>2.9262295081967213</v>
      </c>
      <c r="V114" s="40">
        <v>844</v>
      </c>
      <c r="W114" s="47">
        <f t="shared" si="42"/>
        <v>2.6</v>
      </c>
      <c r="X114" s="47">
        <f t="shared" si="34"/>
        <v>2.7763157894736841</v>
      </c>
      <c r="Y114" s="40">
        <v>1030</v>
      </c>
      <c r="Z114" s="49">
        <f t="shared" si="35"/>
        <v>2.6333333333333333</v>
      </c>
      <c r="AA114" s="47">
        <f t="shared" si="36"/>
        <v>88.59176191503127</v>
      </c>
      <c r="AB114" s="47">
        <f t="shared" si="37"/>
        <v>2.8296703296703298</v>
      </c>
      <c r="AC114" s="50">
        <v>35</v>
      </c>
      <c r="AD114" s="50">
        <f t="shared" si="38"/>
        <v>35.336599999999997</v>
      </c>
      <c r="AE114" s="51">
        <f t="shared" si="39"/>
        <v>1058.795918367347</v>
      </c>
      <c r="AF114" s="49">
        <f t="shared" si="40"/>
        <v>94.454207873802076</v>
      </c>
      <c r="AG114" s="47">
        <f t="shared" si="41"/>
        <v>91.52298489441668</v>
      </c>
      <c r="AH114" s="52">
        <v>17</v>
      </c>
      <c r="AI114" s="62">
        <v>-4.7</v>
      </c>
      <c r="AJ114" s="54">
        <v>52</v>
      </c>
      <c r="AK114" s="54">
        <v>80</v>
      </c>
      <c r="AL114" s="52">
        <v>33</v>
      </c>
      <c r="AM114" s="55">
        <v>0.6</v>
      </c>
      <c r="AN114" s="55">
        <v>0.02</v>
      </c>
      <c r="AO114" s="55">
        <v>0.05</v>
      </c>
      <c r="AP114" s="48"/>
      <c r="AQ114" s="51"/>
      <c r="AR114" s="58"/>
    </row>
    <row r="115" spans="1:44" s="18" customFormat="1" ht="15.95" customHeight="1" x14ac:dyDescent="0.2">
      <c r="A115" s="122" t="s">
        <v>257</v>
      </c>
      <c r="B115" s="123"/>
      <c r="C115" s="124"/>
      <c r="D115" s="125"/>
      <c r="E115" s="125"/>
      <c r="F115" s="125"/>
      <c r="G115" s="125"/>
      <c r="H115" s="125"/>
      <c r="I115" s="125"/>
      <c r="J115" s="122" t="s">
        <v>258</v>
      </c>
      <c r="K115" s="124"/>
      <c r="L115" s="126"/>
      <c r="M115" s="127">
        <f>AVERAGE(M102:M114)</f>
        <v>83.833333333333329</v>
      </c>
      <c r="N115" s="124"/>
      <c r="O115" s="124"/>
      <c r="P115" s="128"/>
      <c r="Q115" s="127">
        <f t="shared" ref="Q115:AO115" si="43">AVERAGE(Q102:Q114)</f>
        <v>661.07692307692309</v>
      </c>
      <c r="R115" s="127">
        <f t="shared" si="43"/>
        <v>717.07692307692309</v>
      </c>
      <c r="S115" s="127">
        <f t="shared" si="43"/>
        <v>719.69230769230774</v>
      </c>
      <c r="T115" s="118">
        <f t="shared" si="43"/>
        <v>765.30769230769226</v>
      </c>
      <c r="U115" s="25">
        <f t="shared" si="43"/>
        <v>3.0276955959678582</v>
      </c>
      <c r="V115" s="8">
        <f t="shared" si="43"/>
        <v>925.84615384615381</v>
      </c>
      <c r="W115" s="25">
        <f t="shared" si="43"/>
        <v>3.2107692307692313</v>
      </c>
      <c r="X115" s="25">
        <f t="shared" si="43"/>
        <v>2.9594692712619799</v>
      </c>
      <c r="Y115" s="95">
        <f t="shared" si="43"/>
        <v>1122</v>
      </c>
      <c r="Z115" s="129">
        <f t="shared" si="43"/>
        <v>2.9724358974358975</v>
      </c>
      <c r="AA115" s="129">
        <f t="shared" si="43"/>
        <v>100</v>
      </c>
      <c r="AB115" s="129">
        <f t="shared" si="43"/>
        <v>3.006591979229035</v>
      </c>
      <c r="AC115" s="130">
        <f t="shared" si="43"/>
        <v>35.92307692307692</v>
      </c>
      <c r="AD115" s="130">
        <f t="shared" si="43"/>
        <v>35.908692307692306</v>
      </c>
      <c r="AE115" s="95">
        <f t="shared" si="43"/>
        <v>1120.9621489621488</v>
      </c>
      <c r="AF115" s="129">
        <f t="shared" si="43"/>
        <v>100.00000000000001</v>
      </c>
      <c r="AG115" s="130">
        <f t="shared" si="43"/>
        <v>99.999999999999986</v>
      </c>
      <c r="AH115" s="130">
        <f t="shared" si="43"/>
        <v>11.307692307692308</v>
      </c>
      <c r="AI115" s="130">
        <f t="shared" si="43"/>
        <v>-1.0615384615384615</v>
      </c>
      <c r="AJ115" s="130">
        <f t="shared" si="43"/>
        <v>63.307692307692307</v>
      </c>
      <c r="AK115" s="130">
        <f t="shared" si="43"/>
        <v>101.61538461538461</v>
      </c>
      <c r="AL115" s="130">
        <f t="shared" si="43"/>
        <v>27.307692307692307</v>
      </c>
      <c r="AM115" s="129">
        <f t="shared" si="43"/>
        <v>0.42153846153846153</v>
      </c>
      <c r="AN115" s="129">
        <f t="shared" si="43"/>
        <v>0.15846153846153846</v>
      </c>
      <c r="AO115" s="131">
        <f t="shared" si="43"/>
        <v>1.7692307692307691E-2</v>
      </c>
      <c r="AP115" s="95"/>
      <c r="AQ115" s="8"/>
      <c r="AR115" s="58"/>
    </row>
    <row r="116" spans="1:44" s="18" customFormat="1" ht="15.95" customHeight="1" x14ac:dyDescent="0.2">
      <c r="A116" s="19"/>
      <c r="B116" s="19"/>
      <c r="C116" s="19"/>
      <c r="D116" s="132"/>
      <c r="E116" s="35"/>
      <c r="F116" s="19" t="s">
        <v>3</v>
      </c>
      <c r="G116" s="19"/>
      <c r="H116" s="19"/>
      <c r="I116" s="19"/>
      <c r="J116" s="19"/>
      <c r="K116" s="19"/>
      <c r="L116" s="21"/>
      <c r="M116" s="20"/>
      <c r="N116" s="19"/>
      <c r="O116" s="19"/>
      <c r="P116" s="27"/>
      <c r="Q116" s="20"/>
      <c r="R116" s="35"/>
      <c r="S116" s="35"/>
      <c r="T116" s="96"/>
      <c r="U116" s="97"/>
      <c r="V116" s="98"/>
      <c r="W116" s="97"/>
      <c r="X116" s="97"/>
      <c r="Y116" s="35"/>
      <c r="Z116" s="35"/>
      <c r="AA116" s="35"/>
      <c r="AB116" s="97"/>
      <c r="AC116" s="100"/>
      <c r="AD116" s="97"/>
      <c r="AE116" s="99"/>
      <c r="AF116" s="100"/>
      <c r="AG116" s="100"/>
      <c r="AH116" s="101"/>
      <c r="AI116" s="95"/>
      <c r="AJ116" s="8"/>
      <c r="AK116" s="98"/>
      <c r="AL116" s="102"/>
      <c r="AM116" s="120"/>
      <c r="AN116" s="120"/>
      <c r="AO116" s="102"/>
      <c r="AP116" s="98"/>
      <c r="AQ116" s="99"/>
      <c r="AR116" s="58"/>
    </row>
    <row r="117" spans="1:44" s="18" customFormat="1" ht="15.95" customHeight="1" thickBot="1" x14ac:dyDescent="0.25">
      <c r="A117" s="18" t="s">
        <v>259</v>
      </c>
      <c r="B117" s="34"/>
      <c r="C117" s="19"/>
      <c r="D117" s="103"/>
      <c r="E117" s="35"/>
      <c r="F117" s="35"/>
      <c r="G117" s="35"/>
      <c r="H117" s="35"/>
      <c r="I117" s="35"/>
      <c r="J117" s="34"/>
      <c r="K117" s="35"/>
      <c r="L117" s="36"/>
      <c r="M117" s="103"/>
      <c r="N117" s="35"/>
      <c r="O117" s="35"/>
      <c r="P117" s="36"/>
      <c r="Q117" s="103"/>
      <c r="R117" s="106"/>
      <c r="S117" s="106"/>
      <c r="T117" s="96"/>
      <c r="U117" s="97"/>
      <c r="V117" s="98"/>
      <c r="W117" s="97"/>
      <c r="X117" s="97"/>
      <c r="Y117" s="35"/>
      <c r="Z117" s="35"/>
      <c r="AA117" s="35"/>
      <c r="AB117" s="97"/>
      <c r="AC117" s="100"/>
      <c r="AD117" s="97"/>
      <c r="AE117" s="99"/>
      <c r="AF117" s="100"/>
      <c r="AG117" s="100"/>
      <c r="AH117" s="101"/>
      <c r="AI117" s="95"/>
      <c r="AJ117" s="8"/>
      <c r="AK117" s="98"/>
      <c r="AL117" s="102"/>
      <c r="AM117" s="120"/>
      <c r="AN117" s="120"/>
      <c r="AO117" s="102"/>
      <c r="AP117" s="98"/>
      <c r="AQ117" s="99"/>
      <c r="AR117" s="58"/>
    </row>
    <row r="118" spans="1:44" s="18" customFormat="1" ht="15.95" hidden="1" customHeight="1" thickBot="1" x14ac:dyDescent="0.25">
      <c r="A118" s="39" t="s">
        <v>212</v>
      </c>
      <c r="B118" s="40">
        <v>4</v>
      </c>
      <c r="C118" s="41">
        <v>103</v>
      </c>
      <c r="D118" s="41"/>
      <c r="E118" s="40">
        <v>3780491</v>
      </c>
      <c r="F118" s="40" t="s">
        <v>70</v>
      </c>
      <c r="G118" s="40" t="s">
        <v>75</v>
      </c>
      <c r="H118" s="40">
        <v>64</v>
      </c>
      <c r="I118" s="40" t="s">
        <v>260</v>
      </c>
      <c r="J118" s="39" t="s">
        <v>219</v>
      </c>
      <c r="K118" s="133">
        <v>2580070</v>
      </c>
      <c r="L118" s="44">
        <v>43846</v>
      </c>
      <c r="M118" s="45">
        <v>76</v>
      </c>
      <c r="N118" s="40" t="s">
        <v>74</v>
      </c>
      <c r="O118" s="40" t="s">
        <v>74</v>
      </c>
      <c r="P118" s="44">
        <v>44035</v>
      </c>
      <c r="Q118" s="45">
        <v>540</v>
      </c>
      <c r="R118" s="40">
        <v>748</v>
      </c>
      <c r="S118" s="40">
        <v>577</v>
      </c>
      <c r="T118" s="46">
        <v>800</v>
      </c>
      <c r="U118" s="47">
        <f t="shared" ref="U118:U124" si="44">$T118/($T$4-$L118)</f>
        <v>2.8469750889679717</v>
      </c>
      <c r="V118" s="48">
        <v>926</v>
      </c>
      <c r="W118" s="47">
        <f>($V118-$T118)/50</f>
        <v>2.52</v>
      </c>
      <c r="X118" s="47">
        <f t="shared" ref="X118:X124" si="45">$V118/($V$4-L118)</f>
        <v>2.7155425219941347</v>
      </c>
      <c r="Y118" s="40">
        <v>1104</v>
      </c>
      <c r="Z118" s="49">
        <f t="shared" ref="Z118:Z124" si="46">($Y118-$T118)/120</f>
        <v>2.5333333333333332</v>
      </c>
      <c r="AA118" s="47">
        <f t="shared" ref="AA118:AA124" si="47">($Z118/$Z$125)*100</f>
        <v>84.177215189873408</v>
      </c>
      <c r="AB118" s="47">
        <f t="shared" ref="AB118:AB124" si="48">$Y118/($Y$2-L118)</f>
        <v>2.7531172069825436</v>
      </c>
      <c r="AC118" s="50">
        <v>39</v>
      </c>
      <c r="AD118" s="50">
        <f t="shared" ref="AD118:AD124" si="49">$AC118+(0.0374*(365-($AC$3-$L118)))</f>
        <v>37.952799999999996</v>
      </c>
      <c r="AE118" s="51">
        <f t="shared" ref="AE118:AE124" si="50">($S118+(($Y118-$Q118)/($Y$2-$P118))*160)</f>
        <v>1002.6603773584906</v>
      </c>
      <c r="AF118" s="49">
        <f t="shared" ref="AF118:AF124" si="51">($AE118/$AE$125)*100</f>
        <v>88.094803921085457</v>
      </c>
      <c r="AG118" s="47">
        <f t="shared" ref="AG118:AG124" si="52">(0.5*$AA118)+(0.5*$AF118)</f>
        <v>86.136009555479433</v>
      </c>
      <c r="AH118" s="116">
        <v>10</v>
      </c>
      <c r="AI118" s="62">
        <v>2.6</v>
      </c>
      <c r="AJ118" s="62">
        <v>64.8</v>
      </c>
      <c r="AK118" s="62">
        <v>98.4</v>
      </c>
      <c r="AL118" s="116">
        <v>24.8</v>
      </c>
      <c r="AM118" s="55">
        <v>0</v>
      </c>
      <c r="AN118" s="55">
        <v>0.85</v>
      </c>
      <c r="AO118" s="57">
        <v>-0.114</v>
      </c>
      <c r="AP118" s="48"/>
      <c r="AQ118" s="51"/>
      <c r="AR118" s="58"/>
    </row>
    <row r="119" spans="1:44" s="18" customFormat="1" ht="15.95" customHeight="1" thickBot="1" x14ac:dyDescent="0.25">
      <c r="A119" s="187" t="s">
        <v>212</v>
      </c>
      <c r="B119" s="40">
        <v>4</v>
      </c>
      <c r="C119" s="197">
        <v>104</v>
      </c>
      <c r="D119" s="41"/>
      <c r="E119" s="42">
        <v>3780494</v>
      </c>
      <c r="F119" s="40" t="s">
        <v>70</v>
      </c>
      <c r="G119" s="40" t="s">
        <v>71</v>
      </c>
      <c r="H119" s="40">
        <v>57</v>
      </c>
      <c r="I119" s="40" t="s">
        <v>261</v>
      </c>
      <c r="J119" s="39" t="s">
        <v>262</v>
      </c>
      <c r="K119" s="41">
        <v>3515570</v>
      </c>
      <c r="L119" s="134">
        <v>43834</v>
      </c>
      <c r="M119" s="45">
        <v>70</v>
      </c>
      <c r="N119" s="40" t="s">
        <v>74</v>
      </c>
      <c r="O119" s="40" t="s">
        <v>74</v>
      </c>
      <c r="P119" s="44">
        <v>44035</v>
      </c>
      <c r="Q119" s="45">
        <v>500</v>
      </c>
      <c r="R119" s="40">
        <v>700</v>
      </c>
      <c r="S119" s="40">
        <v>579</v>
      </c>
      <c r="T119" s="46">
        <v>782</v>
      </c>
      <c r="U119" s="47">
        <f t="shared" si="44"/>
        <v>2.6689419795221845</v>
      </c>
      <c r="V119" s="48">
        <v>1008</v>
      </c>
      <c r="W119" s="47">
        <f t="shared" ref="W119:W124" si="53">($V119-$T119)/50</f>
        <v>4.5199999999999996</v>
      </c>
      <c r="X119" s="47">
        <f t="shared" si="45"/>
        <v>2.8555240793201131</v>
      </c>
      <c r="Y119" s="40">
        <v>1250</v>
      </c>
      <c r="Z119" s="49">
        <f t="shared" si="46"/>
        <v>3.9</v>
      </c>
      <c r="AA119" s="47">
        <f t="shared" si="47"/>
        <v>129.58860759493672</v>
      </c>
      <c r="AB119" s="47">
        <f t="shared" si="48"/>
        <v>3.026634382566586</v>
      </c>
      <c r="AC119" s="50">
        <v>33</v>
      </c>
      <c r="AD119" s="186">
        <f t="shared" si="49"/>
        <v>31.504000000000001</v>
      </c>
      <c r="AE119" s="51">
        <f t="shared" si="50"/>
        <v>1145.0377358490566</v>
      </c>
      <c r="AF119" s="49">
        <f t="shared" si="51"/>
        <v>100.60422960725074</v>
      </c>
      <c r="AG119" s="47">
        <f t="shared" si="52"/>
        <v>115.09641860109373</v>
      </c>
      <c r="AH119" s="116">
        <v>12.1</v>
      </c>
      <c r="AI119" s="62">
        <v>-0.1</v>
      </c>
      <c r="AJ119" s="62">
        <v>72</v>
      </c>
      <c r="AK119" s="62">
        <v>112.6</v>
      </c>
      <c r="AL119" s="116">
        <v>26.8</v>
      </c>
      <c r="AM119" s="55">
        <v>0.08</v>
      </c>
      <c r="AN119" s="55">
        <v>0.88</v>
      </c>
      <c r="AO119" s="57">
        <v>-8.3000000000000004E-2</v>
      </c>
      <c r="AP119" s="48"/>
      <c r="AQ119" s="51"/>
      <c r="AR119" s="58"/>
    </row>
    <row r="120" spans="1:44" s="18" customFormat="1" ht="15.95" hidden="1" customHeight="1" thickBot="1" x14ac:dyDescent="0.25">
      <c r="A120" s="39" t="s">
        <v>212</v>
      </c>
      <c r="B120" s="40">
        <v>4</v>
      </c>
      <c r="C120" s="41">
        <v>105</v>
      </c>
      <c r="D120" s="41"/>
      <c r="E120" s="40">
        <v>3780493</v>
      </c>
      <c r="F120" s="40" t="s">
        <v>70</v>
      </c>
      <c r="G120" s="40" t="s">
        <v>71</v>
      </c>
      <c r="H120" s="40">
        <v>66</v>
      </c>
      <c r="I120" s="40" t="s">
        <v>263</v>
      </c>
      <c r="J120" s="39" t="s">
        <v>264</v>
      </c>
      <c r="K120" s="133">
        <v>2962672</v>
      </c>
      <c r="L120" s="36">
        <v>43865</v>
      </c>
      <c r="M120" s="45">
        <v>70</v>
      </c>
      <c r="N120" s="40" t="s">
        <v>74</v>
      </c>
      <c r="O120" s="40" t="s">
        <v>74</v>
      </c>
      <c r="P120" s="44">
        <v>44035</v>
      </c>
      <c r="Q120" s="45">
        <v>525</v>
      </c>
      <c r="R120" s="40">
        <v>770</v>
      </c>
      <c r="S120" s="48">
        <v>610</v>
      </c>
      <c r="T120" s="46">
        <v>818</v>
      </c>
      <c r="U120" s="47">
        <f t="shared" si="44"/>
        <v>3.1221374045801529</v>
      </c>
      <c r="V120" s="48">
        <v>1046</v>
      </c>
      <c r="W120" s="47">
        <f t="shared" si="53"/>
        <v>4.5599999999999996</v>
      </c>
      <c r="X120" s="47">
        <f t="shared" si="45"/>
        <v>3.2484472049689441</v>
      </c>
      <c r="Y120" s="40">
        <v>1208</v>
      </c>
      <c r="Z120" s="49">
        <f t="shared" si="46"/>
        <v>3.25</v>
      </c>
      <c r="AA120" s="47">
        <f t="shared" si="47"/>
        <v>107.99050632911393</v>
      </c>
      <c r="AB120" s="47">
        <f t="shared" si="48"/>
        <v>3.162303664921466</v>
      </c>
      <c r="AC120" s="50">
        <v>36</v>
      </c>
      <c r="AD120" s="50">
        <f t="shared" si="49"/>
        <v>35.663400000000003</v>
      </c>
      <c r="AE120" s="51">
        <f t="shared" si="50"/>
        <v>1125.4716981132076</v>
      </c>
      <c r="AF120" s="49">
        <f t="shared" si="51"/>
        <v>98.885136785019995</v>
      </c>
      <c r="AG120" s="47">
        <f t="shared" si="52"/>
        <v>103.43782155706697</v>
      </c>
      <c r="AH120" s="116">
        <v>14.1</v>
      </c>
      <c r="AI120" s="62">
        <v>0.7</v>
      </c>
      <c r="AJ120" s="62">
        <v>75.900000000000006</v>
      </c>
      <c r="AK120" s="62">
        <v>108.1</v>
      </c>
      <c r="AL120" s="116">
        <v>26.4</v>
      </c>
      <c r="AM120" s="55">
        <v>-7.0000000000000007E-2</v>
      </c>
      <c r="AN120" s="55">
        <v>1.01</v>
      </c>
      <c r="AO120" s="57">
        <v>-0.109</v>
      </c>
      <c r="AP120" s="48"/>
      <c r="AQ120" s="51"/>
      <c r="AR120" s="58"/>
    </row>
    <row r="121" spans="1:44" s="18" customFormat="1" ht="15.95" hidden="1" customHeight="1" thickBot="1" x14ac:dyDescent="0.25">
      <c r="A121" s="39" t="s">
        <v>212</v>
      </c>
      <c r="B121" s="40">
        <v>4</v>
      </c>
      <c r="C121" s="41">
        <v>106</v>
      </c>
      <c r="D121" s="41"/>
      <c r="E121" s="42">
        <v>3780492</v>
      </c>
      <c r="F121" s="40" t="s">
        <v>70</v>
      </c>
      <c r="G121" s="40" t="s">
        <v>71</v>
      </c>
      <c r="H121" s="40">
        <v>63</v>
      </c>
      <c r="I121" s="40" t="s">
        <v>265</v>
      </c>
      <c r="J121" s="39" t="s">
        <v>266</v>
      </c>
      <c r="K121" s="41">
        <v>2910860</v>
      </c>
      <c r="L121" s="134">
        <v>43858</v>
      </c>
      <c r="M121" s="45">
        <v>82</v>
      </c>
      <c r="N121" s="40" t="s">
        <v>74</v>
      </c>
      <c r="O121" s="40" t="s">
        <v>74</v>
      </c>
      <c r="P121" s="44">
        <v>44035</v>
      </c>
      <c r="Q121" s="45">
        <v>650</v>
      </c>
      <c r="R121" s="40">
        <v>940</v>
      </c>
      <c r="S121" s="40">
        <v>714</v>
      </c>
      <c r="T121" s="46">
        <v>996</v>
      </c>
      <c r="U121" s="47">
        <f t="shared" si="44"/>
        <v>3.7026022304832713</v>
      </c>
      <c r="V121" s="48">
        <v>1254</v>
      </c>
      <c r="W121" s="47">
        <f t="shared" si="53"/>
        <v>5.16</v>
      </c>
      <c r="X121" s="47">
        <f t="shared" si="45"/>
        <v>3.811550151975684</v>
      </c>
      <c r="Y121" s="40">
        <v>1454</v>
      </c>
      <c r="Z121" s="49">
        <f t="shared" si="46"/>
        <v>3.8166666666666669</v>
      </c>
      <c r="AA121" s="47">
        <f t="shared" si="47"/>
        <v>126.81962025316456</v>
      </c>
      <c r="AB121" s="47">
        <f t="shared" si="48"/>
        <v>3.7377892030848328</v>
      </c>
      <c r="AC121" s="50">
        <v>40</v>
      </c>
      <c r="AD121" s="50">
        <f t="shared" si="49"/>
        <v>39.401600000000002</v>
      </c>
      <c r="AE121" s="51">
        <f t="shared" si="50"/>
        <v>1320.7924528301887</v>
      </c>
      <c r="AF121" s="49">
        <f t="shared" si="51"/>
        <v>116.04622540192739</v>
      </c>
      <c r="AG121" s="47">
        <f t="shared" si="52"/>
        <v>121.43292282754598</v>
      </c>
      <c r="AH121" s="116">
        <v>11.1</v>
      </c>
      <c r="AI121" s="62">
        <v>1.6</v>
      </c>
      <c r="AJ121" s="62">
        <v>85</v>
      </c>
      <c r="AK121" s="62">
        <v>129.19999999999999</v>
      </c>
      <c r="AL121" s="116">
        <v>14.7</v>
      </c>
      <c r="AM121" s="55">
        <v>0.19</v>
      </c>
      <c r="AN121" s="55">
        <v>0.93</v>
      </c>
      <c r="AO121" s="57">
        <v>-9.4E-2</v>
      </c>
      <c r="AP121" s="48"/>
      <c r="AQ121" s="51"/>
      <c r="AR121" s="58"/>
    </row>
    <row r="122" spans="1:44" s="18" customFormat="1" ht="15.95" hidden="1" customHeight="1" thickBot="1" x14ac:dyDescent="0.25">
      <c r="A122" s="39" t="s">
        <v>220</v>
      </c>
      <c r="B122" s="40">
        <v>4</v>
      </c>
      <c r="C122" s="41">
        <v>107</v>
      </c>
      <c r="D122" s="41"/>
      <c r="E122" s="40">
        <v>3793837</v>
      </c>
      <c r="F122" s="40" t="s">
        <v>70</v>
      </c>
      <c r="G122" s="40" t="s">
        <v>75</v>
      </c>
      <c r="H122" s="40" t="s">
        <v>267</v>
      </c>
      <c r="I122" s="40" t="s">
        <v>268</v>
      </c>
      <c r="J122" s="39" t="s">
        <v>269</v>
      </c>
      <c r="K122" s="135">
        <v>2336950</v>
      </c>
      <c r="L122" s="44">
        <v>43888</v>
      </c>
      <c r="M122" s="45">
        <v>81</v>
      </c>
      <c r="N122" s="40" t="s">
        <v>74</v>
      </c>
      <c r="O122" s="40" t="s">
        <v>74</v>
      </c>
      <c r="P122" s="44">
        <v>44062</v>
      </c>
      <c r="Q122" s="45">
        <v>606</v>
      </c>
      <c r="R122" s="40">
        <v>828</v>
      </c>
      <c r="S122" s="40">
        <v>700</v>
      </c>
      <c r="T122" s="46">
        <v>844</v>
      </c>
      <c r="U122" s="47">
        <f t="shared" si="44"/>
        <v>3.5313807531380754</v>
      </c>
      <c r="V122" s="48">
        <v>995</v>
      </c>
      <c r="W122" s="47">
        <f t="shared" si="53"/>
        <v>3.02</v>
      </c>
      <c r="X122" s="47">
        <f t="shared" si="45"/>
        <v>3.3277591973244145</v>
      </c>
      <c r="Y122" s="40">
        <v>1142</v>
      </c>
      <c r="Z122" s="49">
        <f t="shared" si="46"/>
        <v>2.4833333333333334</v>
      </c>
      <c r="AA122" s="47">
        <f t="shared" si="47"/>
        <v>82.515822784810126</v>
      </c>
      <c r="AB122" s="47">
        <f t="shared" si="48"/>
        <v>3.181058495821727</v>
      </c>
      <c r="AC122" s="50">
        <v>34</v>
      </c>
      <c r="AD122" s="50">
        <f t="shared" si="49"/>
        <v>34.523600000000002</v>
      </c>
      <c r="AE122" s="51">
        <f t="shared" si="50"/>
        <v>1163.5675675675675</v>
      </c>
      <c r="AF122" s="49">
        <f t="shared" si="51"/>
        <v>102.23228027006186</v>
      </c>
      <c r="AG122" s="47">
        <f t="shared" si="52"/>
        <v>92.374051527435995</v>
      </c>
      <c r="AH122" s="116">
        <v>10.199999999999999</v>
      </c>
      <c r="AI122" s="62">
        <v>2.5</v>
      </c>
      <c r="AJ122" s="62">
        <v>71.400000000000006</v>
      </c>
      <c r="AK122" s="62">
        <v>100.6</v>
      </c>
      <c r="AL122" s="116">
        <v>22.7</v>
      </c>
      <c r="AM122" s="55">
        <v>0.09</v>
      </c>
      <c r="AN122" s="55">
        <v>0.76</v>
      </c>
      <c r="AO122" s="57">
        <v>9.1999999999999998E-2</v>
      </c>
      <c r="AP122" s="48"/>
      <c r="AQ122" s="51"/>
      <c r="AR122" s="58"/>
    </row>
    <row r="123" spans="1:44" s="18" customFormat="1" ht="15.95" customHeight="1" thickBot="1" x14ac:dyDescent="0.25">
      <c r="A123" s="187" t="s">
        <v>220</v>
      </c>
      <c r="B123" s="40">
        <v>4</v>
      </c>
      <c r="C123" s="41">
        <v>108</v>
      </c>
      <c r="D123" s="41"/>
      <c r="E123" s="42">
        <v>3793835</v>
      </c>
      <c r="F123" s="40" t="s">
        <v>70</v>
      </c>
      <c r="G123" s="40" t="s">
        <v>75</v>
      </c>
      <c r="H123" s="40" t="s">
        <v>270</v>
      </c>
      <c r="I123" s="40" t="s">
        <v>271</v>
      </c>
      <c r="J123" s="39" t="s">
        <v>272</v>
      </c>
      <c r="K123" s="41">
        <v>3122090</v>
      </c>
      <c r="L123" s="44">
        <v>43902</v>
      </c>
      <c r="M123" s="45">
        <v>78</v>
      </c>
      <c r="N123" s="40" t="s">
        <v>74</v>
      </c>
      <c r="O123" s="40" t="s">
        <v>74</v>
      </c>
      <c r="P123" s="44">
        <v>44062</v>
      </c>
      <c r="Q123" s="45">
        <v>545</v>
      </c>
      <c r="R123" s="40">
        <v>776</v>
      </c>
      <c r="S123" s="40">
        <v>664</v>
      </c>
      <c r="T123" s="46">
        <v>818</v>
      </c>
      <c r="U123" s="47">
        <f t="shared" si="44"/>
        <v>3.6355555555555554</v>
      </c>
      <c r="V123" s="48">
        <v>922</v>
      </c>
      <c r="W123" s="47">
        <f t="shared" si="53"/>
        <v>2.08</v>
      </c>
      <c r="X123" s="47">
        <f t="shared" si="45"/>
        <v>3.2350877192982455</v>
      </c>
      <c r="Y123" s="40">
        <v>1136</v>
      </c>
      <c r="Z123" s="49">
        <f t="shared" si="46"/>
        <v>2.65</v>
      </c>
      <c r="AA123" s="47">
        <f t="shared" si="47"/>
        <v>88.053797468354432</v>
      </c>
      <c r="AB123" s="47">
        <f t="shared" si="48"/>
        <v>3.2927536231884056</v>
      </c>
      <c r="AC123" s="50">
        <v>0</v>
      </c>
      <c r="AD123" s="186">
        <f t="shared" si="49"/>
        <v>1.0472000000000001</v>
      </c>
      <c r="AE123" s="51">
        <f t="shared" si="50"/>
        <v>1175.135135135135</v>
      </c>
      <c r="AF123" s="49">
        <f t="shared" si="51"/>
        <v>103.24861902216598</v>
      </c>
      <c r="AG123" s="47">
        <f t="shared" si="52"/>
        <v>95.651208245260207</v>
      </c>
      <c r="AH123" s="116">
        <v>12</v>
      </c>
      <c r="AI123" s="62">
        <v>0.5</v>
      </c>
      <c r="AJ123" s="62">
        <v>70.2</v>
      </c>
      <c r="AK123" s="62">
        <v>107.2</v>
      </c>
      <c r="AL123" s="116">
        <v>18.2</v>
      </c>
      <c r="AM123" s="55">
        <v>7.0000000000000007E-2</v>
      </c>
      <c r="AN123" s="55">
        <v>0.81</v>
      </c>
      <c r="AO123" s="57">
        <v>9.8000000000000004E-2</v>
      </c>
      <c r="AP123" s="48"/>
      <c r="AQ123" s="51"/>
      <c r="AR123" s="58"/>
    </row>
    <row r="124" spans="1:44" s="18" customFormat="1" ht="15.95" hidden="1" customHeight="1" thickBot="1" x14ac:dyDescent="0.25">
      <c r="A124" s="39" t="s">
        <v>220</v>
      </c>
      <c r="B124" s="40">
        <v>4</v>
      </c>
      <c r="C124" s="41">
        <v>109</v>
      </c>
      <c r="D124" s="41"/>
      <c r="E124" s="42">
        <v>3793834</v>
      </c>
      <c r="F124" s="40" t="s">
        <v>273</v>
      </c>
      <c r="G124" s="40" t="s">
        <v>71</v>
      </c>
      <c r="H124" s="40" t="s">
        <v>274</v>
      </c>
      <c r="I124" s="40" t="s">
        <v>274</v>
      </c>
      <c r="J124" s="39" t="s">
        <v>269</v>
      </c>
      <c r="K124" s="40">
        <v>2588626</v>
      </c>
      <c r="L124" s="44">
        <v>43891</v>
      </c>
      <c r="M124" s="45">
        <v>83</v>
      </c>
      <c r="N124" s="40" t="s">
        <v>74</v>
      </c>
      <c r="O124" s="40" t="s">
        <v>74</v>
      </c>
      <c r="P124" s="44">
        <v>44062</v>
      </c>
      <c r="Q124" s="45">
        <v>526</v>
      </c>
      <c r="R124" s="40">
        <v>660</v>
      </c>
      <c r="S124" s="40">
        <v>647</v>
      </c>
      <c r="T124" s="46">
        <v>682</v>
      </c>
      <c r="U124" s="47">
        <f t="shared" si="44"/>
        <v>2.8898305084745761</v>
      </c>
      <c r="V124" s="48">
        <v>816</v>
      </c>
      <c r="W124" s="47">
        <f t="shared" si="53"/>
        <v>2.68</v>
      </c>
      <c r="X124" s="47">
        <f t="shared" si="45"/>
        <v>2.7567567567567566</v>
      </c>
      <c r="Y124" s="48">
        <v>974</v>
      </c>
      <c r="Z124" s="49">
        <f t="shared" si="46"/>
        <v>2.4333333333333331</v>
      </c>
      <c r="AA124" s="47">
        <f t="shared" si="47"/>
        <v>80.85443037974683</v>
      </c>
      <c r="AB124" s="47">
        <f t="shared" si="48"/>
        <v>2.7359550561797752</v>
      </c>
      <c r="AC124" s="50">
        <v>32</v>
      </c>
      <c r="AD124" s="50">
        <f t="shared" si="49"/>
        <v>32.635800000000003</v>
      </c>
      <c r="AE124" s="51">
        <f t="shared" si="50"/>
        <v>1034.4594594594596</v>
      </c>
      <c r="AF124" s="49">
        <f t="shared" si="51"/>
        <v>90.888704992488584</v>
      </c>
      <c r="AG124" s="47">
        <f t="shared" si="52"/>
        <v>85.871567686117714</v>
      </c>
      <c r="AH124" s="62">
        <v>10.5</v>
      </c>
      <c r="AI124" s="62">
        <v>2.1</v>
      </c>
      <c r="AJ124" s="62">
        <v>74.8</v>
      </c>
      <c r="AK124" s="62">
        <v>104.4</v>
      </c>
      <c r="AL124" s="62">
        <v>23.5</v>
      </c>
      <c r="AM124" s="91">
        <v>0.08</v>
      </c>
      <c r="AN124" s="91">
        <v>0.8</v>
      </c>
      <c r="AO124" s="92">
        <v>8.3000000000000004E-2</v>
      </c>
      <c r="AP124" s="48"/>
      <c r="AQ124" s="48"/>
    </row>
    <row r="125" spans="1:44" s="18" customFormat="1" ht="15.95" customHeight="1" x14ac:dyDescent="0.2">
      <c r="A125" s="18" t="s">
        <v>275</v>
      </c>
      <c r="B125" s="136"/>
      <c r="C125" s="19"/>
      <c r="D125" s="95"/>
      <c r="E125" s="136"/>
      <c r="F125" s="136"/>
      <c r="G125" s="136"/>
      <c r="H125" s="136"/>
      <c r="I125" s="136"/>
      <c r="J125" s="18" t="s">
        <v>276</v>
      </c>
      <c r="K125" s="19"/>
      <c r="L125" s="137"/>
      <c r="M125" s="118">
        <f>AVERAGE(M118:M124)</f>
        <v>77.142857142857139</v>
      </c>
      <c r="N125" s="19"/>
      <c r="O125" s="19"/>
      <c r="P125" s="21"/>
      <c r="Q125" s="118">
        <f t="shared" ref="Q125:X125" si="54">AVERAGE(Q118:Q124)</f>
        <v>556</v>
      </c>
      <c r="R125" s="8">
        <f t="shared" si="54"/>
        <v>774.57142857142856</v>
      </c>
      <c r="S125" s="8">
        <f t="shared" si="54"/>
        <v>641.57142857142856</v>
      </c>
      <c r="T125" s="118">
        <f t="shared" si="54"/>
        <v>820</v>
      </c>
      <c r="U125" s="25">
        <f t="shared" si="54"/>
        <v>3.1996319315316839</v>
      </c>
      <c r="V125" s="8">
        <f t="shared" si="54"/>
        <v>995.28571428571433</v>
      </c>
      <c r="W125" s="25">
        <f t="shared" si="54"/>
        <v>3.5057142857142858</v>
      </c>
      <c r="X125" s="25">
        <f t="shared" si="54"/>
        <v>3.1358096616626132</v>
      </c>
      <c r="Y125" s="8">
        <f t="shared" ref="Y125:AG125" si="55">AVERAGE(Y117:Y124)</f>
        <v>1181.1428571428571</v>
      </c>
      <c r="Z125" s="25">
        <f t="shared" si="55"/>
        <v>3.0095238095238095</v>
      </c>
      <c r="AA125" s="25">
        <f t="shared" si="55"/>
        <v>100</v>
      </c>
      <c r="AB125" s="25">
        <f t="shared" si="55"/>
        <v>3.127087376106477</v>
      </c>
      <c r="AC125" s="32">
        <f>AVERAGE(AC116:AC122,AC124)</f>
        <v>35.666666666666664</v>
      </c>
      <c r="AD125" s="32">
        <f>AVERAGE(AD117:AD122,AD124)</f>
        <v>35.280200000000008</v>
      </c>
      <c r="AE125" s="8">
        <f t="shared" si="55"/>
        <v>1138.1606323304436</v>
      </c>
      <c r="AF125" s="25">
        <f t="shared" si="55"/>
        <v>100</v>
      </c>
      <c r="AG125" s="25">
        <f t="shared" si="55"/>
        <v>100.00000000000001</v>
      </c>
      <c r="AH125" s="32">
        <f t="shared" ref="AH125:AO125" si="56">AVERAGE(AH118:AH124)</f>
        <v>11.428571428571429</v>
      </c>
      <c r="AI125" s="32">
        <f t="shared" si="56"/>
        <v>1.4142857142857144</v>
      </c>
      <c r="AJ125" s="8">
        <f t="shared" si="56"/>
        <v>73.44285714285715</v>
      </c>
      <c r="AK125" s="8">
        <f t="shared" si="56"/>
        <v>108.64285714285714</v>
      </c>
      <c r="AL125" s="32">
        <f t="shared" si="56"/>
        <v>22.442857142857143</v>
      </c>
      <c r="AM125" s="25">
        <f t="shared" si="56"/>
        <v>6.2857142857142861E-2</v>
      </c>
      <c r="AN125" s="25">
        <f t="shared" si="56"/>
        <v>0.86285714285714288</v>
      </c>
      <c r="AO125" s="119">
        <f t="shared" si="56"/>
        <v>-1.8142857142857152E-2</v>
      </c>
      <c r="AP125" s="25"/>
      <c r="AQ125" s="19"/>
    </row>
    <row r="126" spans="1:44" s="18" customFormat="1" ht="15.9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21"/>
      <c r="M126" s="20"/>
      <c r="N126" s="19"/>
      <c r="O126" s="19"/>
      <c r="P126" s="21"/>
      <c r="Q126" s="20"/>
      <c r="R126" s="35"/>
      <c r="S126" s="35"/>
      <c r="T126" s="96"/>
      <c r="U126" s="97"/>
      <c r="V126" s="98"/>
      <c r="W126" s="97"/>
      <c r="X126" s="97"/>
      <c r="Y126" s="35"/>
      <c r="Z126" s="35"/>
      <c r="AA126" s="35"/>
      <c r="AB126" s="97"/>
      <c r="AC126" s="100"/>
      <c r="AD126" s="97"/>
      <c r="AE126" s="99"/>
      <c r="AF126" s="100"/>
      <c r="AG126" s="100"/>
      <c r="AH126" s="101"/>
      <c r="AI126" s="95"/>
      <c r="AJ126" s="8"/>
      <c r="AK126" s="98"/>
      <c r="AL126" s="120"/>
      <c r="AM126" s="120"/>
      <c r="AN126" s="120"/>
      <c r="AO126" s="120"/>
      <c r="AP126" s="98"/>
      <c r="AQ126" s="99"/>
      <c r="AR126" s="58"/>
    </row>
    <row r="127" spans="1:44" s="18" customFormat="1" ht="15.95" customHeight="1" thickBot="1" x14ac:dyDescent="0.25">
      <c r="A127" s="18" t="s">
        <v>277</v>
      </c>
      <c r="B127" s="35"/>
      <c r="E127" s="138"/>
      <c r="F127" s="35"/>
      <c r="G127" s="34"/>
      <c r="H127" s="34"/>
      <c r="I127" s="34"/>
      <c r="K127" s="19"/>
      <c r="L127" s="27"/>
      <c r="M127" s="20"/>
      <c r="N127" s="19"/>
      <c r="O127" s="19"/>
      <c r="P127" s="21"/>
      <c r="Q127" s="20"/>
      <c r="R127" s="139"/>
      <c r="S127" s="139"/>
      <c r="T127" s="140"/>
      <c r="U127" s="25"/>
      <c r="V127" s="8"/>
      <c r="W127" s="25"/>
      <c r="X127" s="25"/>
      <c r="Y127" s="19"/>
      <c r="Z127" s="19"/>
      <c r="AA127" s="19"/>
      <c r="AB127" s="25"/>
      <c r="AC127" s="32"/>
      <c r="AD127" s="25"/>
      <c r="AE127" s="8"/>
      <c r="AF127" s="32"/>
      <c r="AG127" s="32"/>
      <c r="AH127" s="141"/>
      <c r="AI127" s="32"/>
      <c r="AJ127" s="8"/>
      <c r="AK127" s="8"/>
      <c r="AL127" s="142"/>
      <c r="AM127" s="142"/>
      <c r="AN127" s="142"/>
      <c r="AO127" s="142"/>
      <c r="AP127" s="98"/>
      <c r="AQ127" s="99"/>
      <c r="AR127" s="58"/>
    </row>
    <row r="128" spans="1:44" s="18" customFormat="1" ht="15.95" hidden="1" customHeight="1" thickBot="1" x14ac:dyDescent="0.25">
      <c r="A128" s="39" t="s">
        <v>278</v>
      </c>
      <c r="B128" s="40">
        <v>4</v>
      </c>
      <c r="C128" s="41">
        <v>111</v>
      </c>
      <c r="D128" s="41"/>
      <c r="E128" s="42">
        <v>44173322</v>
      </c>
      <c r="F128" s="40" t="s">
        <v>273</v>
      </c>
      <c r="G128" s="40" t="s">
        <v>279</v>
      </c>
      <c r="H128" s="40" t="s">
        <v>280</v>
      </c>
      <c r="I128" s="143" t="s">
        <v>280</v>
      </c>
      <c r="J128" s="39" t="s">
        <v>281</v>
      </c>
      <c r="K128" s="40">
        <v>43703859</v>
      </c>
      <c r="L128" s="44">
        <v>43831</v>
      </c>
      <c r="M128" s="45">
        <v>87</v>
      </c>
      <c r="N128" s="40" t="s">
        <v>74</v>
      </c>
      <c r="O128" s="40" t="s">
        <v>74</v>
      </c>
      <c r="P128" s="44">
        <v>44082</v>
      </c>
      <c r="Q128" s="45">
        <v>876</v>
      </c>
      <c r="R128" s="40">
        <v>902</v>
      </c>
      <c r="S128" s="40">
        <v>780</v>
      </c>
      <c r="T128" s="46">
        <v>960</v>
      </c>
      <c r="U128" s="47">
        <f t="shared" ref="U128:U137" si="57">$T128/($T$4-$L128)</f>
        <v>3.2432432432432434</v>
      </c>
      <c r="V128" s="48">
        <v>1162</v>
      </c>
      <c r="W128" s="47">
        <f>($V128-$T128)/50</f>
        <v>4.04</v>
      </c>
      <c r="X128" s="47">
        <f t="shared" ref="X128:X137" si="58">$V128/($V$4-L128)</f>
        <v>3.2640449438202248</v>
      </c>
      <c r="Y128" s="40">
        <v>1364</v>
      </c>
      <c r="Z128" s="49">
        <f t="shared" ref="Z128:Z137" si="59">($Y128-$T128)/120</f>
        <v>3.3666666666666667</v>
      </c>
      <c r="AA128" s="47">
        <f t="shared" ref="AA128:AA137" si="60">($Z128/$Z$138)*100</f>
        <v>114.51247165532878</v>
      </c>
      <c r="AB128" s="49">
        <f t="shared" ref="AB128:AB137" si="61">$Y128/($Y$2-L128)</f>
        <v>3.2788461538461537</v>
      </c>
      <c r="AC128" s="195">
        <v>38</v>
      </c>
      <c r="AD128" s="50">
        <f t="shared" ref="AD128:AD137" si="62">$AC128+(0.0374*(365-($AC$3-$L128)))</f>
        <v>36.391800000000003</v>
      </c>
      <c r="AE128" s="51">
        <f t="shared" ref="AE128:AE137" si="63">($S128+(($Y128-$Q128)/($Y$2-$P128))*160)</f>
        <v>1253.2121212121212</v>
      </c>
      <c r="AF128" s="49">
        <f t="shared" ref="AF128:AF137" si="64">($AE128/$AE$138)*100</f>
        <v>108.58174425614733</v>
      </c>
      <c r="AG128" s="47">
        <f t="shared" ref="AG128:AG137" si="65">(0.5*$AA128)+(0.5*$AF128)</f>
        <v>111.54710795573806</v>
      </c>
      <c r="AH128" s="116">
        <v>3.7</v>
      </c>
      <c r="AI128" s="62">
        <v>3.2</v>
      </c>
      <c r="AJ128" s="54">
        <v>52</v>
      </c>
      <c r="AK128" s="54">
        <v>94</v>
      </c>
      <c r="AL128" s="52">
        <v>27</v>
      </c>
      <c r="AM128" s="55">
        <v>0.21</v>
      </c>
      <c r="AN128" s="55">
        <v>0.45</v>
      </c>
      <c r="AO128" s="57">
        <v>1.6E-2</v>
      </c>
      <c r="AP128" s="144"/>
      <c r="AQ128" s="144"/>
      <c r="AR128" s="58"/>
    </row>
    <row r="129" spans="1:44" s="18" customFormat="1" ht="15.95" hidden="1" customHeight="1" thickBot="1" x14ac:dyDescent="0.25">
      <c r="A129" s="39" t="s">
        <v>278</v>
      </c>
      <c r="B129" s="40">
        <v>4</v>
      </c>
      <c r="C129" s="41">
        <v>112</v>
      </c>
      <c r="D129" s="41"/>
      <c r="E129" s="42">
        <v>44153650</v>
      </c>
      <c r="F129" s="40" t="s">
        <v>273</v>
      </c>
      <c r="G129" s="40" t="s">
        <v>279</v>
      </c>
      <c r="H129" s="40" t="s">
        <v>282</v>
      </c>
      <c r="I129" s="35" t="s">
        <v>282</v>
      </c>
      <c r="J129" s="39" t="s">
        <v>283</v>
      </c>
      <c r="K129" s="40">
        <v>43708185</v>
      </c>
      <c r="L129" s="44">
        <v>43831</v>
      </c>
      <c r="M129" s="45">
        <v>79</v>
      </c>
      <c r="N129" s="40" t="s">
        <v>74</v>
      </c>
      <c r="O129" s="40" t="s">
        <v>74</v>
      </c>
      <c r="P129" s="44">
        <v>44082</v>
      </c>
      <c r="Q129" s="45">
        <v>696</v>
      </c>
      <c r="R129" s="40">
        <v>806</v>
      </c>
      <c r="S129" s="40">
        <v>668</v>
      </c>
      <c r="T129" s="46">
        <v>846</v>
      </c>
      <c r="U129" s="47">
        <f t="shared" si="57"/>
        <v>2.8581081081081079</v>
      </c>
      <c r="V129" s="48">
        <v>952</v>
      </c>
      <c r="W129" s="47">
        <f t="shared" ref="W129:W137" si="66">($V129-$T129)/50</f>
        <v>2.12</v>
      </c>
      <c r="X129" s="47">
        <f t="shared" si="58"/>
        <v>2.6741573033707864</v>
      </c>
      <c r="Y129" s="40">
        <v>1206</v>
      </c>
      <c r="Z129" s="49">
        <f t="shared" si="59"/>
        <v>3</v>
      </c>
      <c r="AA129" s="47">
        <f t="shared" si="60"/>
        <v>102.04081632653059</v>
      </c>
      <c r="AB129" s="47">
        <f t="shared" si="61"/>
        <v>2.8990384615384617</v>
      </c>
      <c r="AC129" s="50">
        <v>38</v>
      </c>
      <c r="AD129" s="50">
        <f t="shared" si="62"/>
        <v>36.391800000000003</v>
      </c>
      <c r="AE129" s="51">
        <f t="shared" si="63"/>
        <v>1162.5454545454545</v>
      </c>
      <c r="AF129" s="49">
        <f t="shared" si="64"/>
        <v>100.72613494155227</v>
      </c>
      <c r="AG129" s="47">
        <f t="shared" si="65"/>
        <v>101.38347563404143</v>
      </c>
      <c r="AH129" s="116">
        <v>4.5999999999999996</v>
      </c>
      <c r="AI129" s="62">
        <v>1.7</v>
      </c>
      <c r="AJ129" s="54">
        <v>61</v>
      </c>
      <c r="AK129" s="54">
        <v>96</v>
      </c>
      <c r="AL129" s="52">
        <v>28</v>
      </c>
      <c r="AM129" s="55">
        <v>0.28000000000000003</v>
      </c>
      <c r="AN129" s="55">
        <v>0.42</v>
      </c>
      <c r="AO129" s="57">
        <v>6.4000000000000001E-2</v>
      </c>
      <c r="AP129" s="48"/>
      <c r="AQ129" s="51"/>
      <c r="AR129" s="58"/>
    </row>
    <row r="130" spans="1:44" s="18" customFormat="1" ht="15.95" hidden="1" customHeight="1" thickBot="1" x14ac:dyDescent="0.25">
      <c r="A130" s="39" t="s">
        <v>278</v>
      </c>
      <c r="B130" s="40">
        <v>4</v>
      </c>
      <c r="C130" s="41">
        <v>113</v>
      </c>
      <c r="D130" s="41"/>
      <c r="E130" s="42">
        <v>44153648</v>
      </c>
      <c r="F130" s="40" t="s">
        <v>273</v>
      </c>
      <c r="G130" s="40" t="s">
        <v>279</v>
      </c>
      <c r="H130" s="40" t="s">
        <v>284</v>
      </c>
      <c r="I130" s="143" t="s">
        <v>284</v>
      </c>
      <c r="J130" s="39" t="s">
        <v>285</v>
      </c>
      <c r="K130" s="40">
        <v>43789906</v>
      </c>
      <c r="L130" s="44">
        <v>43831</v>
      </c>
      <c r="M130" s="45">
        <v>86</v>
      </c>
      <c r="N130" s="40" t="s">
        <v>74</v>
      </c>
      <c r="O130" s="40" t="s">
        <v>74</v>
      </c>
      <c r="P130" s="44">
        <v>44082</v>
      </c>
      <c r="Q130" s="45">
        <v>870</v>
      </c>
      <c r="R130" s="40">
        <v>916</v>
      </c>
      <c r="S130" s="40">
        <v>794</v>
      </c>
      <c r="T130" s="46">
        <v>1016</v>
      </c>
      <c r="U130" s="47">
        <f t="shared" si="57"/>
        <v>3.4324324324324325</v>
      </c>
      <c r="V130" s="48">
        <v>1194</v>
      </c>
      <c r="W130" s="47">
        <f t="shared" si="66"/>
        <v>3.56</v>
      </c>
      <c r="X130" s="47">
        <f t="shared" si="58"/>
        <v>3.3539325842696628</v>
      </c>
      <c r="Y130" s="40">
        <v>1424</v>
      </c>
      <c r="Z130" s="49">
        <f t="shared" si="59"/>
        <v>3.4</v>
      </c>
      <c r="AA130" s="47">
        <f t="shared" si="60"/>
        <v>115.64625850340133</v>
      </c>
      <c r="AB130" s="47">
        <f t="shared" si="61"/>
        <v>3.4230769230769229</v>
      </c>
      <c r="AC130" s="50">
        <v>42</v>
      </c>
      <c r="AD130" s="50">
        <f t="shared" si="62"/>
        <v>40.391800000000003</v>
      </c>
      <c r="AE130" s="51">
        <f t="shared" si="63"/>
        <v>1331.2121212121212</v>
      </c>
      <c r="AF130" s="49">
        <f t="shared" si="64"/>
        <v>115.33987874002689</v>
      </c>
      <c r="AG130" s="47">
        <f t="shared" si="65"/>
        <v>115.49306862171412</v>
      </c>
      <c r="AH130" s="116">
        <v>2.5</v>
      </c>
      <c r="AI130" s="62">
        <v>3.5</v>
      </c>
      <c r="AJ130" s="54">
        <v>71</v>
      </c>
      <c r="AK130" s="54">
        <v>112</v>
      </c>
      <c r="AL130" s="52">
        <v>37</v>
      </c>
      <c r="AM130" s="55">
        <v>0.23</v>
      </c>
      <c r="AN130" s="55">
        <v>0.48</v>
      </c>
      <c r="AO130" s="57">
        <v>2.4E-2</v>
      </c>
      <c r="AP130" s="48"/>
      <c r="AQ130" s="51"/>
      <c r="AR130" s="58"/>
    </row>
    <row r="131" spans="1:44" s="18" customFormat="1" ht="15.95" hidden="1" customHeight="1" thickBot="1" x14ac:dyDescent="0.25">
      <c r="A131" s="39" t="s">
        <v>278</v>
      </c>
      <c r="B131" s="40">
        <v>4</v>
      </c>
      <c r="C131" s="41">
        <v>114</v>
      </c>
      <c r="D131" s="41"/>
      <c r="E131" s="42">
        <v>44153652</v>
      </c>
      <c r="F131" s="40" t="s">
        <v>273</v>
      </c>
      <c r="G131" s="40" t="s">
        <v>279</v>
      </c>
      <c r="H131" s="40" t="s">
        <v>286</v>
      </c>
      <c r="I131" s="40" t="s">
        <v>286</v>
      </c>
      <c r="J131" s="39" t="s">
        <v>287</v>
      </c>
      <c r="K131" s="40">
        <v>43794371</v>
      </c>
      <c r="L131" s="44">
        <v>43831</v>
      </c>
      <c r="M131" s="45">
        <v>78</v>
      </c>
      <c r="N131" s="40" t="s">
        <v>74</v>
      </c>
      <c r="O131" s="40" t="s">
        <v>74</v>
      </c>
      <c r="P131" s="44">
        <v>44082</v>
      </c>
      <c r="Q131" s="45">
        <v>706</v>
      </c>
      <c r="R131" s="40">
        <v>744</v>
      </c>
      <c r="S131" s="40">
        <v>649</v>
      </c>
      <c r="T131" s="46">
        <v>800</v>
      </c>
      <c r="U131" s="47">
        <f t="shared" si="57"/>
        <v>2.7027027027027026</v>
      </c>
      <c r="V131" s="48">
        <v>950</v>
      </c>
      <c r="W131" s="47">
        <f t="shared" si="66"/>
        <v>3</v>
      </c>
      <c r="X131" s="47">
        <f t="shared" si="58"/>
        <v>2.6685393258426968</v>
      </c>
      <c r="Y131" s="40">
        <v>1144</v>
      </c>
      <c r="Z131" s="49">
        <f t="shared" si="59"/>
        <v>2.8666666666666667</v>
      </c>
      <c r="AA131" s="47">
        <f t="shared" si="60"/>
        <v>97.505668934240347</v>
      </c>
      <c r="AB131" s="47">
        <f t="shared" si="61"/>
        <v>2.75</v>
      </c>
      <c r="AC131" s="50">
        <v>36</v>
      </c>
      <c r="AD131" s="50">
        <f t="shared" si="62"/>
        <v>34.391800000000003</v>
      </c>
      <c r="AE131" s="51">
        <f t="shared" si="63"/>
        <v>1073.7272727272727</v>
      </c>
      <c r="AF131" s="49">
        <f t="shared" si="64"/>
        <v>93.030683437181267</v>
      </c>
      <c r="AG131" s="47">
        <f t="shared" si="65"/>
        <v>95.268176185710814</v>
      </c>
      <c r="AH131" s="116">
        <v>7.8</v>
      </c>
      <c r="AI131" s="62">
        <v>1.9</v>
      </c>
      <c r="AJ131" s="54">
        <v>44</v>
      </c>
      <c r="AK131" s="54">
        <v>72</v>
      </c>
      <c r="AL131" s="52">
        <v>27</v>
      </c>
      <c r="AM131" s="55">
        <v>0.16</v>
      </c>
      <c r="AN131" s="55">
        <v>0.31</v>
      </c>
      <c r="AO131" s="57">
        <v>4.0000000000000001E-3</v>
      </c>
      <c r="AP131" s="48"/>
      <c r="AQ131" s="51"/>
      <c r="AR131" s="58"/>
    </row>
    <row r="132" spans="1:44" s="18" customFormat="1" ht="15.95" customHeight="1" thickBot="1" x14ac:dyDescent="0.25">
      <c r="A132" s="189" t="s">
        <v>278</v>
      </c>
      <c r="B132" s="40">
        <v>4</v>
      </c>
      <c r="C132" s="198">
        <v>115</v>
      </c>
      <c r="D132" s="41"/>
      <c r="E132" s="42">
        <v>44153653</v>
      </c>
      <c r="F132" s="40" t="s">
        <v>273</v>
      </c>
      <c r="G132" s="40" t="s">
        <v>279</v>
      </c>
      <c r="H132" s="40" t="s">
        <v>288</v>
      </c>
      <c r="I132" s="40" t="s">
        <v>288</v>
      </c>
      <c r="J132" s="39" t="s">
        <v>289</v>
      </c>
      <c r="K132" s="40">
        <v>43073082</v>
      </c>
      <c r="L132" s="44">
        <v>43834</v>
      </c>
      <c r="M132" s="45">
        <v>86</v>
      </c>
      <c r="N132" s="40" t="s">
        <v>74</v>
      </c>
      <c r="O132" s="40" t="s">
        <v>74</v>
      </c>
      <c r="P132" s="44">
        <v>44082</v>
      </c>
      <c r="Q132" s="45">
        <v>828</v>
      </c>
      <c r="R132" s="40">
        <v>846</v>
      </c>
      <c r="S132" s="48">
        <v>735</v>
      </c>
      <c r="T132" s="46">
        <v>900</v>
      </c>
      <c r="U132" s="47">
        <f t="shared" si="57"/>
        <v>3.0716723549488054</v>
      </c>
      <c r="V132" s="48">
        <v>1094</v>
      </c>
      <c r="W132" s="47">
        <f t="shared" si="66"/>
        <v>3.88</v>
      </c>
      <c r="X132" s="47">
        <f t="shared" si="58"/>
        <v>3.0991501416430594</v>
      </c>
      <c r="Y132" s="40">
        <v>1226</v>
      </c>
      <c r="Z132" s="49">
        <f t="shared" si="59"/>
        <v>2.7166666666666668</v>
      </c>
      <c r="AA132" s="47">
        <f t="shared" si="60"/>
        <v>92.403628117913826</v>
      </c>
      <c r="AB132" s="47">
        <f t="shared" si="61"/>
        <v>2.9685230024213074</v>
      </c>
      <c r="AC132" s="50">
        <v>37</v>
      </c>
      <c r="AD132" s="50">
        <f t="shared" si="62"/>
        <v>35.503999999999998</v>
      </c>
      <c r="AE132" s="51">
        <f t="shared" si="63"/>
        <v>1120.939393939394</v>
      </c>
      <c r="AF132" s="49">
        <f t="shared" si="64"/>
        <v>97.121271442575335</v>
      </c>
      <c r="AG132" s="185">
        <f t="shared" si="65"/>
        <v>94.76244978024458</v>
      </c>
      <c r="AH132" s="116">
        <v>-0.1</v>
      </c>
      <c r="AI132" s="62">
        <v>3.3</v>
      </c>
      <c r="AJ132" s="54">
        <v>60</v>
      </c>
      <c r="AK132" s="54">
        <v>98</v>
      </c>
      <c r="AL132" s="52">
        <v>31</v>
      </c>
      <c r="AM132" s="55">
        <v>0.11</v>
      </c>
      <c r="AN132" s="55">
        <v>0.46</v>
      </c>
      <c r="AO132" s="57">
        <v>4.3999999999999997E-2</v>
      </c>
      <c r="AP132" s="48"/>
      <c r="AQ132" s="51"/>
      <c r="AR132" s="58"/>
    </row>
    <row r="133" spans="1:44" s="18" customFormat="1" ht="15.95" customHeight="1" thickBot="1" x14ac:dyDescent="0.25">
      <c r="A133" s="39" t="s">
        <v>290</v>
      </c>
      <c r="B133" s="40">
        <v>4</v>
      </c>
      <c r="C133" s="198">
        <v>116</v>
      </c>
      <c r="D133" s="41"/>
      <c r="E133" s="42">
        <v>44152201</v>
      </c>
      <c r="F133" s="40" t="s">
        <v>273</v>
      </c>
      <c r="G133" s="40" t="s">
        <v>279</v>
      </c>
      <c r="H133" s="40">
        <v>9</v>
      </c>
      <c r="I133" s="145">
        <v>9</v>
      </c>
      <c r="J133" s="146" t="s">
        <v>291</v>
      </c>
      <c r="K133" s="145">
        <v>42476490</v>
      </c>
      <c r="L133" s="147">
        <v>43869</v>
      </c>
      <c r="M133" s="148" t="s">
        <v>102</v>
      </c>
      <c r="N133" s="75" t="s">
        <v>74</v>
      </c>
      <c r="O133" s="70" t="s">
        <v>103</v>
      </c>
      <c r="P133" s="149">
        <v>44057</v>
      </c>
      <c r="Q133" s="45">
        <v>700</v>
      </c>
      <c r="R133" s="40">
        <v>760</v>
      </c>
      <c r="S133" s="48">
        <v>740</v>
      </c>
      <c r="T133" s="46">
        <v>790</v>
      </c>
      <c r="U133" s="47">
        <f t="shared" si="57"/>
        <v>3.0620155038759691</v>
      </c>
      <c r="V133" s="48">
        <v>896</v>
      </c>
      <c r="W133" s="47">
        <f t="shared" si="66"/>
        <v>2.12</v>
      </c>
      <c r="X133" s="47">
        <f t="shared" si="58"/>
        <v>2.8176100628930816</v>
      </c>
      <c r="Y133" s="41">
        <v>1092</v>
      </c>
      <c r="Z133" s="49">
        <f t="shared" si="59"/>
        <v>2.5166666666666666</v>
      </c>
      <c r="AA133" s="47">
        <f t="shared" si="60"/>
        <v>85.600907029478449</v>
      </c>
      <c r="AB133" s="47">
        <f t="shared" si="61"/>
        <v>2.8888888888888888</v>
      </c>
      <c r="AC133" s="50">
        <v>38</v>
      </c>
      <c r="AD133" s="50">
        <f t="shared" si="62"/>
        <v>37.813000000000002</v>
      </c>
      <c r="AE133" s="51">
        <f t="shared" si="63"/>
        <v>1070.1052631578948</v>
      </c>
      <c r="AF133" s="49">
        <f t="shared" si="64"/>
        <v>92.716862568312607</v>
      </c>
      <c r="AG133" s="47">
        <f t="shared" si="65"/>
        <v>89.158884798895528</v>
      </c>
      <c r="AH133" s="116">
        <v>-1.4</v>
      </c>
      <c r="AI133" s="62">
        <v>3.8</v>
      </c>
      <c r="AJ133" s="54">
        <v>50</v>
      </c>
      <c r="AK133" s="54">
        <v>80</v>
      </c>
      <c r="AL133" s="52">
        <v>29</v>
      </c>
      <c r="AM133" s="55">
        <v>-0.09</v>
      </c>
      <c r="AN133" s="55">
        <v>0.38</v>
      </c>
      <c r="AO133" s="57">
        <v>-7.5999999999999998E-2</v>
      </c>
      <c r="AP133" s="48"/>
      <c r="AQ133" s="51"/>
      <c r="AR133" s="58"/>
    </row>
    <row r="134" spans="1:44" s="18" customFormat="1" ht="15.95" customHeight="1" thickBot="1" x14ac:dyDescent="0.25">
      <c r="A134" s="187" t="s">
        <v>290</v>
      </c>
      <c r="B134" s="40">
        <v>4</v>
      </c>
      <c r="C134" s="41">
        <v>117</v>
      </c>
      <c r="D134" s="41"/>
      <c r="E134" s="42" t="s">
        <v>292</v>
      </c>
      <c r="F134" s="40" t="s">
        <v>273</v>
      </c>
      <c r="G134" s="40" t="s">
        <v>75</v>
      </c>
      <c r="H134" s="40">
        <v>11</v>
      </c>
      <c r="I134" s="145">
        <v>11</v>
      </c>
      <c r="J134" s="146" t="s">
        <v>293</v>
      </c>
      <c r="K134" s="145" t="s">
        <v>294</v>
      </c>
      <c r="L134" s="147">
        <v>43871</v>
      </c>
      <c r="M134" s="148" t="s">
        <v>102</v>
      </c>
      <c r="N134" s="40" t="s">
        <v>74</v>
      </c>
      <c r="O134" s="70" t="s">
        <v>103</v>
      </c>
      <c r="P134" s="44">
        <v>44057</v>
      </c>
      <c r="Q134" s="45">
        <v>725</v>
      </c>
      <c r="R134" s="40">
        <v>876</v>
      </c>
      <c r="S134" s="40">
        <v>725</v>
      </c>
      <c r="T134" s="46">
        <v>890</v>
      </c>
      <c r="U134" s="47">
        <f t="shared" si="57"/>
        <v>3.4765625</v>
      </c>
      <c r="V134" s="48">
        <v>1064</v>
      </c>
      <c r="W134" s="47">
        <f t="shared" si="66"/>
        <v>3.48</v>
      </c>
      <c r="X134" s="47">
        <f t="shared" si="58"/>
        <v>3.3670886075949369</v>
      </c>
      <c r="Y134" s="40">
        <v>1240</v>
      </c>
      <c r="Z134" s="49">
        <f t="shared" si="59"/>
        <v>2.9166666666666665</v>
      </c>
      <c r="AA134" s="47">
        <f t="shared" si="60"/>
        <v>99.206349206349188</v>
      </c>
      <c r="AB134" s="47">
        <f t="shared" si="61"/>
        <v>3.2978723404255321</v>
      </c>
      <c r="AC134" s="50">
        <v>32</v>
      </c>
      <c r="AD134" s="186">
        <f t="shared" si="62"/>
        <v>31.887799999999999</v>
      </c>
      <c r="AE134" s="51">
        <f t="shared" si="63"/>
        <v>1158.6842105263158</v>
      </c>
      <c r="AF134" s="49">
        <f t="shared" si="64"/>
        <v>100.39158614211105</v>
      </c>
      <c r="AG134" s="47">
        <f t="shared" si="65"/>
        <v>99.798967674230113</v>
      </c>
      <c r="AH134" s="116">
        <v>-8.8000000000000007</v>
      </c>
      <c r="AI134" s="62">
        <v>5.4</v>
      </c>
      <c r="AJ134" s="54">
        <v>50</v>
      </c>
      <c r="AK134" s="54">
        <v>92</v>
      </c>
      <c r="AL134" s="52">
        <v>26</v>
      </c>
      <c r="AM134" s="55">
        <v>-0.03</v>
      </c>
      <c r="AN134" s="55">
        <v>0.67</v>
      </c>
      <c r="AO134" s="57">
        <v>-1.6E-2</v>
      </c>
      <c r="AP134" s="48"/>
      <c r="AQ134" s="51"/>
      <c r="AR134" s="58"/>
    </row>
    <row r="135" spans="1:44" s="18" customFormat="1" ht="15.95" hidden="1" customHeight="1" thickBot="1" x14ac:dyDescent="0.25">
      <c r="A135" s="39" t="s">
        <v>295</v>
      </c>
      <c r="B135" s="40">
        <v>4</v>
      </c>
      <c r="C135" s="41">
        <v>118</v>
      </c>
      <c r="D135" s="41"/>
      <c r="E135" s="42" t="s">
        <v>296</v>
      </c>
      <c r="F135" s="40" t="s">
        <v>228</v>
      </c>
      <c r="G135" s="40" t="s">
        <v>75</v>
      </c>
      <c r="H135" s="40" t="s">
        <v>297</v>
      </c>
      <c r="I135" s="40" t="s">
        <v>297</v>
      </c>
      <c r="J135" s="39" t="s">
        <v>298</v>
      </c>
      <c r="K135" s="40">
        <v>43561061</v>
      </c>
      <c r="L135" s="44">
        <v>43864</v>
      </c>
      <c r="M135" s="45">
        <v>85</v>
      </c>
      <c r="N135" s="40" t="s">
        <v>74</v>
      </c>
      <c r="O135" s="40" t="s">
        <v>74</v>
      </c>
      <c r="P135" s="44">
        <v>44093</v>
      </c>
      <c r="Q135" s="45">
        <v>736</v>
      </c>
      <c r="R135" s="40">
        <v>770</v>
      </c>
      <c r="S135" s="40">
        <v>679</v>
      </c>
      <c r="T135" s="46">
        <v>820</v>
      </c>
      <c r="U135" s="47">
        <f t="shared" si="57"/>
        <v>3.1178707224334601</v>
      </c>
      <c r="V135" s="48">
        <v>1024</v>
      </c>
      <c r="W135" s="47">
        <f t="shared" si="66"/>
        <v>4.08</v>
      </c>
      <c r="X135" s="47">
        <f t="shared" si="58"/>
        <v>3.170278637770898</v>
      </c>
      <c r="Y135" s="40">
        <v>1174</v>
      </c>
      <c r="Z135" s="49">
        <f t="shared" si="59"/>
        <v>2.95</v>
      </c>
      <c r="AA135" s="47">
        <f t="shared" si="60"/>
        <v>100.34013605442176</v>
      </c>
      <c r="AB135" s="47">
        <f t="shared" si="61"/>
        <v>3.0652741514360313</v>
      </c>
      <c r="AC135" s="50">
        <v>34</v>
      </c>
      <c r="AD135" s="50">
        <f t="shared" si="62"/>
        <v>33.625999999999998</v>
      </c>
      <c r="AE135" s="51">
        <f t="shared" si="63"/>
        <v>1134.0649350649351</v>
      </c>
      <c r="AF135" s="49">
        <f t="shared" si="64"/>
        <v>98.25850441821764</v>
      </c>
      <c r="AG135" s="47">
        <f t="shared" si="65"/>
        <v>99.299320236319701</v>
      </c>
      <c r="AH135" s="116">
        <v>1.6</v>
      </c>
      <c r="AI135" s="62">
        <v>3</v>
      </c>
      <c r="AJ135" s="54">
        <v>57</v>
      </c>
      <c r="AK135" s="54">
        <v>91</v>
      </c>
      <c r="AL135" s="52">
        <v>34</v>
      </c>
      <c r="AM135" s="55">
        <v>0.23</v>
      </c>
      <c r="AN135" s="55">
        <v>0.7</v>
      </c>
      <c r="AO135" s="57">
        <v>-1.6E-2</v>
      </c>
      <c r="AP135" s="48"/>
      <c r="AQ135" s="51"/>
      <c r="AR135" s="58"/>
    </row>
    <row r="136" spans="1:44" s="18" customFormat="1" ht="15.95" hidden="1" customHeight="1" thickBot="1" x14ac:dyDescent="0.25">
      <c r="A136" s="39" t="s">
        <v>295</v>
      </c>
      <c r="B136" s="40">
        <v>4</v>
      </c>
      <c r="C136" s="41">
        <v>119</v>
      </c>
      <c r="D136" s="41"/>
      <c r="E136" s="42">
        <v>44189615</v>
      </c>
      <c r="F136" s="40" t="s">
        <v>273</v>
      </c>
      <c r="G136" s="40" t="s">
        <v>279</v>
      </c>
      <c r="H136" s="40" t="s">
        <v>299</v>
      </c>
      <c r="I136" s="145" t="s">
        <v>299</v>
      </c>
      <c r="J136" s="146" t="s">
        <v>300</v>
      </c>
      <c r="K136" s="145">
        <v>43746477</v>
      </c>
      <c r="L136" s="147">
        <v>43899</v>
      </c>
      <c r="M136" s="148" t="s">
        <v>102</v>
      </c>
      <c r="N136" s="40" t="s">
        <v>74</v>
      </c>
      <c r="O136" s="70" t="s">
        <v>103</v>
      </c>
      <c r="P136" s="44">
        <v>44093</v>
      </c>
      <c r="Q136" s="45">
        <v>711</v>
      </c>
      <c r="R136" s="40">
        <v>770</v>
      </c>
      <c r="S136" s="40">
        <v>726</v>
      </c>
      <c r="T136" s="46">
        <v>788</v>
      </c>
      <c r="U136" s="47">
        <f t="shared" si="57"/>
        <v>3.4561403508771931</v>
      </c>
      <c r="V136" s="48">
        <v>958</v>
      </c>
      <c r="W136" s="47">
        <f t="shared" si="66"/>
        <v>3.4</v>
      </c>
      <c r="X136" s="47">
        <f t="shared" si="58"/>
        <v>3.3263888888888888</v>
      </c>
      <c r="Y136" s="40">
        <v>1126</v>
      </c>
      <c r="Z136" s="49">
        <f t="shared" si="59"/>
        <v>2.8166666666666669</v>
      </c>
      <c r="AA136" s="47">
        <f t="shared" si="60"/>
        <v>95.804988662131521</v>
      </c>
      <c r="AB136" s="47">
        <f t="shared" si="61"/>
        <v>3.235632183908046</v>
      </c>
      <c r="AC136" s="50">
        <v>33</v>
      </c>
      <c r="AD136" s="50">
        <f t="shared" si="62"/>
        <v>33.935000000000002</v>
      </c>
      <c r="AE136" s="51">
        <f t="shared" si="63"/>
        <v>1157.1688311688313</v>
      </c>
      <c r="AF136" s="49">
        <f t="shared" si="64"/>
        <v>100.26028950759856</v>
      </c>
      <c r="AG136" s="47">
        <f t="shared" si="65"/>
        <v>98.032639084865039</v>
      </c>
      <c r="AH136" s="116">
        <v>5.3</v>
      </c>
      <c r="AI136" s="62">
        <v>3.1</v>
      </c>
      <c r="AJ136" s="54">
        <v>60</v>
      </c>
      <c r="AK136" s="54">
        <v>96</v>
      </c>
      <c r="AL136" s="52">
        <v>35</v>
      </c>
      <c r="AM136" s="55">
        <v>0.11</v>
      </c>
      <c r="AN136" s="55">
        <v>0.56000000000000005</v>
      </c>
      <c r="AO136" s="57">
        <v>2.4E-2</v>
      </c>
      <c r="AP136" s="48"/>
      <c r="AQ136" s="51"/>
      <c r="AR136" s="58"/>
    </row>
    <row r="137" spans="1:44" s="18" customFormat="1" ht="15.95" hidden="1" customHeight="1" thickBot="1" x14ac:dyDescent="0.25">
      <c r="A137" s="39" t="s">
        <v>295</v>
      </c>
      <c r="B137" s="40">
        <v>4</v>
      </c>
      <c r="C137" s="41">
        <v>120</v>
      </c>
      <c r="D137" s="41"/>
      <c r="E137" s="42">
        <v>44189614</v>
      </c>
      <c r="F137" s="40" t="s">
        <v>273</v>
      </c>
      <c r="G137" s="40" t="s">
        <v>279</v>
      </c>
      <c r="H137" s="40" t="s">
        <v>301</v>
      </c>
      <c r="I137" s="40" t="s">
        <v>301</v>
      </c>
      <c r="J137" s="39" t="s">
        <v>300</v>
      </c>
      <c r="K137" s="40">
        <v>43746477</v>
      </c>
      <c r="L137" s="44">
        <v>43868</v>
      </c>
      <c r="M137" s="45" t="s">
        <v>102</v>
      </c>
      <c r="N137" s="40" t="s">
        <v>74</v>
      </c>
      <c r="O137" s="70" t="s">
        <v>103</v>
      </c>
      <c r="P137" s="44">
        <v>44093</v>
      </c>
      <c r="Q137" s="45">
        <v>666</v>
      </c>
      <c r="R137" s="40">
        <v>752</v>
      </c>
      <c r="S137" s="40">
        <v>627</v>
      </c>
      <c r="T137" s="46">
        <v>760</v>
      </c>
      <c r="U137" s="47">
        <f t="shared" si="57"/>
        <v>2.9343629343629343</v>
      </c>
      <c r="V137" s="48">
        <v>856</v>
      </c>
      <c r="W137" s="47">
        <f t="shared" si="66"/>
        <v>1.92</v>
      </c>
      <c r="X137" s="47">
        <f t="shared" si="58"/>
        <v>2.6833855799373039</v>
      </c>
      <c r="Y137" s="40">
        <v>1102</v>
      </c>
      <c r="Z137" s="49">
        <f t="shared" si="59"/>
        <v>2.85</v>
      </c>
      <c r="AA137" s="47">
        <f t="shared" si="60"/>
        <v>96.938775510204067</v>
      </c>
      <c r="AB137" s="47">
        <f t="shared" si="61"/>
        <v>2.9076517150395778</v>
      </c>
      <c r="AC137" s="50">
        <v>33</v>
      </c>
      <c r="AD137" s="50">
        <f t="shared" si="62"/>
        <v>32.775599999999997</v>
      </c>
      <c r="AE137" s="51">
        <f t="shared" si="63"/>
        <v>1079.987012987013</v>
      </c>
      <c r="AF137" s="49">
        <f t="shared" si="64"/>
        <v>93.57304454627716</v>
      </c>
      <c r="AG137" s="47">
        <f t="shared" si="65"/>
        <v>95.255910028240606</v>
      </c>
      <c r="AH137" s="116">
        <v>5.3</v>
      </c>
      <c r="AI137" s="62">
        <v>3.1</v>
      </c>
      <c r="AJ137" s="54">
        <v>60</v>
      </c>
      <c r="AK137" s="54">
        <v>96</v>
      </c>
      <c r="AL137" s="52">
        <v>35</v>
      </c>
      <c r="AM137" s="55">
        <v>0.11</v>
      </c>
      <c r="AN137" s="55">
        <v>0.56000000000000005</v>
      </c>
      <c r="AO137" s="57">
        <v>2.4E-2</v>
      </c>
      <c r="AP137" s="48"/>
      <c r="AQ137" s="51"/>
      <c r="AR137" s="58"/>
    </row>
    <row r="138" spans="1:44" s="18" customFormat="1" ht="15.95" customHeight="1" x14ac:dyDescent="0.2">
      <c r="A138" s="18" t="s">
        <v>302</v>
      </c>
      <c r="B138" s="123"/>
      <c r="C138" s="19"/>
      <c r="D138" s="95"/>
      <c r="E138" s="136"/>
      <c r="F138" s="136"/>
      <c r="G138" s="136"/>
      <c r="H138" s="136"/>
      <c r="I138" s="136"/>
      <c r="J138" s="18" t="s">
        <v>303</v>
      </c>
      <c r="K138" s="19"/>
      <c r="L138" s="137"/>
      <c r="M138" s="118">
        <f>AVERAGE(M128:M137)</f>
        <v>83.5</v>
      </c>
      <c r="N138" s="19"/>
      <c r="O138" s="19"/>
      <c r="P138" s="21"/>
      <c r="Q138" s="118">
        <f>AVERAGE(Q128:Q137)</f>
        <v>751.4</v>
      </c>
      <c r="R138" s="118">
        <f>AVERAGE(R128:R137)</f>
        <v>814.2</v>
      </c>
      <c r="S138" s="95">
        <f>AVERAGE(S134:S137)</f>
        <v>689.25</v>
      </c>
      <c r="T138" s="118">
        <f t="shared" ref="T138:AO138" si="67">AVERAGE(T128:T137)</f>
        <v>857</v>
      </c>
      <c r="U138" s="25">
        <f t="shared" si="67"/>
        <v>3.1355110852984844</v>
      </c>
      <c r="V138" s="8">
        <f t="shared" si="67"/>
        <v>1015</v>
      </c>
      <c r="W138" s="25">
        <f t="shared" si="67"/>
        <v>3.16</v>
      </c>
      <c r="X138" s="25">
        <f t="shared" si="67"/>
        <v>3.0424576076031542</v>
      </c>
      <c r="Y138" s="8">
        <f t="shared" si="67"/>
        <v>1209.8</v>
      </c>
      <c r="Z138" s="25">
        <f t="shared" si="67"/>
        <v>2.9400000000000004</v>
      </c>
      <c r="AA138" s="25">
        <f t="shared" si="67"/>
        <v>100</v>
      </c>
      <c r="AB138" s="25">
        <f t="shared" si="67"/>
        <v>3.071480382058092</v>
      </c>
      <c r="AC138" s="32">
        <f t="shared" si="67"/>
        <v>36.1</v>
      </c>
      <c r="AD138" s="32">
        <f t="shared" si="67"/>
        <v>35.310860000000005</v>
      </c>
      <c r="AE138" s="8">
        <f t="shared" si="67"/>
        <v>1154.1646616541352</v>
      </c>
      <c r="AF138" s="32">
        <f t="shared" si="67"/>
        <v>100.00000000000003</v>
      </c>
      <c r="AG138" s="32">
        <f t="shared" si="67"/>
        <v>99.999999999999986</v>
      </c>
      <c r="AH138" s="32">
        <f t="shared" si="67"/>
        <v>2.0499999999999998</v>
      </c>
      <c r="AI138" s="32">
        <f t="shared" si="67"/>
        <v>3.2000000000000006</v>
      </c>
      <c r="AJ138" s="8">
        <f t="shared" si="67"/>
        <v>56.5</v>
      </c>
      <c r="AK138" s="8">
        <f t="shared" si="67"/>
        <v>92.7</v>
      </c>
      <c r="AL138" s="8">
        <f t="shared" si="67"/>
        <v>30.9</v>
      </c>
      <c r="AM138" s="25">
        <f t="shared" si="67"/>
        <v>0.13200000000000003</v>
      </c>
      <c r="AN138" s="25">
        <f t="shared" si="67"/>
        <v>0.499</v>
      </c>
      <c r="AO138" s="119">
        <f t="shared" si="67"/>
        <v>9.2000000000000033E-3</v>
      </c>
      <c r="AP138" s="8"/>
      <c r="AQ138" s="19"/>
      <c r="AR138" s="58"/>
    </row>
    <row r="139" spans="1:44" s="18" customFormat="1" ht="15.95" customHeight="1" x14ac:dyDescent="0.2">
      <c r="A139" s="18" t="s">
        <v>304</v>
      </c>
      <c r="B139" s="34"/>
      <c r="C139" s="19"/>
      <c r="D139" s="98"/>
      <c r="E139" s="35"/>
      <c r="F139" s="35"/>
      <c r="G139" s="35"/>
      <c r="H139" s="35"/>
      <c r="I139" s="35"/>
      <c r="K139" s="19"/>
      <c r="L139" s="150"/>
      <c r="M139" s="96"/>
      <c r="N139" s="35"/>
      <c r="O139" s="35"/>
      <c r="P139" s="36"/>
      <c r="Q139" s="96"/>
      <c r="R139" s="35"/>
      <c r="S139" s="35"/>
      <c r="T139" s="96"/>
      <c r="U139" s="97"/>
      <c r="V139" s="35"/>
      <c r="W139" s="97"/>
      <c r="X139" s="97"/>
      <c r="Y139" s="35"/>
      <c r="Z139" s="35"/>
      <c r="AA139" s="35"/>
      <c r="AB139" s="97"/>
      <c r="AC139" s="97"/>
      <c r="AD139" s="97"/>
      <c r="AE139" s="99"/>
      <c r="AF139" s="32"/>
      <c r="AG139" s="100"/>
      <c r="AH139" s="101"/>
      <c r="AI139" s="98"/>
      <c r="AJ139" s="8"/>
      <c r="AK139" s="98"/>
      <c r="AL139" s="120"/>
      <c r="AM139" s="120"/>
      <c r="AN139" s="120"/>
      <c r="AO139" s="120"/>
      <c r="AP139" s="98"/>
      <c r="AQ139" s="99"/>
      <c r="AR139" s="58"/>
    </row>
    <row r="140" spans="1:44" s="18" customFormat="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M140" s="20"/>
      <c r="N140" s="19"/>
      <c r="O140" s="19"/>
      <c r="P140" s="27"/>
      <c r="Q140" s="20"/>
      <c r="R140" s="2"/>
      <c r="S140" s="5"/>
      <c r="T140" s="3"/>
      <c r="U140"/>
      <c r="V140"/>
      <c r="W140" s="2"/>
      <c r="X140" s="6"/>
      <c r="Y140" s="2"/>
      <c r="Z140" s="2"/>
      <c r="AA140" s="2"/>
      <c r="AB140" s="2"/>
      <c r="AC140" s="2"/>
      <c r="AD140" s="2"/>
      <c r="AE140" s="5"/>
      <c r="AF140" s="2"/>
      <c r="AG140" s="2"/>
      <c r="AH140" s="7"/>
      <c r="AI140" s="2"/>
      <c r="AJ140" s="8"/>
      <c r="AK140" s="5"/>
      <c r="AL140"/>
      <c r="AM140"/>
      <c r="AN140"/>
      <c r="AO140"/>
      <c r="AP140" s="6"/>
      <c r="AQ140"/>
      <c r="AR140" s="58"/>
    </row>
    <row r="141" spans="1:44" s="18" customFormat="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M141" s="20"/>
      <c r="N141" s="19"/>
      <c r="O141" s="19"/>
      <c r="P141" s="27"/>
      <c r="Q141" s="20"/>
      <c r="R141" s="2"/>
      <c r="S141" s="5"/>
      <c r="T141" s="3"/>
      <c r="U141"/>
      <c r="V141"/>
      <c r="W141" s="2"/>
      <c r="X141" s="6"/>
      <c r="Y141" s="2"/>
      <c r="Z141" s="2"/>
      <c r="AA141" s="2"/>
      <c r="AB141" s="2"/>
      <c r="AC141" s="2"/>
      <c r="AD141" s="2"/>
      <c r="AE141" s="5"/>
      <c r="AF141" s="2"/>
      <c r="AG141" s="2"/>
      <c r="AH141" s="7"/>
      <c r="AI141" s="2"/>
      <c r="AJ141" s="8"/>
      <c r="AK141" s="5"/>
      <c r="AL141"/>
      <c r="AM141"/>
      <c r="AN141"/>
      <c r="AO141"/>
      <c r="AP141" s="6"/>
      <c r="AQ141"/>
      <c r="AR141" s="58"/>
    </row>
    <row r="142" spans="1:44" s="18" customFormat="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M142" s="20"/>
      <c r="N142" s="19"/>
      <c r="O142" s="19"/>
      <c r="P142" s="27"/>
      <c r="Q142" s="20"/>
      <c r="R142" s="2"/>
      <c r="S142" s="5"/>
      <c r="T142" s="3"/>
      <c r="U142"/>
      <c r="V142"/>
      <c r="W142" s="2"/>
      <c r="X142" s="6"/>
      <c r="Y142" s="2"/>
      <c r="Z142" s="2"/>
      <c r="AA142" s="2"/>
      <c r="AB142" s="2"/>
      <c r="AC142" s="2"/>
      <c r="AD142" s="2"/>
      <c r="AE142" s="5"/>
      <c r="AF142" s="2"/>
      <c r="AG142" s="2"/>
      <c r="AH142" s="7"/>
      <c r="AI142" s="2"/>
      <c r="AJ142" s="8"/>
      <c r="AK142" s="5"/>
      <c r="AL142"/>
      <c r="AM142"/>
      <c r="AN142"/>
      <c r="AO142"/>
      <c r="AP142" s="6"/>
      <c r="AQ142"/>
      <c r="AR142" s="58"/>
    </row>
    <row r="143" spans="1:44" s="18" customFormat="1" x14ac:dyDescent="0.25">
      <c r="A143"/>
      <c r="B143"/>
      <c r="C143"/>
      <c r="D143"/>
      <c r="E143" s="2"/>
      <c r="F143"/>
      <c r="G143"/>
      <c r="H143"/>
      <c r="I143"/>
      <c r="J143"/>
      <c r="K143" s="2"/>
      <c r="L143"/>
      <c r="M143" s="3"/>
      <c r="N143" s="2"/>
      <c r="O143" s="2"/>
      <c r="P143" s="151"/>
      <c r="Q143" s="3"/>
      <c r="R143" s="2"/>
      <c r="S143" s="5"/>
      <c r="T143" s="3"/>
      <c r="U143"/>
      <c r="V143"/>
      <c r="W143" s="2"/>
      <c r="X143" s="6"/>
      <c r="Y143" s="2"/>
      <c r="Z143" s="2"/>
      <c r="AA143" s="2"/>
      <c r="AB143" s="2"/>
      <c r="AC143" s="2"/>
      <c r="AD143" s="2"/>
      <c r="AE143" s="5"/>
      <c r="AF143" s="2"/>
      <c r="AG143" s="2"/>
      <c r="AH143" s="7"/>
      <c r="AI143" s="2"/>
      <c r="AJ143" s="8"/>
      <c r="AK143" s="5"/>
      <c r="AL143"/>
      <c r="AM143"/>
      <c r="AN143"/>
      <c r="AO143"/>
      <c r="AP143" s="6"/>
      <c r="AQ143"/>
      <c r="AR143" s="58"/>
    </row>
    <row r="144" spans="1:44" s="18" customFormat="1" hidden="1" x14ac:dyDescent="0.25">
      <c r="A144"/>
      <c r="B144"/>
      <c r="C144"/>
      <c r="D144"/>
      <c r="E144" s="2"/>
      <c r="F144"/>
      <c r="G144"/>
      <c r="H144"/>
      <c r="I144"/>
      <c r="J144"/>
      <c r="K144" s="2"/>
      <c r="L144"/>
      <c r="M144" s="3"/>
      <c r="N144" s="2"/>
      <c r="O144" s="2"/>
      <c r="P144" s="151"/>
      <c r="Q144" s="3"/>
      <c r="R144" s="2"/>
      <c r="S144" s="5"/>
      <c r="T144" s="3"/>
      <c r="U144"/>
      <c r="V144"/>
      <c r="W144" s="2"/>
      <c r="X144" s="6"/>
      <c r="Y144" s="2"/>
      <c r="Z144" s="2"/>
      <c r="AA144" s="2"/>
      <c r="AB144" s="2"/>
      <c r="AC144" s="2"/>
      <c r="AD144" s="2"/>
      <c r="AE144" s="5"/>
      <c r="AF144" s="2"/>
      <c r="AG144" s="2"/>
      <c r="AH144" s="7"/>
      <c r="AI144" s="2"/>
      <c r="AJ144" s="8"/>
      <c r="AK144" s="5"/>
      <c r="AL144"/>
      <c r="AM144"/>
      <c r="AN144"/>
      <c r="AO144"/>
      <c r="AP144" s="6"/>
      <c r="AQ144"/>
      <c r="AR144" s="58"/>
    </row>
    <row r="145" spans="1:48" s="18" customFormat="1" x14ac:dyDescent="0.25">
      <c r="A145"/>
      <c r="B145"/>
      <c r="C145"/>
      <c r="D145"/>
      <c r="E145" s="2"/>
      <c r="F145"/>
      <c r="G145"/>
      <c r="H145"/>
      <c r="I145"/>
      <c r="J145"/>
      <c r="K145" s="2"/>
      <c r="L145"/>
      <c r="M145" s="3"/>
      <c r="N145" s="2"/>
      <c r="O145" s="2"/>
      <c r="P145" s="151"/>
      <c r="Q145" s="3"/>
      <c r="R145" s="2"/>
      <c r="S145" s="5"/>
      <c r="T145" s="3"/>
      <c r="U145"/>
      <c r="V145"/>
      <c r="W145" s="2"/>
      <c r="X145" s="6"/>
      <c r="Y145" s="2"/>
      <c r="Z145" s="2"/>
      <c r="AA145" s="2"/>
      <c r="AB145" s="2"/>
      <c r="AC145" s="2"/>
      <c r="AD145" s="2"/>
      <c r="AE145" s="5"/>
      <c r="AF145" s="2"/>
      <c r="AG145" s="2"/>
      <c r="AH145" s="7"/>
      <c r="AI145" s="2"/>
      <c r="AJ145" s="8"/>
      <c r="AK145" s="5"/>
      <c r="AL145"/>
      <c r="AM145"/>
      <c r="AN145"/>
      <c r="AO145"/>
      <c r="AP145" s="6"/>
      <c r="AQ145"/>
    </row>
    <row r="146" spans="1:48" s="18" customFormat="1" x14ac:dyDescent="0.25">
      <c r="A146"/>
      <c r="B146"/>
      <c r="C146"/>
      <c r="D146"/>
      <c r="E146" s="2"/>
      <c r="F146"/>
      <c r="G146"/>
      <c r="H146"/>
      <c r="I146"/>
      <c r="J146"/>
      <c r="K146" s="2"/>
      <c r="L146"/>
      <c r="M146" s="3"/>
      <c r="N146" s="2"/>
      <c r="O146" s="2"/>
      <c r="P146" s="151"/>
      <c r="Q146" s="3"/>
      <c r="R146" s="2"/>
      <c r="S146" s="5"/>
      <c r="T146" s="3"/>
      <c r="U146"/>
      <c r="V146"/>
      <c r="W146" s="2"/>
      <c r="X146" s="6"/>
      <c r="Y146" s="2"/>
      <c r="Z146" s="2"/>
      <c r="AA146" s="2"/>
      <c r="AB146" s="2"/>
      <c r="AC146" s="2"/>
      <c r="AD146" s="2"/>
      <c r="AE146" s="5"/>
      <c r="AF146" s="2"/>
      <c r="AG146" s="2"/>
      <c r="AH146" s="7"/>
      <c r="AI146" s="2"/>
      <c r="AJ146" s="8"/>
      <c r="AK146" s="5"/>
      <c r="AL146"/>
      <c r="AM146"/>
      <c r="AN146"/>
      <c r="AO146"/>
      <c r="AP146" s="6"/>
      <c r="AQ146"/>
    </row>
    <row r="147" spans="1:48" s="18" customFormat="1" x14ac:dyDescent="0.25">
      <c r="A147"/>
      <c r="B147"/>
      <c r="C147"/>
      <c r="D147"/>
      <c r="E147" s="2"/>
      <c r="F147"/>
      <c r="G147"/>
      <c r="H147"/>
      <c r="I147"/>
      <c r="J147"/>
      <c r="K147" s="2"/>
      <c r="L147"/>
      <c r="M147" s="3"/>
      <c r="N147" s="2"/>
      <c r="O147" s="2"/>
      <c r="P147" s="151"/>
      <c r="Q147" s="3"/>
      <c r="R147" s="2"/>
      <c r="S147" s="5"/>
      <c r="T147" s="3"/>
      <c r="U147"/>
      <c r="V147"/>
      <c r="W147" s="2"/>
      <c r="X147" s="6"/>
      <c r="Y147" s="2"/>
      <c r="Z147" s="2"/>
      <c r="AA147" s="2"/>
      <c r="AB147" s="2"/>
      <c r="AC147" s="2"/>
      <c r="AD147" s="2"/>
      <c r="AE147" s="5"/>
      <c r="AF147" s="2"/>
      <c r="AG147" s="2"/>
      <c r="AH147" s="7"/>
      <c r="AI147" s="2"/>
      <c r="AJ147" s="8"/>
      <c r="AK147" s="5"/>
      <c r="AL147"/>
      <c r="AM147"/>
      <c r="AN147"/>
      <c r="AO147"/>
      <c r="AP147" s="6"/>
      <c r="AQ147"/>
    </row>
    <row r="148" spans="1:48" s="18" customFormat="1" hidden="1" x14ac:dyDescent="0.25">
      <c r="A148"/>
      <c r="B148"/>
      <c r="C148"/>
      <c r="D148"/>
      <c r="E148" s="2"/>
      <c r="F148"/>
      <c r="G148"/>
      <c r="H148"/>
      <c r="I148"/>
      <c r="J148"/>
      <c r="K148" s="2"/>
      <c r="L148"/>
      <c r="M148" s="3"/>
      <c r="N148" s="2"/>
      <c r="O148" s="2"/>
      <c r="P148" s="151"/>
      <c r="Q148" s="3"/>
      <c r="R148" s="2"/>
      <c r="S148" s="5"/>
      <c r="T148" s="3"/>
      <c r="U148"/>
      <c r="V148"/>
      <c r="W148" s="2"/>
      <c r="X148" s="6"/>
      <c r="Y148" s="2"/>
      <c r="Z148" s="2"/>
      <c r="AA148" s="2"/>
      <c r="AB148" s="2"/>
      <c r="AC148" s="2"/>
      <c r="AD148" s="2"/>
      <c r="AE148" s="5"/>
      <c r="AF148" s="2"/>
      <c r="AG148" s="2"/>
      <c r="AH148" s="7"/>
      <c r="AI148" s="2"/>
      <c r="AJ148" s="8"/>
      <c r="AK148" s="5"/>
      <c r="AL148"/>
      <c r="AM148"/>
      <c r="AN148"/>
      <c r="AO148"/>
      <c r="AP148" s="6"/>
      <c r="AQ148"/>
    </row>
    <row r="149" spans="1:48" hidden="1" x14ac:dyDescent="0.25">
      <c r="AR149" s="18"/>
      <c r="AS149" s="18"/>
      <c r="AT149" s="18"/>
      <c r="AU149" s="18"/>
      <c r="AV149" s="18"/>
    </row>
    <row r="150" spans="1:48" x14ac:dyDescent="0.25">
      <c r="AR150" s="18"/>
      <c r="AS150" s="18"/>
      <c r="AT150" s="18"/>
      <c r="AU150" s="18"/>
      <c r="AV150" s="18"/>
    </row>
    <row r="151" spans="1:48" x14ac:dyDescent="0.25">
      <c r="AR151" s="18"/>
      <c r="AS151" s="18"/>
      <c r="AT151" s="18"/>
      <c r="AU151" s="18"/>
      <c r="AV151" s="18"/>
    </row>
  </sheetData>
  <pageMargins left="0.25" right="0.25" top="0.75" bottom="0.75" header="0.3" footer="0.3"/>
  <pageSetup scale="81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Outs</vt:lpstr>
      <vt:lpstr>Outs!Print_Area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2021-03-15T16:25:17Z</cp:lastPrinted>
  <dcterms:created xsi:type="dcterms:W3CDTF">2021-02-27T04:29:39Z</dcterms:created>
  <dcterms:modified xsi:type="dcterms:W3CDTF">2021-03-16T13:56:08Z</dcterms:modified>
</cp:coreProperties>
</file>