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m Willoughby\Personal\"/>
    </mc:Choice>
  </mc:AlternateContent>
  <xr:revisionPtr revIDLastSave="0" documentId="13_ncr:1_{4F4BDBFA-6F48-415D-8090-51404979C0FD}" xr6:coauthVersionLast="47" xr6:coauthVersionMax="47" xr10:uidLastSave="{00000000-0000-0000-0000-000000000000}"/>
  <bookViews>
    <workbookView xWindow="-110" yWindow="-110" windowWidth="19420" windowHeight="10420" xr2:uid="{CFD896EC-902B-441A-80ED-3BDB51481235}"/>
  </bookViews>
  <sheets>
    <sheet name="Points Standings" sheetId="5" r:id="rId1"/>
    <sheet name="Race Points" sheetId="2" r:id="rId2"/>
    <sheet name="Finishing Order" sheetId="4" r:id="rId3"/>
    <sheet name="Pivot Table" sheetId="3" r:id="rId4"/>
  </sheets>
  <calcPr calcId="191029"/>
  <pivotCaches>
    <pivotCache cacheId="4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5" l="1"/>
  <c r="A29" i="5"/>
  <c r="A30" i="5"/>
  <c r="B30" i="5" s="1"/>
  <c r="A31" i="5"/>
  <c r="B31" i="5" s="1"/>
  <c r="A32" i="5"/>
  <c r="B32" i="5" s="1"/>
  <c r="A33" i="5"/>
  <c r="A34" i="5"/>
  <c r="D34" i="5" s="1"/>
  <c r="A35" i="5"/>
  <c r="A36" i="5"/>
  <c r="A37" i="5"/>
  <c r="A38" i="5"/>
  <c r="E38" i="5" s="1"/>
  <c r="A39" i="5"/>
  <c r="D39" i="5" s="1"/>
  <c r="A40" i="5"/>
  <c r="A41" i="5"/>
  <c r="D41" i="5" s="1"/>
  <c r="A42" i="5"/>
  <c r="B42" i="5" s="1"/>
  <c r="A43" i="5"/>
  <c r="B43" i="5" s="1"/>
  <c r="A27" i="5"/>
  <c r="CN28" i="2"/>
  <c r="CN39" i="2"/>
  <c r="CN35" i="2"/>
  <c r="CN40" i="2"/>
  <c r="CN41" i="2"/>
  <c r="CN8" i="2"/>
  <c r="CN19" i="2"/>
  <c r="CN20" i="2"/>
  <c r="CN26" i="2"/>
  <c r="CN5" i="2"/>
  <c r="CN4" i="2"/>
  <c r="CN6" i="2"/>
  <c r="CN7" i="2"/>
  <c r="CN9" i="2"/>
  <c r="CN11" i="2"/>
  <c r="CN12" i="2"/>
  <c r="CN13" i="2"/>
  <c r="CN10" i="2"/>
  <c r="CN14" i="2"/>
  <c r="CN16" i="2"/>
  <c r="CN17" i="2"/>
  <c r="CN18" i="2"/>
  <c r="CN23" i="2"/>
  <c r="CN21" i="2"/>
  <c r="CN22" i="2"/>
  <c r="CN24" i="2"/>
  <c r="CN27" i="2"/>
  <c r="CN29" i="2"/>
  <c r="CN30" i="2"/>
  <c r="CN31" i="2"/>
  <c r="CN32" i="2"/>
  <c r="CN33" i="2"/>
  <c r="CN15" i="2"/>
  <c r="CN34" i="2"/>
  <c r="CN36" i="2"/>
  <c r="CN37" i="2"/>
  <c r="CN42" i="2"/>
  <c r="CN38" i="2"/>
  <c r="CN43" i="2"/>
  <c r="CN25" i="2"/>
  <c r="AF28" i="4"/>
  <c r="AG28" i="4"/>
  <c r="AH28" i="4"/>
  <c r="AF39" i="4"/>
  <c r="AG39" i="4"/>
  <c r="AH39" i="4"/>
  <c r="AF35" i="4"/>
  <c r="AG35" i="4"/>
  <c r="AH35" i="4"/>
  <c r="AF40" i="4"/>
  <c r="AG40" i="4"/>
  <c r="AH40" i="4"/>
  <c r="AF41" i="4"/>
  <c r="AG41" i="4"/>
  <c r="AH41" i="4"/>
  <c r="AF8" i="4"/>
  <c r="AG8" i="4"/>
  <c r="AH8" i="4"/>
  <c r="AF19" i="4"/>
  <c r="AG19" i="4"/>
  <c r="AH19" i="4"/>
  <c r="AF20" i="4"/>
  <c r="AG20" i="4"/>
  <c r="AH20" i="4"/>
  <c r="AF26" i="4"/>
  <c r="AG26" i="4"/>
  <c r="AH26" i="4"/>
  <c r="AF5" i="4"/>
  <c r="AG5" i="4"/>
  <c r="AH5" i="4"/>
  <c r="AF4" i="4"/>
  <c r="AG4" i="4"/>
  <c r="AH4" i="4"/>
  <c r="AF6" i="4"/>
  <c r="AG6" i="4"/>
  <c r="AH6" i="4"/>
  <c r="AF7" i="4"/>
  <c r="AG7" i="4"/>
  <c r="AH7" i="4"/>
  <c r="AF9" i="4"/>
  <c r="AG9" i="4"/>
  <c r="AH9" i="4"/>
  <c r="AF11" i="4"/>
  <c r="AG11" i="4"/>
  <c r="AH11" i="4"/>
  <c r="AF12" i="4"/>
  <c r="AG12" i="4"/>
  <c r="AH12" i="4"/>
  <c r="AF13" i="4"/>
  <c r="AG13" i="4"/>
  <c r="AH13" i="4"/>
  <c r="AF10" i="4"/>
  <c r="AG10" i="4"/>
  <c r="AH10" i="4"/>
  <c r="AF14" i="4"/>
  <c r="AG14" i="4"/>
  <c r="AH14" i="4"/>
  <c r="AF16" i="4"/>
  <c r="AG16" i="4"/>
  <c r="AH16" i="4"/>
  <c r="AF17" i="4"/>
  <c r="AG17" i="4"/>
  <c r="AH17" i="4"/>
  <c r="AF18" i="4"/>
  <c r="AG18" i="4"/>
  <c r="AH18" i="4"/>
  <c r="AF23" i="4"/>
  <c r="AG23" i="4"/>
  <c r="AH23" i="4"/>
  <c r="AF21" i="4"/>
  <c r="AG21" i="4"/>
  <c r="AH21" i="4"/>
  <c r="AF22" i="4"/>
  <c r="AG22" i="4"/>
  <c r="AH22" i="4"/>
  <c r="AF24" i="4"/>
  <c r="AG24" i="4"/>
  <c r="AH24" i="4"/>
  <c r="AF27" i="4"/>
  <c r="AG27" i="4"/>
  <c r="AH27" i="4"/>
  <c r="AF29" i="4"/>
  <c r="AG29" i="4"/>
  <c r="AH29" i="4"/>
  <c r="AF30" i="4"/>
  <c r="AG30" i="4"/>
  <c r="AH30" i="4"/>
  <c r="AF31" i="4"/>
  <c r="AG31" i="4"/>
  <c r="AH31" i="4"/>
  <c r="AF32" i="4"/>
  <c r="AG32" i="4"/>
  <c r="AH32" i="4"/>
  <c r="AF33" i="4"/>
  <c r="AG33" i="4"/>
  <c r="AH33" i="4"/>
  <c r="AF15" i="4"/>
  <c r="AG15" i="4"/>
  <c r="AH15" i="4"/>
  <c r="AF34" i="4"/>
  <c r="AG34" i="4"/>
  <c r="AH34" i="4"/>
  <c r="AF36" i="4"/>
  <c r="AG36" i="4"/>
  <c r="AH36" i="4"/>
  <c r="AF37" i="4"/>
  <c r="AG37" i="4"/>
  <c r="AH37" i="4"/>
  <c r="AF42" i="4"/>
  <c r="AG42" i="4"/>
  <c r="AH42" i="4"/>
  <c r="AF38" i="4"/>
  <c r="AG38" i="4"/>
  <c r="AH38" i="4"/>
  <c r="AF43" i="4"/>
  <c r="AG43" i="4"/>
  <c r="AH43" i="4"/>
  <c r="AH25" i="4"/>
  <c r="AG25" i="4"/>
  <c r="AF25" i="4"/>
  <c r="A5" i="5"/>
  <c r="A6" i="5"/>
  <c r="B6" i="5" s="1"/>
  <c r="A7" i="5"/>
  <c r="B7" i="5" s="1"/>
  <c r="A8" i="5"/>
  <c r="B8" i="5" s="1"/>
  <c r="A9" i="5"/>
  <c r="A10" i="5"/>
  <c r="A11" i="5"/>
  <c r="A12" i="5"/>
  <c r="D12" i="5" s="1"/>
  <c r="A13" i="5"/>
  <c r="A14" i="5"/>
  <c r="B14" i="5" s="1"/>
  <c r="A15" i="5"/>
  <c r="D15" i="5" s="1"/>
  <c r="A16" i="5"/>
  <c r="D16" i="5" s="1"/>
  <c r="A17" i="5"/>
  <c r="D17" i="5" s="1"/>
  <c r="A18" i="5"/>
  <c r="B18" i="5" s="1"/>
  <c r="A19" i="5"/>
  <c r="B19" i="5" s="1"/>
  <c r="A20" i="5"/>
  <c r="B20" i="5" s="1"/>
  <c r="A21" i="5"/>
  <c r="A22" i="5"/>
  <c r="A23" i="5"/>
  <c r="A24" i="5"/>
  <c r="D24" i="5" s="1"/>
  <c r="A25" i="5"/>
  <c r="D25" i="5" s="1"/>
  <c r="A26" i="5"/>
  <c r="B26" i="5" s="1"/>
  <c r="A4" i="5"/>
  <c r="B4" i="5" s="1"/>
  <c r="D29" i="5" l="1"/>
  <c r="D37" i="5"/>
  <c r="D36" i="5"/>
  <c r="D35" i="5"/>
  <c r="D13" i="5"/>
  <c r="D11" i="5"/>
  <c r="D23" i="5"/>
  <c r="D33" i="5"/>
  <c r="D28" i="5"/>
  <c r="D27" i="5"/>
  <c r="D40" i="5"/>
  <c r="F20" i="5"/>
  <c r="F34" i="5"/>
  <c r="E34" i="5"/>
  <c r="F32" i="5"/>
  <c r="F9" i="5"/>
  <c r="F21" i="5"/>
  <c r="B40" i="5"/>
  <c r="C40" i="5" s="1"/>
  <c r="E21" i="5"/>
  <c r="B39" i="5"/>
  <c r="F30" i="5"/>
  <c r="D21" i="5"/>
  <c r="B28" i="5"/>
  <c r="E30" i="5"/>
  <c r="F8" i="5"/>
  <c r="F42" i="5"/>
  <c r="D30" i="5"/>
  <c r="E8" i="5"/>
  <c r="E42" i="5"/>
  <c r="F29" i="5"/>
  <c r="D42" i="5"/>
  <c r="E29" i="5"/>
  <c r="F22" i="5"/>
  <c r="F10" i="5"/>
  <c r="F41" i="5"/>
  <c r="F28" i="5"/>
  <c r="E41" i="5"/>
  <c r="E26" i="5"/>
  <c r="D10" i="5"/>
  <c r="F40" i="5"/>
  <c r="E14" i="5"/>
  <c r="F6" i="5"/>
  <c r="F38" i="5"/>
  <c r="F26" i="5"/>
  <c r="F19" i="5"/>
  <c r="F14" i="5"/>
  <c r="B38" i="5"/>
  <c r="D38" i="5"/>
  <c r="D26" i="5"/>
  <c r="D19" i="5"/>
  <c r="D14" i="5"/>
  <c r="E6" i="5"/>
  <c r="F37" i="5"/>
  <c r="F33" i="5"/>
  <c r="F25" i="5"/>
  <c r="F17" i="5"/>
  <c r="F13" i="5"/>
  <c r="E18" i="5"/>
  <c r="B27" i="5"/>
  <c r="E25" i="5"/>
  <c r="E17" i="5"/>
  <c r="E13" i="5"/>
  <c r="E37" i="5"/>
  <c r="E33" i="5"/>
  <c r="D18" i="5"/>
  <c r="D8" i="5"/>
  <c r="F5" i="5"/>
  <c r="B16" i="5"/>
  <c r="F36" i="5"/>
  <c r="F24" i="5"/>
  <c r="F16" i="5"/>
  <c r="F12" i="5"/>
  <c r="E22" i="5"/>
  <c r="E10" i="5"/>
  <c r="E5" i="5"/>
  <c r="B15" i="5"/>
  <c r="E40" i="5"/>
  <c r="E36" i="5"/>
  <c r="E32" i="5"/>
  <c r="E28" i="5"/>
  <c r="E24" i="5"/>
  <c r="E16" i="5"/>
  <c r="E12" i="5"/>
  <c r="D6" i="5"/>
  <c r="D5" i="5"/>
  <c r="D32" i="5"/>
  <c r="E19" i="5"/>
  <c r="D22" i="5"/>
  <c r="F7" i="5"/>
  <c r="F4" i="5"/>
  <c r="F43" i="5"/>
  <c r="F39" i="5"/>
  <c r="F35" i="5"/>
  <c r="F31" i="5"/>
  <c r="F27" i="5"/>
  <c r="F23" i="5"/>
  <c r="F15" i="5"/>
  <c r="F11" i="5"/>
  <c r="E20" i="5"/>
  <c r="E9" i="5"/>
  <c r="E7" i="5"/>
  <c r="E4" i="5"/>
  <c r="E43" i="5"/>
  <c r="E39" i="5"/>
  <c r="E35" i="5"/>
  <c r="E31" i="5"/>
  <c r="E27" i="5"/>
  <c r="E23" i="5"/>
  <c r="E15" i="5"/>
  <c r="E11" i="5"/>
  <c r="F18" i="5"/>
  <c r="D20" i="5"/>
  <c r="D9" i="5"/>
  <c r="D7" i="5"/>
  <c r="D4" i="5"/>
  <c r="D43" i="5"/>
  <c r="D31" i="5"/>
  <c r="C42" i="5"/>
  <c r="C30" i="5"/>
  <c r="B37" i="5"/>
  <c r="C37" i="5" s="1"/>
  <c r="B25" i="5"/>
  <c r="B13" i="5"/>
  <c r="B36" i="5"/>
  <c r="C36" i="5" s="1"/>
  <c r="B24" i="5"/>
  <c r="B12" i="5"/>
  <c r="C38" i="5"/>
  <c r="B35" i="5"/>
  <c r="C35" i="5" s="1"/>
  <c r="B23" i="5"/>
  <c r="B11" i="5"/>
  <c r="B34" i="5"/>
  <c r="C34" i="5" s="1"/>
  <c r="B22" i="5"/>
  <c r="B10" i="5"/>
  <c r="C39" i="5"/>
  <c r="B33" i="5"/>
  <c r="C33" i="5" s="1"/>
  <c r="B21" i="5"/>
  <c r="B9" i="5"/>
  <c r="B41" i="5"/>
  <c r="C41" i="5" s="1"/>
  <c r="B29" i="5"/>
  <c r="C29" i="5" s="1"/>
  <c r="B17" i="5"/>
  <c r="B5" i="5"/>
  <c r="C32" i="5"/>
  <c r="C43" i="5"/>
  <c r="C31" i="5"/>
  <c r="C28" i="5"/>
  <c r="C7" i="5" l="1"/>
  <c r="C19" i="5"/>
  <c r="C8" i="5"/>
  <c r="C20" i="5"/>
  <c r="C9" i="5"/>
  <c r="C21" i="5"/>
  <c r="C22" i="5"/>
  <c r="C10" i="5"/>
  <c r="C25" i="5"/>
  <c r="C11" i="5"/>
  <c r="C23" i="5"/>
  <c r="C13" i="5"/>
  <c r="C14" i="5"/>
  <c r="C26" i="5"/>
  <c r="C4" i="5"/>
  <c r="C18" i="5"/>
  <c r="C12" i="5"/>
  <c r="C24" i="5"/>
  <c r="C5" i="5"/>
  <c r="C15" i="5"/>
  <c r="C27" i="5"/>
  <c r="C16" i="5"/>
  <c r="C17" i="5"/>
  <c r="C6" i="5"/>
</calcChain>
</file>

<file path=xl/sharedStrings.xml><?xml version="1.0" encoding="utf-8"?>
<sst xmlns="http://schemas.openxmlformats.org/spreadsheetml/2006/main" count="255" uniqueCount="171">
  <si>
    <t>Points</t>
  </si>
  <si>
    <t>Wins</t>
  </si>
  <si>
    <t>Driver Name</t>
  </si>
  <si>
    <t>Race 2 Stage 1</t>
  </si>
  <si>
    <t>Race 2 Stage 2</t>
  </si>
  <si>
    <t>Race 2 Stage 3</t>
  </si>
  <si>
    <t>Race 3 Stage 1</t>
  </si>
  <si>
    <t>Race 3 Stage 2</t>
  </si>
  <si>
    <t>Race 3 Stage 3</t>
  </si>
  <si>
    <t>Race 4 Stage 1</t>
  </si>
  <si>
    <t>Race 4 Stage 2</t>
  </si>
  <si>
    <t>Race 4 Stage 3</t>
  </si>
  <si>
    <t>Race 5 Stage 1</t>
  </si>
  <si>
    <t>Race 5 Stage 2</t>
  </si>
  <si>
    <t>Race 5 Stage 3</t>
  </si>
  <si>
    <t>Race 6 Stage 1</t>
  </si>
  <si>
    <t>Race 6 Stage 2</t>
  </si>
  <si>
    <t>Race 6 Stage 3</t>
  </si>
  <si>
    <t>Race 7 Stage 1</t>
  </si>
  <si>
    <t>Race 7 Stage 2</t>
  </si>
  <si>
    <t>Race 7 Stage 3</t>
  </si>
  <si>
    <t>Race 8 Stage 1</t>
  </si>
  <si>
    <t>Race 8 Stage 2</t>
  </si>
  <si>
    <t>Race 8 Stage 3</t>
  </si>
  <si>
    <t>Race 9 Stage 1</t>
  </si>
  <si>
    <t>Race 9 Stage 2</t>
  </si>
  <si>
    <t>Race 9 Stage 3</t>
  </si>
  <si>
    <t>Race 10 Stage 1</t>
  </si>
  <si>
    <t>Race 10 Stage 2</t>
  </si>
  <si>
    <t>Race 10 Stage 3</t>
  </si>
  <si>
    <t>Race 11 Stage 1</t>
  </si>
  <si>
    <t>Race 11 Stage 2</t>
  </si>
  <si>
    <t>Race 11 Stage 3</t>
  </si>
  <si>
    <t>Race 12 Stage 1</t>
  </si>
  <si>
    <t>Race 12 Stage 2</t>
  </si>
  <si>
    <t>Race 12 Stage 3</t>
  </si>
  <si>
    <t>Race 13 Stage 1</t>
  </si>
  <si>
    <t>Race 13 Stage 2</t>
  </si>
  <si>
    <t>Race 13 Stage 3</t>
  </si>
  <si>
    <t>Race 14 Stage 1</t>
  </si>
  <si>
    <t>Race 14 Stage 2</t>
  </si>
  <si>
    <t>Race 14 Stage 3</t>
  </si>
  <si>
    <t>Race 15 Stage 1</t>
  </si>
  <si>
    <t>Race 15 Stage 2</t>
  </si>
  <si>
    <t>Race 15 Stage 3</t>
  </si>
  <si>
    <t>Race 16 Stage 1</t>
  </si>
  <si>
    <t>Race 16 Stage 2</t>
  </si>
  <si>
    <t>Race 16 Stage 3</t>
  </si>
  <si>
    <t>Race 17 Stage 1</t>
  </si>
  <si>
    <t>Race 17 Stage 2</t>
  </si>
  <si>
    <t>Race 17 Stage 3</t>
  </si>
  <si>
    <t>Race 18 Stage 1</t>
  </si>
  <si>
    <t>Race 18 Stage 2</t>
  </si>
  <si>
    <t>Race 18 Stage 3</t>
  </si>
  <si>
    <t>Race 19 Stage 1</t>
  </si>
  <si>
    <t>Race 19 Stage 2</t>
  </si>
  <si>
    <t>Race 19 Stage 3</t>
  </si>
  <si>
    <t>Race 20 Stage 1</t>
  </si>
  <si>
    <t>Race 20 Stage 2</t>
  </si>
  <si>
    <t>Race 20 Stage 3</t>
  </si>
  <si>
    <t>Total Points</t>
  </si>
  <si>
    <t>Row Labels</t>
  </si>
  <si>
    <t>Grand Total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</si>
  <si>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</si>
  <si>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</si>
  <si>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</si>
  <si>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</si>
  <si>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</si>
  <si>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</si>
  <si>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</si>
  <si>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</si>
  <si>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</si>
  <si>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Race 11</t>
  </si>
  <si>
    <t>Race 12</t>
  </si>
  <si>
    <t>Race 13</t>
  </si>
  <si>
    <t>Race 14</t>
  </si>
  <si>
    <t>Race 15</t>
  </si>
  <si>
    <t>Race 16</t>
  </si>
  <si>
    <t>Race 17</t>
  </si>
  <si>
    <t>Race 18</t>
  </si>
  <si>
    <t>Race 19</t>
  </si>
  <si>
    <t>Race 20</t>
  </si>
  <si>
    <t xml:space="preserve">Top 5s </t>
  </si>
  <si>
    <t>Top 10s</t>
  </si>
  <si>
    <t>Sum of Total Points</t>
  </si>
  <si>
    <t>Points Behind</t>
  </si>
  <si>
    <t>Top 5s</t>
  </si>
  <si>
    <t>Race 1 Stage 1</t>
  </si>
  <si>
    <t>Race 1 Stage 2</t>
  </si>
  <si>
    <t>Race 1 Stage 3</t>
  </si>
  <si>
    <t>Jacob Thomas</t>
  </si>
  <si>
    <t>Lola May</t>
  </si>
  <si>
    <t>Sunny D. Dogg</t>
  </si>
  <si>
    <t>Rocky Waters</t>
  </si>
  <si>
    <t>Thomas Michael</t>
  </si>
  <si>
    <t>Vince Agostoni</t>
  </si>
  <si>
    <t>Chris Lear</t>
  </si>
  <si>
    <t>I. Lean</t>
  </si>
  <si>
    <t>Ice Boxx</t>
  </si>
  <si>
    <t>Jen Fizz</t>
  </si>
  <si>
    <t>Arlo Seeyou</t>
  </si>
  <si>
    <t>Anita Win</t>
  </si>
  <si>
    <t>Ben N. Jerry</t>
  </si>
  <si>
    <t>Betty Recks</t>
  </si>
  <si>
    <t>Craven Speed</t>
  </si>
  <si>
    <t>Dick Trickle</t>
  </si>
  <si>
    <t>Dill Pickle</t>
  </si>
  <si>
    <t>Dixie Cupp</t>
  </si>
  <si>
    <t>Dee Cupp</t>
  </si>
  <si>
    <t>Eaton Stakes</t>
  </si>
  <si>
    <t>Harry Pitts</t>
  </si>
  <si>
    <t>Harry Toes</t>
  </si>
  <si>
    <t>Helda Trophy</t>
  </si>
  <si>
    <t>Ima Winnner</t>
  </si>
  <si>
    <t>Ima Loser</t>
  </si>
  <si>
    <t>Ima Passunow</t>
  </si>
  <si>
    <t>Ivanna B. First</t>
  </si>
  <si>
    <t>Jew C. Fruit</t>
  </si>
  <si>
    <t>Lou Swheel</t>
  </si>
  <si>
    <t>Mike Arsfast</t>
  </si>
  <si>
    <t>Mike Arslow</t>
  </si>
  <si>
    <t>Miles Pastu</t>
  </si>
  <si>
    <t>Otto B. Faster</t>
  </si>
  <si>
    <t>Faster Danu</t>
  </si>
  <si>
    <t>Rhoda Merica</t>
  </si>
  <si>
    <t>Seymour Speed</t>
  </si>
  <si>
    <t>Sharon N. Juns</t>
  </si>
  <si>
    <t>Willie B. First</t>
  </si>
  <si>
    <t>Smelma X. Haust</t>
  </si>
  <si>
    <t>Willie Winn</t>
  </si>
  <si>
    <t>Race 1</t>
  </si>
  <si>
    <t>Race 30 Stage 1</t>
  </si>
  <si>
    <t>Race 30 Stage 2</t>
  </si>
  <si>
    <t>Race 30 Stage 3</t>
  </si>
  <si>
    <t>Race 29 Stage 1</t>
  </si>
  <si>
    <t>Race 29 Stage 2</t>
  </si>
  <si>
    <t>Race 29 Stage 3</t>
  </si>
  <si>
    <t>Race 28 Stage 1</t>
  </si>
  <si>
    <t>Race 28 Stage 2</t>
  </si>
  <si>
    <t>Race 28 Stage 3</t>
  </si>
  <si>
    <t>Race 27 Stage 1</t>
  </si>
  <si>
    <t>Race 27 Stage 2</t>
  </si>
  <si>
    <t>Race 27 Stage 3</t>
  </si>
  <si>
    <t>Race 26 Stage 1</t>
  </si>
  <si>
    <t>Race 26 Stage 2</t>
  </si>
  <si>
    <t>Race 26 Stage 3</t>
  </si>
  <si>
    <t>Race 25 Stage 1</t>
  </si>
  <si>
    <t>Race 25 Stage 2</t>
  </si>
  <si>
    <t>Race 25 Stage 3</t>
  </si>
  <si>
    <t>Race 24 Stage 1</t>
  </si>
  <si>
    <t>Race 24 Stage 2</t>
  </si>
  <si>
    <t>Race 24 Stage 3</t>
  </si>
  <si>
    <t>Race 23 Stage 1</t>
  </si>
  <si>
    <t>Race 23 Stage 2</t>
  </si>
  <si>
    <t>Race 23 Stage 3</t>
  </si>
  <si>
    <t>Race 22 Stage 1</t>
  </si>
  <si>
    <t>Race 22 Stage 2</t>
  </si>
  <si>
    <t>Race 22 Stage 3</t>
  </si>
  <si>
    <t>Race 21 Stage 1</t>
  </si>
  <si>
    <t>Race 21 Stage 2</t>
  </si>
  <si>
    <t>Race 21 Stage 3</t>
  </si>
  <si>
    <t>Race 21</t>
  </si>
  <si>
    <t>Race 22</t>
  </si>
  <si>
    <t>Race 23</t>
  </si>
  <si>
    <t>Race 24</t>
  </si>
  <si>
    <t>Race 25</t>
  </si>
  <si>
    <t>Race 26</t>
  </si>
  <si>
    <t>Race 27</t>
  </si>
  <si>
    <t>Race 28</t>
  </si>
  <si>
    <t>Race 29</t>
  </si>
  <si>
    <t>Race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</si>
</sst>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2" fillId="2" borderId="2" xfId="0" applyFont="1" applyFill="1" applyBorder="1"/>
    <xf numFmtId="0" fontId="3" fillId="2" borderId="2" xfId="0" applyFont="1" applyFill="1" applyBorder="1"/>
    <xf numFmtId="0" fontId="0" fillId="0" borderId="0" xfId="0" applyBorder="1" applyAlignment="1">
      <alignment wrapText="1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 Willoughby" refreshedDate="44379.721838425925" createdVersion="7" refreshedVersion="7" minRefreshableVersion="3" recordCount="40" xr:uid="{F7E00DA5-0B36-47CC-9157-6894F8AD33F1}">
  <cacheSource type="worksheet">
    <worksheetSource ref="A3:CN43" sheet="Race Points"/>
  </cacheSource>
  <cacheFields count="92">
    <cacheField name="Driver Name" numFmtId="0">
      <sharedItems count="40">
        <s v="Anita Win"/>
        <s v="Arlo Seeyou"/>
        <s v="Ben N. Jerry"/>
        <s v="Betty Recks"/>
        <s v="Chris Lear"/>
        <s v="Craven Speed"/>
        <s v="Dee Cupp"/>
        <s v="Dick Trickle"/>
        <s v="Dill Pickle"/>
        <s v="Dixie Cupp"/>
        <s v="Eaton Stakes"/>
        <s v="Faster Danu"/>
        <s v="Harry Pitts"/>
        <s v="Harry Toes"/>
        <s v="Helda Trophy"/>
        <s v="I. Lean"/>
        <s v="Ice Boxx"/>
        <s v="Ima Loser"/>
        <s v="Ima Passunow"/>
        <s v="Ima Winnner"/>
        <s v="Ivanna B. First"/>
        <s v="Jacob Thomas"/>
        <s v="Jen Fizz"/>
        <s v="Jew C. Fruit"/>
        <s v="Lola May"/>
        <s v="Lou Swheel"/>
        <s v="Mike Arsfast"/>
        <s v="Mike Arslow"/>
        <s v="Miles Pastu"/>
        <s v="Otto B. Faster"/>
        <s v="Rhoda Merica"/>
        <s v="Rocky Waters"/>
        <s v="Seymour Speed"/>
        <s v="Sharon N. Juns"/>
        <s v="Smelma X. Haust"/>
        <s v="Sunny D. Dogg"/>
        <s v="Thomas Michael"/>
        <s v="Vince Agostoni"/>
        <s v="Willie B. First"/>
        <s v="Willie Winn"/>
      </sharedItems>
    </cacheField>
    <cacheField name="Race 1 Stage 1" numFmtId="0">
      <sharedItems containsSemiMixedTypes="0" containsString="0" containsNumber="1" containsInteger="1" minValue="0" maxValue="10"/>
    </cacheField>
    <cacheField name="Race 1 Stage 2" numFmtId="0">
      <sharedItems containsSemiMixedTypes="0" containsString="0" containsNumber="1" containsInteger="1" minValue="0" maxValue="10"/>
    </cacheField>
    <cacheField name="Race 1 Stage 3" numFmtId="165">
      <sharedItems containsSemiMixedTypes="0" containsString="0" containsNumber="1" containsInteger="1" minValue="1" maxValue="40"/>
    </cacheField>
    <cacheField name="Race 2 Stage 1" numFmtId="0">
      <sharedItems containsSemiMixedTypes="0" containsString="0" containsNumber="1" containsInteger="1" minValue="0" maxValue="10"/>
    </cacheField>
    <cacheField name="Race 2 Stage 2" numFmtId="0">
      <sharedItems containsSemiMixedTypes="0" containsString="0" containsNumber="1" containsInteger="1" minValue="0" maxValue="10"/>
    </cacheField>
    <cacheField name="Race 2 Stage 3" numFmtId="0">
      <sharedItems containsSemiMixedTypes="0" containsString="0" containsNumber="1" containsInteger="1" minValue="1" maxValue="40"/>
    </cacheField>
    <cacheField name="Race 3 Stage 1" numFmtId="0">
      <sharedItems containsSemiMixedTypes="0" containsString="0" containsNumber="1" containsInteger="1" minValue="0" maxValue="0"/>
    </cacheField>
    <cacheField name="Race 3 Stage 2" numFmtId="0">
      <sharedItems containsSemiMixedTypes="0" containsString="0" containsNumber="1" containsInteger="1" minValue="0" maxValue="0"/>
    </cacheField>
    <cacheField name="Race 3 Stage 3" numFmtId="0">
      <sharedItems containsSemiMixedTypes="0" containsString="0" containsNumber="1" containsInteger="1" minValue="0" maxValue="40"/>
    </cacheField>
    <cacheField name="Race 4 Stage 1" numFmtId="0">
      <sharedItems containsSemiMixedTypes="0" containsString="0" containsNumber="1" containsInteger="1" minValue="0" maxValue="0"/>
    </cacheField>
    <cacheField name="Race 4 Stage 2" numFmtId="0">
      <sharedItems containsSemiMixedTypes="0" containsString="0" containsNumber="1" containsInteger="1" minValue="0" maxValue="0"/>
    </cacheField>
    <cacheField name="Race 4 Stage 3" numFmtId="0">
      <sharedItems containsSemiMixedTypes="0" containsString="0" containsNumber="1" containsInteger="1" minValue="0" maxValue="0"/>
    </cacheField>
    <cacheField name="Race 5 Stage 1" numFmtId="0">
      <sharedItems containsSemiMixedTypes="0" containsString="0" containsNumber="1" containsInteger="1" minValue="0" maxValue="0"/>
    </cacheField>
    <cacheField name="Race 5 Stage 2" numFmtId="0">
      <sharedItems containsSemiMixedTypes="0" containsString="0" containsNumber="1" containsInteger="1" minValue="0" maxValue="0"/>
    </cacheField>
    <cacheField name="Race 5 Stage 3" numFmtId="0">
      <sharedItems containsSemiMixedTypes="0" containsString="0" containsNumber="1" containsInteger="1" minValue="0" maxValue="0"/>
    </cacheField>
    <cacheField name="Race 6 Stage 1" numFmtId="0">
      <sharedItems containsSemiMixedTypes="0" containsString="0" containsNumber="1" containsInteger="1" minValue="0" maxValue="0"/>
    </cacheField>
    <cacheField name="Race 6 Stage 2" numFmtId="0">
      <sharedItems containsSemiMixedTypes="0" containsString="0" containsNumber="1" containsInteger="1" minValue="0" maxValue="0"/>
    </cacheField>
    <cacheField name="Race 6 Stage 3" numFmtId="0">
      <sharedItems containsSemiMixedTypes="0" containsString="0" containsNumber="1" containsInteger="1" minValue="0" maxValue="0"/>
    </cacheField>
    <cacheField name="Race 7 Stage 1" numFmtId="0">
      <sharedItems containsSemiMixedTypes="0" containsString="0" containsNumber="1" containsInteger="1" minValue="0" maxValue="0"/>
    </cacheField>
    <cacheField name="Race 7 Stage 2" numFmtId="0">
      <sharedItems containsSemiMixedTypes="0" containsString="0" containsNumber="1" containsInteger="1" minValue="0" maxValue="0"/>
    </cacheField>
    <cacheField name="Race 7 Stage 3" numFmtId="0">
      <sharedItems containsSemiMixedTypes="0" containsString="0" containsNumber="1" containsInteger="1" minValue="0" maxValue="0"/>
    </cacheField>
    <cacheField name="Race 8 Stage 1" numFmtId="0">
      <sharedItems containsSemiMixedTypes="0" containsString="0" containsNumber="1" containsInteger="1" minValue="0" maxValue="0"/>
    </cacheField>
    <cacheField name="Race 8 Stage 2" numFmtId="0">
      <sharedItems containsSemiMixedTypes="0" containsString="0" containsNumber="1" containsInteger="1" minValue="0" maxValue="0"/>
    </cacheField>
    <cacheField name="Race 8 Stage 3" numFmtId="0">
      <sharedItems containsSemiMixedTypes="0" containsString="0" containsNumber="1" containsInteger="1" minValue="0" maxValue="0"/>
    </cacheField>
    <cacheField name="Race 9 Stage 1" numFmtId="0">
      <sharedItems containsSemiMixedTypes="0" containsString="0" containsNumber="1" containsInteger="1" minValue="0" maxValue="0"/>
    </cacheField>
    <cacheField name="Race 9 Stage 2" numFmtId="0">
      <sharedItems containsSemiMixedTypes="0" containsString="0" containsNumber="1" containsInteger="1" minValue="0" maxValue="0"/>
    </cacheField>
    <cacheField name="Race 9 Stage 3" numFmtId="0">
      <sharedItems containsSemiMixedTypes="0" containsString="0" containsNumber="1" containsInteger="1" minValue="0" maxValue="0"/>
    </cacheField>
    <cacheField name="Race 10 Stage 1" numFmtId="0">
      <sharedItems containsSemiMixedTypes="0" containsString="0" containsNumber="1" containsInteger="1" minValue="0" maxValue="0"/>
    </cacheField>
    <cacheField name="Race 10 Stage 2" numFmtId="0">
      <sharedItems containsSemiMixedTypes="0" containsString="0" containsNumber="1" containsInteger="1" minValue="0" maxValue="0"/>
    </cacheField>
    <cacheField name="Race 10 Stage 3" numFmtId="0">
      <sharedItems containsSemiMixedTypes="0" containsString="0" containsNumber="1" containsInteger="1" minValue="0" maxValue="0"/>
    </cacheField>
    <cacheField name="Race 11 Stage 1" numFmtId="0">
      <sharedItems containsSemiMixedTypes="0" containsString="0" containsNumber="1" containsInteger="1" minValue="0" maxValue="0"/>
    </cacheField>
    <cacheField name="Race 11 Stage 2" numFmtId="0">
      <sharedItems containsSemiMixedTypes="0" containsString="0" containsNumber="1" containsInteger="1" minValue="0" maxValue="0"/>
    </cacheField>
    <cacheField name="Race 11 Stage 3" numFmtId="0">
      <sharedItems containsSemiMixedTypes="0" containsString="0" containsNumber="1" containsInteger="1" minValue="0" maxValue="0"/>
    </cacheField>
    <cacheField name="Race 12 Stage 1" numFmtId="0">
      <sharedItems containsSemiMixedTypes="0" containsString="0" containsNumber="1" containsInteger="1" minValue="0" maxValue="0"/>
    </cacheField>
    <cacheField name="Race 12 Stage 2" numFmtId="0">
      <sharedItems containsSemiMixedTypes="0" containsString="0" containsNumber="1" containsInteger="1" minValue="0" maxValue="0"/>
    </cacheField>
    <cacheField name="Race 12 Stage 3" numFmtId="0">
      <sharedItems containsSemiMixedTypes="0" containsString="0" containsNumber="1" containsInteger="1" minValue="0" maxValue="0"/>
    </cacheField>
    <cacheField name="Race 13 Stage 1" numFmtId="0">
      <sharedItems containsSemiMixedTypes="0" containsString="0" containsNumber="1" containsInteger="1" minValue="0" maxValue="0"/>
    </cacheField>
    <cacheField name="Race 13 Stage 2" numFmtId="0">
      <sharedItems containsSemiMixedTypes="0" containsString="0" containsNumber="1" containsInteger="1" minValue="0" maxValue="0"/>
    </cacheField>
    <cacheField name="Race 13 Stage 3" numFmtId="0">
      <sharedItems containsSemiMixedTypes="0" containsString="0" containsNumber="1" containsInteger="1" minValue="0" maxValue="0"/>
    </cacheField>
    <cacheField name="Race 14 Stage 1" numFmtId="0">
      <sharedItems containsSemiMixedTypes="0" containsString="0" containsNumber="1" containsInteger="1" minValue="0" maxValue="0"/>
    </cacheField>
    <cacheField name="Race 14 Stage 2" numFmtId="0">
      <sharedItems containsSemiMixedTypes="0" containsString="0" containsNumber="1" containsInteger="1" minValue="0" maxValue="0"/>
    </cacheField>
    <cacheField name="Race 14 Stage 3" numFmtId="0">
      <sharedItems containsSemiMixedTypes="0" containsString="0" containsNumber="1" containsInteger="1" minValue="0" maxValue="0"/>
    </cacheField>
    <cacheField name="Race 15 Stage 1" numFmtId="0">
      <sharedItems containsSemiMixedTypes="0" containsString="0" containsNumber="1" containsInteger="1" minValue="0" maxValue="0"/>
    </cacheField>
    <cacheField name="Race 15 Stage 2" numFmtId="0">
      <sharedItems containsSemiMixedTypes="0" containsString="0" containsNumber="1" containsInteger="1" minValue="0" maxValue="0"/>
    </cacheField>
    <cacheField name="Race 15 Stage 3" numFmtId="0">
      <sharedItems containsSemiMixedTypes="0" containsString="0" containsNumber="1" containsInteger="1" minValue="0" maxValue="0"/>
    </cacheField>
    <cacheField name="Race 16 Stage 1" numFmtId="0">
      <sharedItems containsSemiMixedTypes="0" containsString="0" containsNumber="1" containsInteger="1" minValue="0" maxValue="0"/>
    </cacheField>
    <cacheField name="Race 16 Stage 2" numFmtId="0">
      <sharedItems containsSemiMixedTypes="0" containsString="0" containsNumber="1" containsInteger="1" minValue="0" maxValue="0"/>
    </cacheField>
    <cacheField name="Race 16 Stage 3" numFmtId="0">
      <sharedItems containsSemiMixedTypes="0" containsString="0" containsNumber="1" containsInteger="1" minValue="0" maxValue="0"/>
    </cacheField>
    <cacheField name="Race 17 Stage 1" numFmtId="0">
      <sharedItems containsSemiMixedTypes="0" containsString="0" containsNumber="1" containsInteger="1" minValue="0" maxValue="0"/>
    </cacheField>
    <cacheField name="Race 17 Stage 2" numFmtId="0">
      <sharedItems containsSemiMixedTypes="0" containsString="0" containsNumber="1" containsInteger="1" minValue="0" maxValue="0"/>
    </cacheField>
    <cacheField name="Race 17 Stage 3" numFmtId="0">
      <sharedItems containsSemiMixedTypes="0" containsString="0" containsNumber="1" containsInteger="1" minValue="0" maxValue="0"/>
    </cacheField>
    <cacheField name="Race 18 Stage 1" numFmtId="0">
      <sharedItems containsSemiMixedTypes="0" containsString="0" containsNumber="1" containsInteger="1" minValue="0" maxValue="0"/>
    </cacheField>
    <cacheField name="Race 18 Stage 2" numFmtId="0">
      <sharedItems containsSemiMixedTypes="0" containsString="0" containsNumber="1" containsInteger="1" minValue="0" maxValue="0"/>
    </cacheField>
    <cacheField name="Race 18 Stage 3" numFmtId="0">
      <sharedItems containsSemiMixedTypes="0" containsString="0" containsNumber="1" containsInteger="1" minValue="0" maxValue="0"/>
    </cacheField>
    <cacheField name="Race 19 Stage 1" numFmtId="0">
      <sharedItems containsSemiMixedTypes="0" containsString="0" containsNumber="1" containsInteger="1" minValue="0" maxValue="0"/>
    </cacheField>
    <cacheField name="Race 19 Stage 2" numFmtId="0">
      <sharedItems containsSemiMixedTypes="0" containsString="0" containsNumber="1" containsInteger="1" minValue="0" maxValue="0"/>
    </cacheField>
    <cacheField name="Race 19 Stage 3" numFmtId="0">
      <sharedItems containsSemiMixedTypes="0" containsString="0" containsNumber="1" containsInteger="1" minValue="0" maxValue="0"/>
    </cacheField>
    <cacheField name="Race 20 Stage 1" numFmtId="0">
      <sharedItems containsSemiMixedTypes="0" containsString="0" containsNumber="1" containsInteger="1" minValue="0" maxValue="0"/>
    </cacheField>
    <cacheField name="Race 20 Stage 2" numFmtId="0">
      <sharedItems containsSemiMixedTypes="0" containsString="0" containsNumber="1" containsInteger="1" minValue="0" maxValue="0"/>
    </cacheField>
    <cacheField name="Race 20 Stage 3" numFmtId="0">
      <sharedItems containsSemiMixedTypes="0" containsString="0" containsNumber="1" containsInteger="1" minValue="0" maxValue="0"/>
    </cacheField>
    <cacheField name="Race 21 Stage 1" numFmtId="0">
      <sharedItems containsSemiMixedTypes="0" containsString="0" containsNumber="1" containsInteger="1" minValue="0" maxValue="0"/>
    </cacheField>
    <cacheField name="Race 21 Stage 2" numFmtId="0">
      <sharedItems containsSemiMixedTypes="0" containsString="0" containsNumber="1" containsInteger="1" minValue="0" maxValue="0"/>
    </cacheField>
    <cacheField name="Race 21 Stage 3" numFmtId="0">
      <sharedItems containsSemiMixedTypes="0" containsString="0" containsNumber="1" containsInteger="1" minValue="0" maxValue="0"/>
    </cacheField>
    <cacheField name="Race 22 Stage 1" numFmtId="0">
      <sharedItems containsSemiMixedTypes="0" containsString="0" containsNumber="1" containsInteger="1" minValue="0" maxValue="0"/>
    </cacheField>
    <cacheField name="Race 22 Stage 2" numFmtId="0">
      <sharedItems containsSemiMixedTypes="0" containsString="0" containsNumber="1" containsInteger="1" minValue="0" maxValue="0"/>
    </cacheField>
    <cacheField name="Race 22 Stage 3" numFmtId="0">
      <sharedItems containsSemiMixedTypes="0" containsString="0" containsNumber="1" containsInteger="1" minValue="0" maxValue="0"/>
    </cacheField>
    <cacheField name="Race 23 Stage 1" numFmtId="0">
      <sharedItems containsSemiMixedTypes="0" containsString="0" containsNumber="1" containsInteger="1" minValue="0" maxValue="0"/>
    </cacheField>
    <cacheField name="Race 23 Stage 2" numFmtId="0">
      <sharedItems containsSemiMixedTypes="0" containsString="0" containsNumber="1" containsInteger="1" minValue="0" maxValue="0"/>
    </cacheField>
    <cacheField name="Race 23 Stage 3" numFmtId="0">
      <sharedItems containsSemiMixedTypes="0" containsString="0" containsNumber="1" containsInteger="1" minValue="0" maxValue="0"/>
    </cacheField>
    <cacheField name="Race 24 Stage 1" numFmtId="0">
      <sharedItems containsSemiMixedTypes="0" containsString="0" containsNumber="1" containsInteger="1" minValue="0" maxValue="0"/>
    </cacheField>
    <cacheField name="Race 24 Stage 2" numFmtId="0">
      <sharedItems containsSemiMixedTypes="0" containsString="0" containsNumber="1" containsInteger="1" minValue="0" maxValue="0"/>
    </cacheField>
    <cacheField name="Race 24 Stage 3" numFmtId="0">
      <sharedItems containsSemiMixedTypes="0" containsString="0" containsNumber="1" containsInteger="1" minValue="0" maxValue="0"/>
    </cacheField>
    <cacheField name="Race 25 Stage 1" numFmtId="0">
      <sharedItems containsSemiMixedTypes="0" containsString="0" containsNumber="1" containsInteger="1" minValue="0" maxValue="0"/>
    </cacheField>
    <cacheField name="Race 25 Stage 2" numFmtId="0">
      <sharedItems containsSemiMixedTypes="0" containsString="0" containsNumber="1" containsInteger="1" minValue="0" maxValue="0"/>
    </cacheField>
    <cacheField name="Race 25 Stage 3" numFmtId="0">
      <sharedItems containsSemiMixedTypes="0" containsString="0" containsNumber="1" containsInteger="1" minValue="0" maxValue="0"/>
    </cacheField>
    <cacheField name="Race 26 Stage 1" numFmtId="0">
      <sharedItems containsSemiMixedTypes="0" containsString="0" containsNumber="1" containsInteger="1" minValue="0" maxValue="0"/>
    </cacheField>
    <cacheField name="Race 26 Stage 2" numFmtId="0">
      <sharedItems containsSemiMixedTypes="0" containsString="0" containsNumber="1" containsInteger="1" minValue="0" maxValue="0"/>
    </cacheField>
    <cacheField name="Race 26 Stage 3" numFmtId="0">
      <sharedItems containsSemiMixedTypes="0" containsString="0" containsNumber="1" containsInteger="1" minValue="0" maxValue="0"/>
    </cacheField>
    <cacheField name="Race 27 Stage 1" numFmtId="0">
      <sharedItems containsSemiMixedTypes="0" containsString="0" containsNumber="1" containsInteger="1" minValue="0" maxValue="0"/>
    </cacheField>
    <cacheField name="Race 27 Stage 2" numFmtId="0">
      <sharedItems containsSemiMixedTypes="0" containsString="0" containsNumber="1" containsInteger="1" minValue="0" maxValue="0"/>
    </cacheField>
    <cacheField name="Race 27 Stage 3" numFmtId="0">
      <sharedItems containsSemiMixedTypes="0" containsString="0" containsNumber="1" containsInteger="1" minValue="0" maxValue="0"/>
    </cacheField>
    <cacheField name="Race 28 Stage 1" numFmtId="0">
      <sharedItems containsSemiMixedTypes="0" containsString="0" containsNumber="1" containsInteger="1" minValue="0" maxValue="0"/>
    </cacheField>
    <cacheField name="Race 28 Stage 2" numFmtId="0">
      <sharedItems containsSemiMixedTypes="0" containsString="0" containsNumber="1" containsInteger="1" minValue="0" maxValue="0"/>
    </cacheField>
    <cacheField name="Race 28 Stage 3" numFmtId="0">
      <sharedItems containsSemiMixedTypes="0" containsString="0" containsNumber="1" containsInteger="1" minValue="0" maxValue="0"/>
    </cacheField>
    <cacheField name="Race 29 Stage 1" numFmtId="0">
      <sharedItems containsSemiMixedTypes="0" containsString="0" containsNumber="1" containsInteger="1" minValue="0" maxValue="0"/>
    </cacheField>
    <cacheField name="Race 29 Stage 2" numFmtId="0">
      <sharedItems containsSemiMixedTypes="0" containsString="0" containsNumber="1" containsInteger="1" minValue="0" maxValue="0"/>
    </cacheField>
    <cacheField name="Race 29 Stage 3" numFmtId="0">
      <sharedItems containsSemiMixedTypes="0" containsString="0" containsNumber="1" containsInteger="1" minValue="0" maxValue="0"/>
    </cacheField>
    <cacheField name="Race 30 Stage 1" numFmtId="0">
      <sharedItems containsSemiMixedTypes="0" containsString="0" containsNumber="1" containsInteger="1" minValue="0" maxValue="0"/>
    </cacheField>
    <cacheField name="Race 30 Stage 2" numFmtId="0">
      <sharedItems containsSemiMixedTypes="0" containsString="0" containsNumber="1" containsInteger="1" minValue="0" maxValue="0"/>
    </cacheField>
    <cacheField name="Race 30 Stage 3" numFmtId="0">
      <sharedItems containsSemiMixedTypes="0" containsString="0" containsNumber="1" containsInteger="1" minValue="0" maxValue="0"/>
    </cacheField>
    <cacheField name="Total Points" numFmtId="0">
      <sharedItems containsSemiMixedTypes="0" containsString="0" containsNumber="1" containsInteger="1" minValue="5" maxValue="1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n v="7"/>
    <n v="0"/>
    <n v="25"/>
    <n v="0"/>
    <n v="0"/>
    <n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2"/>
  </r>
  <r>
    <x v="1"/>
    <n v="0"/>
    <n v="0"/>
    <n v="27"/>
    <n v="0"/>
    <n v="0"/>
    <n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"/>
  </r>
  <r>
    <x v="2"/>
    <n v="0"/>
    <n v="0"/>
    <n v="23"/>
    <n v="0"/>
    <n v="0"/>
    <n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"/>
  </r>
  <r>
    <x v="3"/>
    <n v="6"/>
    <n v="0"/>
    <n v="24"/>
    <n v="0"/>
    <n v="0"/>
    <n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"/>
  </r>
  <r>
    <x v="4"/>
    <n v="1"/>
    <n v="10"/>
    <n v="31"/>
    <n v="7"/>
    <n v="7"/>
    <n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"/>
  </r>
  <r>
    <x v="5"/>
    <n v="0"/>
    <n v="0"/>
    <n v="23"/>
    <n v="0"/>
    <n v="0"/>
    <n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0"/>
  </r>
  <r>
    <x v="6"/>
    <n v="0"/>
    <n v="0"/>
    <n v="19"/>
    <n v="0"/>
    <n v="0"/>
    <n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"/>
  </r>
  <r>
    <x v="7"/>
    <n v="0"/>
    <n v="0"/>
    <n v="22"/>
    <n v="0"/>
    <n v="0"/>
    <n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8"/>
  </r>
  <r>
    <x v="8"/>
    <n v="0"/>
    <n v="0"/>
    <n v="21"/>
    <n v="0"/>
    <n v="0"/>
    <n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5"/>
  </r>
  <r>
    <x v="9"/>
    <n v="0"/>
    <n v="0"/>
    <n v="20"/>
    <n v="0"/>
    <n v="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3"/>
  </r>
  <r>
    <x v="10"/>
    <n v="0"/>
    <n v="0"/>
    <n v="18"/>
    <n v="0"/>
    <n v="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"/>
  </r>
  <r>
    <x v="11"/>
    <n v="0"/>
    <n v="0"/>
    <n v="4"/>
    <n v="0"/>
    <n v="0"/>
    <n v="7"/>
    <n v="0"/>
    <n v="0"/>
    <n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1"/>
  </r>
  <r>
    <x v="12"/>
    <n v="0"/>
    <n v="0"/>
    <n v="17"/>
    <n v="0"/>
    <n v="0"/>
    <n v="20"/>
    <n v="0"/>
    <n v="0"/>
    <n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6"/>
  </r>
  <r>
    <x v="13"/>
    <n v="0"/>
    <n v="0"/>
    <n v="16"/>
    <n v="0"/>
    <n v="0"/>
    <n v="19"/>
    <n v="0"/>
    <n v="0"/>
    <n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"/>
  </r>
  <r>
    <x v="14"/>
    <n v="0"/>
    <n v="0"/>
    <n v="15"/>
    <n v="0"/>
    <n v="0"/>
    <n v="18"/>
    <n v="0"/>
    <n v="0"/>
    <n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0"/>
  </r>
  <r>
    <x v="15"/>
    <n v="5"/>
    <n v="3"/>
    <n v="29"/>
    <n v="8"/>
    <n v="8"/>
    <n v="32"/>
    <n v="0"/>
    <n v="0"/>
    <n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1"/>
  </r>
  <r>
    <x v="16"/>
    <n v="8"/>
    <n v="2"/>
    <n v="26"/>
    <n v="9"/>
    <n v="9"/>
    <n v="33"/>
    <n v="0"/>
    <n v="0"/>
    <n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2"/>
  </r>
  <r>
    <x v="17"/>
    <n v="0"/>
    <n v="0"/>
    <n v="13"/>
    <n v="0"/>
    <n v="0"/>
    <n v="16"/>
    <n v="0"/>
    <n v="0"/>
    <n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3"/>
  </r>
  <r>
    <x v="18"/>
    <n v="0"/>
    <n v="0"/>
    <n v="12"/>
    <n v="0"/>
    <n v="0"/>
    <n v="15"/>
    <n v="0"/>
    <n v="0"/>
    <n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0"/>
  </r>
  <r>
    <x v="19"/>
    <n v="0"/>
    <n v="0"/>
    <n v="14"/>
    <n v="0"/>
    <n v="0"/>
    <n v="17"/>
    <n v="0"/>
    <n v="0"/>
    <n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3"/>
  </r>
  <r>
    <x v="20"/>
    <n v="0"/>
    <n v="0"/>
    <n v="11"/>
    <n v="0"/>
    <n v="0"/>
    <n v="14"/>
    <n v="0"/>
    <n v="0"/>
    <n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6"/>
  </r>
  <r>
    <x v="21"/>
    <n v="3"/>
    <n v="6"/>
    <n v="40"/>
    <n v="1"/>
    <n v="1"/>
    <n v="25"/>
    <n v="0"/>
    <n v="0"/>
    <n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6"/>
  </r>
  <r>
    <x v="22"/>
    <n v="0"/>
    <n v="1"/>
    <n v="28"/>
    <n v="10"/>
    <n v="10"/>
    <n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3"/>
  </r>
  <r>
    <x v="23"/>
    <n v="0"/>
    <n v="0"/>
    <n v="10"/>
    <n v="0"/>
    <n v="0"/>
    <n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</r>
  <r>
    <x v="24"/>
    <n v="0"/>
    <n v="5"/>
    <n v="32"/>
    <n v="2"/>
    <n v="2"/>
    <n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"/>
  </r>
  <r>
    <x v="25"/>
    <n v="0"/>
    <n v="0"/>
    <n v="9"/>
    <n v="0"/>
    <n v="0"/>
    <n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"/>
  </r>
  <r>
    <x v="26"/>
    <n v="0"/>
    <n v="0"/>
    <n v="8"/>
    <n v="0"/>
    <n v="0"/>
    <n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"/>
  </r>
  <r>
    <x v="27"/>
    <n v="0"/>
    <n v="0"/>
    <n v="7"/>
    <n v="0"/>
    <n v="0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"/>
  </r>
  <r>
    <x v="28"/>
    <n v="0"/>
    <n v="0"/>
    <n v="6"/>
    <n v="0"/>
    <n v="0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"/>
  </r>
  <r>
    <x v="29"/>
    <n v="0"/>
    <n v="0"/>
    <n v="5"/>
    <n v="0"/>
    <n v="0"/>
    <n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"/>
  </r>
  <r>
    <x v="30"/>
    <n v="0"/>
    <n v="0"/>
    <n v="3"/>
    <n v="0"/>
    <n v="0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"/>
  </r>
  <r>
    <x v="31"/>
    <n v="2"/>
    <n v="4"/>
    <n v="35"/>
    <n v="4"/>
    <n v="4"/>
    <n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7"/>
  </r>
  <r>
    <x v="32"/>
    <n v="0"/>
    <n v="0"/>
    <n v="2"/>
    <n v="0"/>
    <n v="0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"/>
  </r>
  <r>
    <x v="33"/>
    <n v="0"/>
    <n v="0"/>
    <n v="1"/>
    <n v="0"/>
    <n v="0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"/>
  </r>
  <r>
    <x v="34"/>
    <n v="0"/>
    <n v="0"/>
    <n v="38"/>
    <n v="0"/>
    <n v="0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0"/>
  </r>
  <r>
    <x v="35"/>
    <n v="10"/>
    <n v="8"/>
    <n v="34"/>
    <n v="3"/>
    <n v="3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"/>
  </r>
  <r>
    <x v="36"/>
    <n v="4"/>
    <n v="7"/>
    <n v="33"/>
    <n v="5"/>
    <n v="5"/>
    <n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3"/>
  </r>
  <r>
    <x v="37"/>
    <n v="9"/>
    <n v="9"/>
    <n v="30"/>
    <n v="6"/>
    <n v="6"/>
    <n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"/>
  </r>
  <r>
    <x v="38"/>
    <n v="0"/>
    <n v="0"/>
    <n v="39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2"/>
  </r>
  <r>
    <x v="39"/>
    <n v="0"/>
    <n v="0"/>
    <n v="37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291C53-EA97-458F-B18B-563CB90BE335}" name="PivotTable3" cacheId="4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fieldListSortAscending="1">
  <location ref="A3:B44" firstHeaderRow="1" firstDataRow="1" firstDataCol="1"/>
  <pivotFields count="92">
    <pivotField axis="axisRow" showAll="0" sortType="descending">
      <items count="41">
        <item x="21"/>
        <item x="24"/>
        <item x="35"/>
        <item x="31"/>
        <item x="36"/>
        <item x="37"/>
        <item x="4"/>
        <item x="15"/>
        <item x="16"/>
        <item x="22"/>
        <item x="1"/>
        <item x="0"/>
        <item x="2"/>
        <item x="3"/>
        <item x="5"/>
        <item x="7"/>
        <item x="8"/>
        <item x="9"/>
        <item x="6"/>
        <item x="10"/>
        <item x="12"/>
        <item x="13"/>
        <item x="14"/>
        <item x="19"/>
        <item x="17"/>
        <item x="18"/>
        <item x="20"/>
        <item x="23"/>
        <item x="25"/>
        <item x="26"/>
        <item x="27"/>
        <item x="28"/>
        <item x="29"/>
        <item x="11"/>
        <item x="30"/>
        <item x="32"/>
        <item x="33"/>
        <item x="38"/>
        <item x="34"/>
        <item x="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1">
    <i>
      <x v="8"/>
    </i>
    <i>
      <x v="7"/>
    </i>
    <i>
      <x/>
    </i>
    <i>
      <x v="5"/>
    </i>
    <i>
      <x v="6"/>
    </i>
    <i>
      <x v="2"/>
    </i>
    <i>
      <x v="4"/>
    </i>
    <i>
      <x v="9"/>
    </i>
    <i>
      <x v="3"/>
    </i>
    <i>
      <x v="20"/>
    </i>
    <i>
      <x v="21"/>
    </i>
    <i>
      <x v="11"/>
    </i>
    <i>
      <x v="22"/>
    </i>
    <i>
      <x v="13"/>
    </i>
    <i>
      <x v="1"/>
    </i>
    <i>
      <x v="23"/>
    </i>
    <i>
      <x v="24"/>
    </i>
    <i>
      <x v="10"/>
    </i>
    <i>
      <x v="12"/>
    </i>
    <i>
      <x v="25"/>
    </i>
    <i>
      <x v="14"/>
    </i>
    <i>
      <x v="15"/>
    </i>
    <i>
      <x v="26"/>
    </i>
    <i>
      <x v="33"/>
    </i>
    <i>
      <x v="16"/>
    </i>
    <i>
      <x v="17"/>
    </i>
    <i>
      <x v="37"/>
    </i>
    <i>
      <x v="18"/>
    </i>
    <i>
      <x v="38"/>
    </i>
    <i>
      <x v="19"/>
    </i>
    <i>
      <x v="39"/>
    </i>
    <i>
      <x v="27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 t="grand">
      <x/>
    </i>
  </rowItems>
  <colItems count="1">
    <i/>
  </colItems>
  <dataFields count="1">
    <dataField name="Sum of Total Points" fld="9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6E4D-E1F9-4116-8B34-FC3CE415A776}">
  <dimension ref="A3:F43"/>
  <sheetViews>
    <sheetView tabSelected="1" workbookViewId="0">
      <selection activeCell="G10" sqref="G10"/>
    </sheetView>
  </sheetViews>
  <sheetFormatPr defaultRowHeight="14.5" x14ac:dyDescent="0.35"/>
  <cols>
    <col min="1" max="1" width="17.36328125" bestFit="1" customWidth="1"/>
    <col min="3" max="3" width="12.1796875" bestFit="1" customWidth="1"/>
  </cols>
  <sheetData>
    <row r="3" spans="1:6" x14ac:dyDescent="0.35">
      <c r="A3" s="7" t="s">
        <v>2</v>
      </c>
      <c r="B3" t="s">
        <v>0</v>
      </c>
      <c r="C3" t="s">
        <v>85</v>
      </c>
      <c r="D3" t="s">
        <v>1</v>
      </c>
      <c r="E3" t="s">
        <v>86</v>
      </c>
      <c r="F3" t="s">
        <v>83</v>
      </c>
    </row>
    <row r="4" spans="1:6" x14ac:dyDescent="0.35">
      <c r="A4" t="str">
        <f>'Pivot Table'!A4</f>
        <v>Ice Boxx</v>
      </c>
      <c r="B4">
        <f>VLOOKUP(A4,'Pivot Table'!$A$4:$B$43,2,FALSE)</f>
        <v>122</v>
      </c>
      <c r="C4">
        <f>B4-B4</f>
        <v>0</v>
      </c>
      <c r="D4">
        <f>VLOOKUP($A4,'Finishing Order'!$A$3:$AH$43,32,FALSE)</f>
        <v>0</v>
      </c>
      <c r="E4">
        <f>VLOOKUP($A4,'Finishing Order'!$A$3:$AH$43,33,FALSE)</f>
        <v>0</v>
      </c>
      <c r="F4">
        <f>VLOOKUP($A4,'Finishing Order'!$A$3:$AH$43,34,FALSE)</f>
        <v>2</v>
      </c>
    </row>
    <row r="5" spans="1:6" x14ac:dyDescent="0.35">
      <c r="A5" t="str">
        <f>'Pivot Table'!A5</f>
        <v>I. Lean</v>
      </c>
      <c r="B5">
        <f>VLOOKUP(A5,'Pivot Table'!$A$4:$B$43,2,FALSE)</f>
        <v>121</v>
      </c>
      <c r="C5">
        <f>$B$4-B5</f>
        <v>1</v>
      </c>
      <c r="D5">
        <f>VLOOKUP($A5,'Finishing Order'!$A$3:$AH$43,32,FALSE)</f>
        <v>0</v>
      </c>
      <c r="E5">
        <f>VLOOKUP($A5,'Finishing Order'!$A$3:$AH$43,33,FALSE)</f>
        <v>0</v>
      </c>
      <c r="F5">
        <f>VLOOKUP($A5,'Finishing Order'!$A$3:$AH$43,34,FALSE)</f>
        <v>2</v>
      </c>
    </row>
    <row r="6" spans="1:6" x14ac:dyDescent="0.35">
      <c r="A6" t="str">
        <f>'Pivot Table'!A6</f>
        <v>Jacob Thomas</v>
      </c>
      <c r="B6">
        <f>VLOOKUP(A6,'Pivot Table'!$A$4:$B$43,2,FALSE)</f>
        <v>106</v>
      </c>
      <c r="C6">
        <f t="shared" ref="C6:C27" si="0">$B$4-B6</f>
        <v>16</v>
      </c>
      <c r="D6">
        <f>VLOOKUP($A6,'Finishing Order'!$A$3:$AH$43,32,FALSE)</f>
        <v>1</v>
      </c>
      <c r="E6">
        <f>VLOOKUP($A6,'Finishing Order'!$A$3:$AH$43,33,FALSE)</f>
        <v>1</v>
      </c>
      <c r="F6">
        <f>VLOOKUP($A6,'Finishing Order'!$A$3:$AH$43,34,FALSE)</f>
        <v>1</v>
      </c>
    </row>
    <row r="7" spans="1:6" x14ac:dyDescent="0.35">
      <c r="A7" t="str">
        <f>'Pivot Table'!A7</f>
        <v>Vince Agostoni</v>
      </c>
      <c r="B7">
        <f>VLOOKUP(A7,'Pivot Table'!$A$4:$B$43,2,FALSE)</f>
        <v>90</v>
      </c>
      <c r="C7">
        <f t="shared" si="0"/>
        <v>32</v>
      </c>
      <c r="D7">
        <f>VLOOKUP($A7,'Finishing Order'!$A$3:$AH$43,32,FALSE)</f>
        <v>0</v>
      </c>
      <c r="E7">
        <f>VLOOKUP($A7,'Finishing Order'!$A$3:$AH$43,33,FALSE)</f>
        <v>0</v>
      </c>
      <c r="F7">
        <f>VLOOKUP($A7,'Finishing Order'!$A$3:$AH$43,34,FALSE)</f>
        <v>1</v>
      </c>
    </row>
    <row r="8" spans="1:6" x14ac:dyDescent="0.35">
      <c r="A8" t="str">
        <f>'Pivot Table'!A8</f>
        <v>Chris Lear</v>
      </c>
      <c r="B8">
        <f>VLOOKUP(A8,'Pivot Table'!$A$4:$B$43,2,FALSE)</f>
        <v>87</v>
      </c>
      <c r="C8">
        <f t="shared" si="0"/>
        <v>35</v>
      </c>
      <c r="D8">
        <f>VLOOKUP($A8,'Finishing Order'!$A$3:$AH$43,32,FALSE)</f>
        <v>0</v>
      </c>
      <c r="E8">
        <f>VLOOKUP($A8,'Finishing Order'!$A$3:$AH$43,33,FALSE)</f>
        <v>0</v>
      </c>
      <c r="F8">
        <f>VLOOKUP($A8,'Finishing Order'!$A$3:$AH$43,34,FALSE)</f>
        <v>1</v>
      </c>
    </row>
    <row r="9" spans="1:6" x14ac:dyDescent="0.35">
      <c r="A9" t="str">
        <f>'Pivot Table'!A9</f>
        <v>Sunny D. Dogg</v>
      </c>
      <c r="B9">
        <f>VLOOKUP(A9,'Pivot Table'!$A$4:$B$43,2,FALSE)</f>
        <v>85</v>
      </c>
      <c r="C9">
        <f t="shared" si="0"/>
        <v>37</v>
      </c>
      <c r="D9">
        <f>VLOOKUP($A9,'Finishing Order'!$A$3:$AH$43,32,FALSE)</f>
        <v>0</v>
      </c>
      <c r="E9">
        <f>VLOOKUP($A9,'Finishing Order'!$A$3:$AH$43,33,FALSE)</f>
        <v>1</v>
      </c>
      <c r="F9">
        <f>VLOOKUP($A9,'Finishing Order'!$A$3:$AH$43,34,FALSE)</f>
        <v>1</v>
      </c>
    </row>
    <row r="10" spans="1:6" x14ac:dyDescent="0.35">
      <c r="A10" t="str">
        <f>'Pivot Table'!A10</f>
        <v>Thomas Michael</v>
      </c>
      <c r="B10">
        <f>VLOOKUP(A10,'Pivot Table'!$A$4:$B$43,2,FALSE)</f>
        <v>83</v>
      </c>
      <c r="C10">
        <f t="shared" si="0"/>
        <v>39</v>
      </c>
      <c r="D10">
        <f>VLOOKUP($A10,'Finishing Order'!$A$3:$AH$43,32,FALSE)</f>
        <v>0</v>
      </c>
      <c r="E10">
        <f>VLOOKUP($A10,'Finishing Order'!$A$3:$AH$43,33,FALSE)</f>
        <v>0</v>
      </c>
      <c r="F10">
        <f>VLOOKUP($A10,'Finishing Order'!$A$3:$AH$43,34,FALSE)</f>
        <v>1</v>
      </c>
    </row>
    <row r="11" spans="1:6" x14ac:dyDescent="0.35">
      <c r="A11" t="str">
        <f>'Pivot Table'!A11</f>
        <v>Jen Fizz</v>
      </c>
      <c r="B11">
        <f>VLOOKUP(A11,'Pivot Table'!$A$4:$B$43,2,FALSE)</f>
        <v>83</v>
      </c>
      <c r="C11">
        <f t="shared" si="0"/>
        <v>39</v>
      </c>
      <c r="D11">
        <f>VLOOKUP($A11,'Finishing Order'!$A$3:$AH$43,32,FALSE)</f>
        <v>0</v>
      </c>
      <c r="E11">
        <f>VLOOKUP($A11,'Finishing Order'!$A$3:$AH$43,33,FALSE)</f>
        <v>0</v>
      </c>
      <c r="F11">
        <f>VLOOKUP($A11,'Finishing Order'!$A$3:$AH$43,34,FALSE)</f>
        <v>0</v>
      </c>
    </row>
    <row r="12" spans="1:6" x14ac:dyDescent="0.35">
      <c r="A12" t="str">
        <f>'Pivot Table'!A12</f>
        <v>Rocky Waters</v>
      </c>
      <c r="B12">
        <f>VLOOKUP(A12,'Pivot Table'!$A$4:$B$43,2,FALSE)</f>
        <v>77</v>
      </c>
      <c r="C12">
        <f t="shared" si="0"/>
        <v>45</v>
      </c>
      <c r="D12">
        <f>VLOOKUP($A12,'Finishing Order'!$A$3:$AH$43,32,FALSE)</f>
        <v>0</v>
      </c>
      <c r="E12">
        <f>VLOOKUP($A12,'Finishing Order'!$A$3:$AH$43,33,FALSE)</f>
        <v>1</v>
      </c>
      <c r="F12">
        <f>VLOOKUP($A12,'Finishing Order'!$A$3:$AH$43,34,FALSE)</f>
        <v>1</v>
      </c>
    </row>
    <row r="13" spans="1:6" x14ac:dyDescent="0.35">
      <c r="A13" t="str">
        <f>'Pivot Table'!A13</f>
        <v>Harry Pitts</v>
      </c>
      <c r="B13">
        <f>VLOOKUP(A13,'Pivot Table'!$A$4:$B$43,2,FALSE)</f>
        <v>76</v>
      </c>
      <c r="C13">
        <f t="shared" si="0"/>
        <v>46</v>
      </c>
      <c r="D13">
        <f>VLOOKUP($A13,'Finishing Order'!$A$3:$AH$43,32,FALSE)</f>
        <v>0</v>
      </c>
      <c r="E13">
        <f>VLOOKUP($A13,'Finishing Order'!$A$3:$AH$43,33,FALSE)</f>
        <v>1</v>
      </c>
      <c r="F13">
        <f>VLOOKUP($A13,'Finishing Order'!$A$3:$AH$43,34,FALSE)</f>
        <v>1</v>
      </c>
    </row>
    <row r="14" spans="1:6" x14ac:dyDescent="0.35">
      <c r="A14" t="str">
        <f>'Pivot Table'!A14</f>
        <v>Harry Toes</v>
      </c>
      <c r="B14">
        <f>VLOOKUP(A14,'Pivot Table'!$A$4:$B$43,2,FALSE)</f>
        <v>73</v>
      </c>
      <c r="C14">
        <f t="shared" si="0"/>
        <v>49</v>
      </c>
      <c r="D14">
        <f>VLOOKUP($A14,'Finishing Order'!$A$3:$AH$43,32,FALSE)</f>
        <v>0</v>
      </c>
      <c r="E14">
        <f>VLOOKUP($A14,'Finishing Order'!$A$3:$AH$43,33,FALSE)</f>
        <v>1</v>
      </c>
      <c r="F14">
        <f>VLOOKUP($A14,'Finishing Order'!$A$3:$AH$43,34,FALSE)</f>
        <v>1</v>
      </c>
    </row>
    <row r="15" spans="1:6" x14ac:dyDescent="0.35">
      <c r="A15" t="str">
        <f>'Pivot Table'!A15</f>
        <v>Anita Win</v>
      </c>
      <c r="B15">
        <f>VLOOKUP(A15,'Pivot Table'!$A$4:$B$43,2,FALSE)</f>
        <v>72</v>
      </c>
      <c r="C15">
        <f t="shared" si="0"/>
        <v>50</v>
      </c>
      <c r="D15">
        <f>VLOOKUP($A15,'Finishing Order'!$A$3:$AH$43,32,FALSE)</f>
        <v>0</v>
      </c>
      <c r="E15">
        <f>VLOOKUP($A15,'Finishing Order'!$A$3:$AH$43,33,FALSE)</f>
        <v>0</v>
      </c>
      <c r="F15">
        <f>VLOOKUP($A15,'Finishing Order'!$A$3:$AH$43,34,FALSE)</f>
        <v>0</v>
      </c>
    </row>
    <row r="16" spans="1:6" x14ac:dyDescent="0.35">
      <c r="A16" t="str">
        <f>'Pivot Table'!A16</f>
        <v>Helda Trophy</v>
      </c>
      <c r="B16">
        <f>VLOOKUP(A16,'Pivot Table'!$A$4:$B$43,2,FALSE)</f>
        <v>70</v>
      </c>
      <c r="C16">
        <f t="shared" si="0"/>
        <v>52</v>
      </c>
      <c r="D16">
        <f>VLOOKUP($A16,'Finishing Order'!$A$3:$AH$43,32,FALSE)</f>
        <v>0</v>
      </c>
      <c r="E16">
        <f>VLOOKUP($A16,'Finishing Order'!$A$3:$AH$43,33,FALSE)</f>
        <v>1</v>
      </c>
      <c r="F16">
        <f>VLOOKUP($A16,'Finishing Order'!$A$3:$AH$43,34,FALSE)</f>
        <v>1</v>
      </c>
    </row>
    <row r="17" spans="1:6" x14ac:dyDescent="0.35">
      <c r="A17" t="str">
        <f>'Pivot Table'!A17</f>
        <v>Betty Recks</v>
      </c>
      <c r="B17">
        <f>VLOOKUP(A17,'Pivot Table'!$A$4:$B$43,2,FALSE)</f>
        <v>68</v>
      </c>
      <c r="C17">
        <f t="shared" si="0"/>
        <v>54</v>
      </c>
      <c r="D17">
        <f>VLOOKUP($A17,'Finishing Order'!$A$3:$AH$43,32,FALSE)</f>
        <v>0</v>
      </c>
      <c r="E17">
        <f>VLOOKUP($A17,'Finishing Order'!$A$3:$AH$43,33,FALSE)</f>
        <v>0</v>
      </c>
      <c r="F17">
        <f>VLOOKUP($A17,'Finishing Order'!$A$3:$AH$43,34,FALSE)</f>
        <v>0</v>
      </c>
    </row>
    <row r="18" spans="1:6" x14ac:dyDescent="0.35">
      <c r="A18" t="str">
        <f>'Pivot Table'!A18</f>
        <v>Lola May</v>
      </c>
      <c r="B18">
        <f>VLOOKUP(A18,'Pivot Table'!$A$4:$B$43,2,FALSE)</f>
        <v>67</v>
      </c>
      <c r="C18">
        <f t="shared" si="0"/>
        <v>55</v>
      </c>
      <c r="D18">
        <f>VLOOKUP($A18,'Finishing Order'!$A$3:$AH$43,32,FALSE)</f>
        <v>0</v>
      </c>
      <c r="E18">
        <f>VLOOKUP($A18,'Finishing Order'!$A$3:$AH$43,33,FALSE)</f>
        <v>1</v>
      </c>
      <c r="F18">
        <f>VLOOKUP($A18,'Finishing Order'!$A$3:$AH$43,34,FALSE)</f>
        <v>1</v>
      </c>
    </row>
    <row r="19" spans="1:6" x14ac:dyDescent="0.35">
      <c r="A19" t="str">
        <f>'Pivot Table'!A19</f>
        <v>Ima Winnner</v>
      </c>
      <c r="B19">
        <f>VLOOKUP(A19,'Pivot Table'!$A$4:$B$43,2,FALSE)</f>
        <v>63</v>
      </c>
      <c r="C19">
        <f t="shared" si="0"/>
        <v>59</v>
      </c>
      <c r="D19">
        <f>VLOOKUP($A19,'Finishing Order'!$A$3:$AH$43,32,FALSE)</f>
        <v>0</v>
      </c>
      <c r="E19">
        <f>VLOOKUP($A19,'Finishing Order'!$A$3:$AH$43,33,FALSE)</f>
        <v>0</v>
      </c>
      <c r="F19">
        <f>VLOOKUP($A19,'Finishing Order'!$A$3:$AH$43,34,FALSE)</f>
        <v>1</v>
      </c>
    </row>
    <row r="20" spans="1:6" x14ac:dyDescent="0.35">
      <c r="A20" t="str">
        <f>'Pivot Table'!A20</f>
        <v>Ima Loser</v>
      </c>
      <c r="B20">
        <f>VLOOKUP(A20,'Pivot Table'!$A$4:$B$43,2,FALSE)</f>
        <v>63</v>
      </c>
      <c r="C20">
        <f t="shared" si="0"/>
        <v>59</v>
      </c>
      <c r="D20">
        <f>VLOOKUP($A20,'Finishing Order'!$A$3:$AH$43,32,FALSE)</f>
        <v>0</v>
      </c>
      <c r="E20">
        <f>VLOOKUP($A20,'Finishing Order'!$A$3:$AH$43,33,FALSE)</f>
        <v>0</v>
      </c>
      <c r="F20">
        <f>VLOOKUP($A20,'Finishing Order'!$A$3:$AH$43,34,FALSE)</f>
        <v>1</v>
      </c>
    </row>
    <row r="21" spans="1:6" x14ac:dyDescent="0.35">
      <c r="A21" t="str">
        <f>'Pivot Table'!A21</f>
        <v>Arlo Seeyou</v>
      </c>
      <c r="B21">
        <f>VLOOKUP(A21,'Pivot Table'!$A$4:$B$43,2,FALSE)</f>
        <v>62</v>
      </c>
      <c r="C21">
        <f t="shared" si="0"/>
        <v>60</v>
      </c>
      <c r="D21">
        <f>VLOOKUP($A21,'Finishing Order'!$A$3:$AH$43,32,FALSE)</f>
        <v>0</v>
      </c>
      <c r="E21">
        <f>VLOOKUP($A21,'Finishing Order'!$A$3:$AH$43,33,FALSE)</f>
        <v>0</v>
      </c>
      <c r="F21">
        <f>VLOOKUP($A21,'Finishing Order'!$A$3:$AH$43,34,FALSE)</f>
        <v>0</v>
      </c>
    </row>
    <row r="22" spans="1:6" x14ac:dyDescent="0.35">
      <c r="A22" t="str">
        <f>'Pivot Table'!A22</f>
        <v>Ben N. Jerry</v>
      </c>
      <c r="B22">
        <f>VLOOKUP(A22,'Pivot Table'!$A$4:$B$43,2,FALSE)</f>
        <v>62</v>
      </c>
      <c r="C22">
        <f t="shared" si="0"/>
        <v>60</v>
      </c>
      <c r="D22">
        <f>VLOOKUP($A22,'Finishing Order'!$A$3:$AH$43,32,FALSE)</f>
        <v>0</v>
      </c>
      <c r="E22">
        <f>VLOOKUP($A22,'Finishing Order'!$A$3:$AH$43,33,FALSE)</f>
        <v>0</v>
      </c>
      <c r="F22">
        <f>VLOOKUP($A22,'Finishing Order'!$A$3:$AH$43,34,FALSE)</f>
        <v>0</v>
      </c>
    </row>
    <row r="23" spans="1:6" x14ac:dyDescent="0.35">
      <c r="A23" t="str">
        <f>'Pivot Table'!A23</f>
        <v>Ima Passunow</v>
      </c>
      <c r="B23">
        <f>VLOOKUP(A23,'Pivot Table'!$A$4:$B$43,2,FALSE)</f>
        <v>60</v>
      </c>
      <c r="C23">
        <f t="shared" si="0"/>
        <v>62</v>
      </c>
      <c r="D23">
        <f>VLOOKUP($A23,'Finishing Order'!$A$3:$AH$43,32,FALSE)</f>
        <v>0</v>
      </c>
      <c r="E23">
        <f>VLOOKUP($A23,'Finishing Order'!$A$3:$AH$43,33,FALSE)</f>
        <v>0</v>
      </c>
      <c r="F23">
        <f>VLOOKUP($A23,'Finishing Order'!$A$3:$AH$43,34,FALSE)</f>
        <v>1</v>
      </c>
    </row>
    <row r="24" spans="1:6" x14ac:dyDescent="0.35">
      <c r="A24" t="str">
        <f>'Pivot Table'!A24</f>
        <v>Craven Speed</v>
      </c>
      <c r="B24">
        <f>VLOOKUP(A24,'Pivot Table'!$A$4:$B$43,2,FALSE)</f>
        <v>60</v>
      </c>
      <c r="C24">
        <f t="shared" si="0"/>
        <v>62</v>
      </c>
      <c r="D24">
        <f>VLOOKUP($A24,'Finishing Order'!$A$3:$AH$43,32,FALSE)</f>
        <v>0</v>
      </c>
      <c r="E24">
        <f>VLOOKUP($A24,'Finishing Order'!$A$3:$AH$43,33,FALSE)</f>
        <v>0</v>
      </c>
      <c r="F24">
        <f>VLOOKUP($A24,'Finishing Order'!$A$3:$AH$43,34,FALSE)</f>
        <v>0</v>
      </c>
    </row>
    <row r="25" spans="1:6" x14ac:dyDescent="0.35">
      <c r="A25" t="str">
        <f>'Pivot Table'!A25</f>
        <v>Dick Trickle</v>
      </c>
      <c r="B25">
        <f>VLOOKUP(A25,'Pivot Table'!$A$4:$B$43,2,FALSE)</f>
        <v>58</v>
      </c>
      <c r="C25">
        <f t="shared" si="0"/>
        <v>64</v>
      </c>
      <c r="D25">
        <f>VLOOKUP($A25,'Finishing Order'!$A$3:$AH$43,32,FALSE)</f>
        <v>0</v>
      </c>
      <c r="E25">
        <f>VLOOKUP($A25,'Finishing Order'!$A$3:$AH$43,33,FALSE)</f>
        <v>0</v>
      </c>
      <c r="F25">
        <f>VLOOKUP($A25,'Finishing Order'!$A$3:$AH$43,34,FALSE)</f>
        <v>0</v>
      </c>
    </row>
    <row r="26" spans="1:6" x14ac:dyDescent="0.35">
      <c r="A26" t="str">
        <f>'Pivot Table'!A26</f>
        <v>Ivanna B. First</v>
      </c>
      <c r="B26">
        <f>VLOOKUP(A26,'Pivot Table'!$A$4:$B$43,2,FALSE)</f>
        <v>56</v>
      </c>
      <c r="C26">
        <f t="shared" si="0"/>
        <v>66</v>
      </c>
      <c r="D26">
        <f>VLOOKUP($A26,'Finishing Order'!$A$3:$AH$43,32,FALSE)</f>
        <v>0</v>
      </c>
      <c r="E26">
        <f>VLOOKUP($A26,'Finishing Order'!$A$3:$AH$43,33,FALSE)</f>
        <v>0</v>
      </c>
      <c r="F26">
        <f>VLOOKUP($A26,'Finishing Order'!$A$3:$AH$43,34,FALSE)</f>
        <v>0</v>
      </c>
    </row>
    <row r="27" spans="1:6" x14ac:dyDescent="0.35">
      <c r="A27" t="str">
        <f>'Pivot Table'!A27</f>
        <v>Faster Danu</v>
      </c>
      <c r="B27">
        <f>VLOOKUP(A27,'Pivot Table'!$A$4:$B$43,2,FALSE)</f>
        <v>51</v>
      </c>
      <c r="C27">
        <f t="shared" si="0"/>
        <v>71</v>
      </c>
      <c r="D27">
        <f>VLOOKUP($A27,'Finishing Order'!$A$3:$AH$43,32,FALSE)</f>
        <v>1</v>
      </c>
      <c r="E27">
        <f>VLOOKUP($A27,'Finishing Order'!$A$3:$AH$43,33,FALSE)</f>
        <v>1</v>
      </c>
      <c r="F27">
        <f>VLOOKUP($A27,'Finishing Order'!$A$3:$AH$43,34,FALSE)</f>
        <v>2</v>
      </c>
    </row>
    <row r="28" spans="1:6" x14ac:dyDescent="0.35">
      <c r="A28" t="str">
        <f>'Pivot Table'!A28</f>
        <v>Dill Pickle</v>
      </c>
      <c r="B28">
        <f>VLOOKUP(A28,'Pivot Table'!$A$4:$B$43,2,FALSE)</f>
        <v>45</v>
      </c>
      <c r="C28">
        <f t="shared" ref="C28:C43" si="1">$B$4-B28</f>
        <v>77</v>
      </c>
      <c r="D28">
        <f>VLOOKUP($A28,'Finishing Order'!$A$3:$AH$43,32,FALSE)</f>
        <v>0</v>
      </c>
      <c r="E28">
        <f>VLOOKUP($A28,'Finishing Order'!$A$3:$AH$43,33,FALSE)</f>
        <v>0</v>
      </c>
      <c r="F28">
        <f>VLOOKUP($A28,'Finishing Order'!$A$3:$AH$43,34,FALSE)</f>
        <v>0</v>
      </c>
    </row>
    <row r="29" spans="1:6" x14ac:dyDescent="0.35">
      <c r="A29" t="str">
        <f>'Pivot Table'!A29</f>
        <v>Dixie Cupp</v>
      </c>
      <c r="B29">
        <f>VLOOKUP(A29,'Pivot Table'!$A$4:$B$43,2,FALSE)</f>
        <v>43</v>
      </c>
      <c r="C29">
        <f t="shared" si="1"/>
        <v>79</v>
      </c>
      <c r="D29">
        <f>VLOOKUP($A29,'Finishing Order'!$A$3:$AH$43,32,FALSE)</f>
        <v>0</v>
      </c>
      <c r="E29">
        <f>VLOOKUP($A29,'Finishing Order'!$A$3:$AH$43,33,FALSE)</f>
        <v>0</v>
      </c>
      <c r="F29">
        <f>VLOOKUP($A29,'Finishing Order'!$A$3:$AH$43,34,FALSE)</f>
        <v>0</v>
      </c>
    </row>
    <row r="30" spans="1:6" x14ac:dyDescent="0.35">
      <c r="A30" t="str">
        <f>'Pivot Table'!A30</f>
        <v>Willie B. First</v>
      </c>
      <c r="B30">
        <f>VLOOKUP(A30,'Pivot Table'!$A$4:$B$43,2,FALSE)</f>
        <v>42</v>
      </c>
      <c r="C30">
        <f t="shared" si="1"/>
        <v>80</v>
      </c>
      <c r="D30">
        <f>VLOOKUP($A30,'Finishing Order'!$A$3:$AH$43,32,FALSE)</f>
        <v>0</v>
      </c>
      <c r="E30">
        <f>VLOOKUP($A30,'Finishing Order'!$A$3:$AH$43,33,FALSE)</f>
        <v>0</v>
      </c>
      <c r="F30">
        <f>VLOOKUP($A30,'Finishing Order'!$A$3:$AH$43,34,FALSE)</f>
        <v>1</v>
      </c>
    </row>
    <row r="31" spans="1:6" x14ac:dyDescent="0.35">
      <c r="A31" t="str">
        <f>'Pivot Table'!A31</f>
        <v>Dee Cupp</v>
      </c>
      <c r="B31">
        <f>VLOOKUP(A31,'Pivot Table'!$A$4:$B$43,2,FALSE)</f>
        <v>41</v>
      </c>
      <c r="C31">
        <f t="shared" si="1"/>
        <v>81</v>
      </c>
      <c r="D31">
        <f>VLOOKUP($A31,'Finishing Order'!$A$3:$AH$43,32,FALSE)</f>
        <v>0</v>
      </c>
      <c r="E31">
        <f>VLOOKUP($A31,'Finishing Order'!$A$3:$AH$43,33,FALSE)</f>
        <v>0</v>
      </c>
      <c r="F31">
        <f>VLOOKUP($A31,'Finishing Order'!$A$3:$AH$43,34,FALSE)</f>
        <v>0</v>
      </c>
    </row>
    <row r="32" spans="1:6" x14ac:dyDescent="0.35">
      <c r="A32" t="str">
        <f>'Pivot Table'!A32</f>
        <v>Smelma X. Haust</v>
      </c>
      <c r="B32">
        <f>VLOOKUP(A32,'Pivot Table'!$A$4:$B$43,2,FALSE)</f>
        <v>40</v>
      </c>
      <c r="C32">
        <f t="shared" si="1"/>
        <v>82</v>
      </c>
      <c r="D32">
        <f>VLOOKUP($A32,'Finishing Order'!$A$3:$AH$43,32,FALSE)</f>
        <v>0</v>
      </c>
      <c r="E32">
        <f>VLOOKUP($A32,'Finishing Order'!$A$3:$AH$43,33,FALSE)</f>
        <v>1</v>
      </c>
      <c r="F32">
        <f>VLOOKUP($A32,'Finishing Order'!$A$3:$AH$43,34,FALSE)</f>
        <v>1</v>
      </c>
    </row>
    <row r="33" spans="1:6" x14ac:dyDescent="0.35">
      <c r="A33" t="str">
        <f>'Pivot Table'!A33</f>
        <v>Eaton Stakes</v>
      </c>
      <c r="B33">
        <f>VLOOKUP(A33,'Pivot Table'!$A$4:$B$43,2,FALSE)</f>
        <v>39</v>
      </c>
      <c r="C33">
        <f t="shared" si="1"/>
        <v>83</v>
      </c>
      <c r="D33">
        <f>VLOOKUP($A33,'Finishing Order'!$A$3:$AH$43,32,FALSE)</f>
        <v>0</v>
      </c>
      <c r="E33">
        <f>VLOOKUP($A33,'Finishing Order'!$A$3:$AH$43,33,FALSE)</f>
        <v>0</v>
      </c>
      <c r="F33">
        <f>VLOOKUP($A33,'Finishing Order'!$A$3:$AH$43,34,FALSE)</f>
        <v>0</v>
      </c>
    </row>
    <row r="34" spans="1:6" x14ac:dyDescent="0.35">
      <c r="A34" t="str">
        <f>'Pivot Table'!A34</f>
        <v>Willie Winn</v>
      </c>
      <c r="B34">
        <f>VLOOKUP(A34,'Pivot Table'!$A$4:$B$43,2,FALSE)</f>
        <v>38</v>
      </c>
      <c r="C34">
        <f t="shared" si="1"/>
        <v>84</v>
      </c>
      <c r="D34">
        <f>VLOOKUP($A34,'Finishing Order'!$A$3:$AH$43,32,FALSE)</f>
        <v>1</v>
      </c>
      <c r="E34">
        <f>VLOOKUP($A34,'Finishing Order'!$A$3:$AH$43,33,FALSE)</f>
        <v>1</v>
      </c>
      <c r="F34">
        <f>VLOOKUP($A34,'Finishing Order'!$A$3:$AH$43,34,FALSE)</f>
        <v>1</v>
      </c>
    </row>
    <row r="35" spans="1:6" x14ac:dyDescent="0.35">
      <c r="A35" t="str">
        <f>'Pivot Table'!A35</f>
        <v>Jew C. Fruit</v>
      </c>
      <c r="B35">
        <f>VLOOKUP(A35,'Pivot Table'!$A$4:$B$43,2,FALSE)</f>
        <v>23</v>
      </c>
      <c r="C35">
        <f t="shared" si="1"/>
        <v>99</v>
      </c>
      <c r="D35">
        <f>VLOOKUP($A35,'Finishing Order'!$A$3:$AH$43,32,FALSE)</f>
        <v>0</v>
      </c>
      <c r="E35">
        <f>VLOOKUP($A35,'Finishing Order'!$A$3:$AH$43,33,FALSE)</f>
        <v>0</v>
      </c>
      <c r="F35">
        <f>VLOOKUP($A35,'Finishing Order'!$A$3:$AH$43,34,FALSE)</f>
        <v>0</v>
      </c>
    </row>
    <row r="36" spans="1:6" x14ac:dyDescent="0.35">
      <c r="A36" t="str">
        <f>'Pivot Table'!A36</f>
        <v>Lou Swheel</v>
      </c>
      <c r="B36">
        <f>VLOOKUP(A36,'Pivot Table'!$A$4:$B$43,2,FALSE)</f>
        <v>21</v>
      </c>
      <c r="C36">
        <f t="shared" si="1"/>
        <v>101</v>
      </c>
      <c r="D36">
        <f>VLOOKUP($A36,'Finishing Order'!$A$3:$AH$43,32,FALSE)</f>
        <v>0</v>
      </c>
      <c r="E36">
        <f>VLOOKUP($A36,'Finishing Order'!$A$3:$AH$43,33,FALSE)</f>
        <v>0</v>
      </c>
      <c r="F36">
        <f>VLOOKUP($A36,'Finishing Order'!$A$3:$AH$43,34,FALSE)</f>
        <v>0</v>
      </c>
    </row>
    <row r="37" spans="1:6" x14ac:dyDescent="0.35">
      <c r="A37" t="str">
        <f>'Pivot Table'!A37</f>
        <v>Mike Arsfast</v>
      </c>
      <c r="B37">
        <f>VLOOKUP(A37,'Pivot Table'!$A$4:$B$43,2,FALSE)</f>
        <v>19</v>
      </c>
      <c r="C37">
        <f t="shared" si="1"/>
        <v>103</v>
      </c>
      <c r="D37">
        <f>VLOOKUP($A37,'Finishing Order'!$A$3:$AH$43,32,FALSE)</f>
        <v>0</v>
      </c>
      <c r="E37">
        <f>VLOOKUP($A37,'Finishing Order'!$A$3:$AH$43,33,FALSE)</f>
        <v>0</v>
      </c>
      <c r="F37">
        <f>VLOOKUP($A37,'Finishing Order'!$A$3:$AH$43,34,FALSE)</f>
        <v>0</v>
      </c>
    </row>
    <row r="38" spans="1:6" x14ac:dyDescent="0.35">
      <c r="A38" t="str">
        <f>'Pivot Table'!A38</f>
        <v>Mike Arslow</v>
      </c>
      <c r="B38">
        <f>VLOOKUP(A38,'Pivot Table'!$A$4:$B$43,2,FALSE)</f>
        <v>17</v>
      </c>
      <c r="C38">
        <f t="shared" si="1"/>
        <v>105</v>
      </c>
      <c r="D38">
        <f>VLOOKUP($A38,'Finishing Order'!$A$3:$AH$43,32,FALSE)</f>
        <v>0</v>
      </c>
      <c r="E38">
        <f>VLOOKUP($A38,'Finishing Order'!$A$3:$AH$43,33,FALSE)</f>
        <v>1</v>
      </c>
      <c r="F38">
        <f>VLOOKUP($A38,'Finishing Order'!$A$3:$AH$43,34,FALSE)</f>
        <v>1</v>
      </c>
    </row>
    <row r="39" spans="1:6" x14ac:dyDescent="0.35">
      <c r="A39" t="str">
        <f>'Pivot Table'!A39</f>
        <v>Miles Pastu</v>
      </c>
      <c r="B39">
        <f>VLOOKUP(A39,'Pivot Table'!$A$4:$B$43,2,FALSE)</f>
        <v>15</v>
      </c>
      <c r="C39">
        <f t="shared" si="1"/>
        <v>107</v>
      </c>
      <c r="D39">
        <f>VLOOKUP($A39,'Finishing Order'!$A$3:$AH$43,32,FALSE)</f>
        <v>0</v>
      </c>
      <c r="E39">
        <f>VLOOKUP($A39,'Finishing Order'!$A$3:$AH$43,33,FALSE)</f>
        <v>1</v>
      </c>
      <c r="F39">
        <f>VLOOKUP($A39,'Finishing Order'!$A$3:$AH$43,34,FALSE)</f>
        <v>1</v>
      </c>
    </row>
    <row r="40" spans="1:6" x14ac:dyDescent="0.35">
      <c r="A40" t="str">
        <f>'Pivot Table'!A40</f>
        <v>Otto B. Faster</v>
      </c>
      <c r="B40">
        <f>VLOOKUP(A40,'Pivot Table'!$A$4:$B$43,2,FALSE)</f>
        <v>13</v>
      </c>
      <c r="C40">
        <f t="shared" si="1"/>
        <v>109</v>
      </c>
      <c r="D40">
        <f>VLOOKUP($A40,'Finishing Order'!$A$3:$AH$43,32,FALSE)</f>
        <v>0</v>
      </c>
      <c r="E40">
        <f>VLOOKUP($A40,'Finishing Order'!$A$3:$AH$43,33,FALSE)</f>
        <v>0</v>
      </c>
      <c r="F40">
        <f>VLOOKUP($A40,'Finishing Order'!$A$3:$AH$43,34,FALSE)</f>
        <v>0</v>
      </c>
    </row>
    <row r="41" spans="1:6" x14ac:dyDescent="0.35">
      <c r="A41" t="str">
        <f>'Pivot Table'!A41</f>
        <v>Rhoda Merica</v>
      </c>
      <c r="B41">
        <f>VLOOKUP(A41,'Pivot Table'!$A$4:$B$43,2,FALSE)</f>
        <v>9</v>
      </c>
      <c r="C41">
        <f t="shared" si="1"/>
        <v>113</v>
      </c>
      <c r="D41">
        <f>VLOOKUP($A41,'Finishing Order'!$A$3:$AH$43,32,FALSE)</f>
        <v>0</v>
      </c>
      <c r="E41">
        <f>VLOOKUP($A41,'Finishing Order'!$A$3:$AH$43,33,FALSE)</f>
        <v>0</v>
      </c>
      <c r="F41">
        <f>VLOOKUP($A41,'Finishing Order'!$A$3:$AH$43,34,FALSE)</f>
        <v>1</v>
      </c>
    </row>
    <row r="42" spans="1:6" x14ac:dyDescent="0.35">
      <c r="A42" t="str">
        <f>'Pivot Table'!A42</f>
        <v>Seymour Speed</v>
      </c>
      <c r="B42">
        <f>VLOOKUP(A42,'Pivot Table'!$A$4:$B$43,2,FALSE)</f>
        <v>7</v>
      </c>
      <c r="C42">
        <f t="shared" si="1"/>
        <v>115</v>
      </c>
      <c r="D42">
        <f>VLOOKUP($A42,'Finishing Order'!$A$3:$AH$43,32,FALSE)</f>
        <v>0</v>
      </c>
      <c r="E42">
        <f>VLOOKUP($A42,'Finishing Order'!$A$3:$AH$43,33,FALSE)</f>
        <v>0</v>
      </c>
      <c r="F42">
        <f>VLOOKUP($A42,'Finishing Order'!$A$3:$AH$43,34,FALSE)</f>
        <v>1</v>
      </c>
    </row>
    <row r="43" spans="1:6" x14ac:dyDescent="0.35">
      <c r="A43" t="str">
        <f>'Pivot Table'!A43</f>
        <v>Sharon N. Juns</v>
      </c>
      <c r="B43">
        <f>VLOOKUP(A43,'Pivot Table'!$A$4:$B$43,2,FALSE)</f>
        <v>5</v>
      </c>
      <c r="C43">
        <f t="shared" si="1"/>
        <v>117</v>
      </c>
      <c r="D43">
        <f>VLOOKUP($A43,'Finishing Order'!$A$3:$AH$43,32,FALSE)</f>
        <v>0</v>
      </c>
      <c r="E43">
        <f>VLOOKUP($A43,'Finishing Order'!$A$3:$AH$43,33,FALSE)</f>
        <v>0</v>
      </c>
      <c r="F43">
        <f>VLOOKUP($A43,'Finishing Order'!$A$3:$AH$43,34,FALSE)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9C8D-8B24-4A57-AE66-0F23EFC24611}">
  <sheetPr>
    <tabColor rgb="FFFF0000"/>
  </sheetPr>
  <dimension ref="A3:CP44"/>
  <sheetViews>
    <sheetView workbookViewId="0">
      <selection activeCell="B3" sqref="B3:F3"/>
    </sheetView>
  </sheetViews>
  <sheetFormatPr defaultRowHeight="14.5" x14ac:dyDescent="0.35"/>
  <cols>
    <col min="1" max="1" width="20.54296875" bestFit="1" customWidth="1"/>
    <col min="2" max="10" width="8.81640625" style="3" customWidth="1"/>
  </cols>
  <sheetData>
    <row r="3" spans="1:94" ht="29" x14ac:dyDescent="0.35">
      <c r="A3" t="s">
        <v>2</v>
      </c>
      <c r="B3" s="3" t="s">
        <v>87</v>
      </c>
      <c r="C3" s="3" t="s">
        <v>88</v>
      </c>
      <c r="D3" s="10" t="s">
        <v>89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37</v>
      </c>
      <c r="AN3" s="3" t="s">
        <v>38</v>
      </c>
      <c r="AO3" s="3" t="s">
        <v>39</v>
      </c>
      <c r="AP3" s="3" t="s">
        <v>40</v>
      </c>
      <c r="AQ3" s="3" t="s">
        <v>41</v>
      </c>
      <c r="AR3" s="3" t="s">
        <v>42</v>
      </c>
      <c r="AS3" s="3" t="s">
        <v>43</v>
      </c>
      <c r="AT3" s="3" t="s">
        <v>44</v>
      </c>
      <c r="AU3" s="3" t="s">
        <v>45</v>
      </c>
      <c r="AV3" s="3" t="s">
        <v>46</v>
      </c>
      <c r="AW3" s="3" t="s">
        <v>47</v>
      </c>
      <c r="AX3" s="3" t="s">
        <v>48</v>
      </c>
      <c r="AY3" s="3" t="s">
        <v>49</v>
      </c>
      <c r="AZ3" s="3" t="s">
        <v>50</v>
      </c>
      <c r="BA3" s="3" t="s">
        <v>51</v>
      </c>
      <c r="BB3" s="3" t="s">
        <v>52</v>
      </c>
      <c r="BC3" s="3" t="s">
        <v>53</v>
      </c>
      <c r="BD3" s="3" t="s">
        <v>54</v>
      </c>
      <c r="BE3" s="3" t="s">
        <v>55</v>
      </c>
      <c r="BF3" s="3" t="s">
        <v>56</v>
      </c>
      <c r="BG3" s="3" t="s">
        <v>57</v>
      </c>
      <c r="BH3" s="3" t="s">
        <v>58</v>
      </c>
      <c r="BI3" s="3" t="s">
        <v>59</v>
      </c>
      <c r="BJ3" s="3" t="s">
        <v>158</v>
      </c>
      <c r="BK3" s="3" t="s">
        <v>159</v>
      </c>
      <c r="BL3" s="3" t="s">
        <v>160</v>
      </c>
      <c r="BM3" s="3" t="s">
        <v>155</v>
      </c>
      <c r="BN3" s="3" t="s">
        <v>156</v>
      </c>
      <c r="BO3" s="3" t="s">
        <v>157</v>
      </c>
      <c r="BP3" s="3" t="s">
        <v>152</v>
      </c>
      <c r="BQ3" s="3" t="s">
        <v>153</v>
      </c>
      <c r="BR3" s="3" t="s">
        <v>154</v>
      </c>
      <c r="BS3" s="3" t="s">
        <v>149</v>
      </c>
      <c r="BT3" s="3" t="s">
        <v>150</v>
      </c>
      <c r="BU3" s="3" t="s">
        <v>151</v>
      </c>
      <c r="BV3" s="3" t="s">
        <v>146</v>
      </c>
      <c r="BW3" s="3" t="s">
        <v>147</v>
      </c>
      <c r="BX3" s="3" t="s">
        <v>148</v>
      </c>
      <c r="BY3" s="3" t="s">
        <v>143</v>
      </c>
      <c r="BZ3" s="3" t="s">
        <v>144</v>
      </c>
      <c r="CA3" s="3" t="s">
        <v>145</v>
      </c>
      <c r="CB3" s="3" t="s">
        <v>140</v>
      </c>
      <c r="CC3" s="3" t="s">
        <v>141</v>
      </c>
      <c r="CD3" s="3" t="s">
        <v>142</v>
      </c>
      <c r="CE3" s="3" t="s">
        <v>137</v>
      </c>
      <c r="CF3" s="3" t="s">
        <v>138</v>
      </c>
      <c r="CG3" s="3" t="s">
        <v>139</v>
      </c>
      <c r="CH3" s="3" t="s">
        <v>134</v>
      </c>
      <c r="CI3" s="3" t="s">
        <v>135</v>
      </c>
      <c r="CJ3" s="3" t="s">
        <v>136</v>
      </c>
      <c r="CK3" s="3" t="s">
        <v>131</v>
      </c>
      <c r="CL3" s="3" t="s">
        <v>132</v>
      </c>
      <c r="CM3" s="3" t="s">
        <v>133</v>
      </c>
      <c r="CN3" s="3" t="s">
        <v>60</v>
      </c>
      <c r="CO3" s="3"/>
      <c r="CP3" s="3"/>
    </row>
    <row r="4" spans="1:94" ht="18.5" x14ac:dyDescent="0.45">
      <c r="A4" s="8" t="s">
        <v>101</v>
      </c>
      <c r="B4" s="3">
        <v>7</v>
      </c>
      <c r="C4" s="3">
        <v>0</v>
      </c>
      <c r="D4" s="11">
        <v>25</v>
      </c>
      <c r="E4" s="3">
        <v>0</v>
      </c>
      <c r="F4" s="3">
        <v>0</v>
      </c>
      <c r="G4" s="3">
        <v>40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>
        <f>SUM(B4:CM4)</f>
        <v>72</v>
      </c>
    </row>
    <row r="5" spans="1:94" ht="18.5" x14ac:dyDescent="0.45">
      <c r="A5" s="8" t="s">
        <v>100</v>
      </c>
      <c r="B5" s="3">
        <v>0</v>
      </c>
      <c r="C5" s="3">
        <v>0</v>
      </c>
      <c r="D5" s="11">
        <v>27</v>
      </c>
      <c r="E5" s="3">
        <v>0</v>
      </c>
      <c r="F5" s="3">
        <v>0</v>
      </c>
      <c r="G5" s="3">
        <v>35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>
        <f>SUM(B5:CM5)</f>
        <v>62</v>
      </c>
    </row>
    <row r="6" spans="1:94" ht="18.5" x14ac:dyDescent="0.45">
      <c r="A6" s="8" t="s">
        <v>102</v>
      </c>
      <c r="B6" s="3">
        <v>0</v>
      </c>
      <c r="C6" s="3">
        <v>0</v>
      </c>
      <c r="D6" s="11">
        <v>23</v>
      </c>
      <c r="E6" s="3">
        <v>0</v>
      </c>
      <c r="F6" s="3">
        <v>0</v>
      </c>
      <c r="G6" s="3">
        <v>39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0</v>
      </c>
      <c r="BW6" s="3">
        <v>0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>
        <f>SUM(B6:CM6)</f>
        <v>62</v>
      </c>
    </row>
    <row r="7" spans="1:94" ht="17" x14ac:dyDescent="0.4">
      <c r="A7" s="9" t="s">
        <v>103</v>
      </c>
      <c r="B7" s="3">
        <v>6</v>
      </c>
      <c r="C7" s="3">
        <v>0</v>
      </c>
      <c r="D7" s="11">
        <v>24</v>
      </c>
      <c r="E7" s="3">
        <v>0</v>
      </c>
      <c r="F7" s="3">
        <v>0</v>
      </c>
      <c r="G7" s="3">
        <v>38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>
        <f>SUM(B7:CM7)</f>
        <v>68</v>
      </c>
    </row>
    <row r="8" spans="1:94" ht="18.5" x14ac:dyDescent="0.45">
      <c r="A8" s="8" t="s">
        <v>96</v>
      </c>
      <c r="B8" s="3">
        <v>1</v>
      </c>
      <c r="C8" s="3">
        <v>10</v>
      </c>
      <c r="D8" s="11">
        <v>31</v>
      </c>
      <c r="E8" s="3">
        <v>7</v>
      </c>
      <c r="F8" s="3">
        <v>7</v>
      </c>
      <c r="G8" s="3">
        <v>31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>
        <f>SUM(B8:CM8)</f>
        <v>87</v>
      </c>
    </row>
    <row r="9" spans="1:94" ht="18.5" x14ac:dyDescent="0.45">
      <c r="A9" s="8" t="s">
        <v>104</v>
      </c>
      <c r="B9" s="3">
        <v>0</v>
      </c>
      <c r="C9" s="3">
        <v>0</v>
      </c>
      <c r="D9" s="12">
        <v>23</v>
      </c>
      <c r="E9" s="3">
        <v>0</v>
      </c>
      <c r="F9" s="3">
        <v>0</v>
      </c>
      <c r="G9" s="3">
        <v>37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>
        <f>SUM(B9:CM9)</f>
        <v>60</v>
      </c>
    </row>
    <row r="10" spans="1:94" ht="18.5" x14ac:dyDescent="0.45">
      <c r="A10" s="8" t="s">
        <v>108</v>
      </c>
      <c r="B10" s="3">
        <v>0</v>
      </c>
      <c r="C10" s="3">
        <v>0</v>
      </c>
      <c r="D10" s="13">
        <v>19</v>
      </c>
      <c r="E10" s="3">
        <v>0</v>
      </c>
      <c r="F10" s="3">
        <v>0</v>
      </c>
      <c r="G10" s="3">
        <v>22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>
        <f>SUM(B10:CM10)</f>
        <v>41</v>
      </c>
    </row>
    <row r="11" spans="1:94" ht="18.5" x14ac:dyDescent="0.45">
      <c r="A11" s="8" t="s">
        <v>105</v>
      </c>
      <c r="B11" s="3">
        <v>0</v>
      </c>
      <c r="C11" s="3">
        <v>0</v>
      </c>
      <c r="D11" s="12">
        <v>22</v>
      </c>
      <c r="E11" s="3">
        <v>0</v>
      </c>
      <c r="F11" s="3">
        <v>0</v>
      </c>
      <c r="G11" s="3">
        <v>36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>
        <f>SUM(B11:CM11)</f>
        <v>58</v>
      </c>
    </row>
    <row r="12" spans="1:94" ht="17" x14ac:dyDescent="0.4">
      <c r="A12" s="9" t="s">
        <v>106</v>
      </c>
      <c r="B12" s="3">
        <v>0</v>
      </c>
      <c r="C12" s="3">
        <v>0</v>
      </c>
      <c r="D12" s="12">
        <v>21</v>
      </c>
      <c r="E12" s="3">
        <v>0</v>
      </c>
      <c r="F12" s="3">
        <v>0</v>
      </c>
      <c r="G12" s="3">
        <v>24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>
        <f>SUM(B12:CM12)</f>
        <v>45</v>
      </c>
    </row>
    <row r="13" spans="1:94" ht="17" x14ac:dyDescent="0.4">
      <c r="A13" s="9" t="s">
        <v>107</v>
      </c>
      <c r="B13" s="3">
        <v>0</v>
      </c>
      <c r="C13" s="3">
        <v>0</v>
      </c>
      <c r="D13" s="12">
        <v>20</v>
      </c>
      <c r="E13" s="3">
        <v>0</v>
      </c>
      <c r="F13" s="3">
        <v>0</v>
      </c>
      <c r="G13" s="3">
        <v>23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>
        <f>SUM(B13:CM13)</f>
        <v>43</v>
      </c>
    </row>
    <row r="14" spans="1:94" ht="18.5" x14ac:dyDescent="0.45">
      <c r="A14" s="8" t="s">
        <v>109</v>
      </c>
      <c r="B14" s="3">
        <v>0</v>
      </c>
      <c r="C14" s="3">
        <v>0</v>
      </c>
      <c r="D14" s="13">
        <v>18</v>
      </c>
      <c r="E14" s="3">
        <v>0</v>
      </c>
      <c r="F14" s="3">
        <v>0</v>
      </c>
      <c r="G14" s="3">
        <v>21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>
        <f>SUM(B14:CM14)</f>
        <v>39</v>
      </c>
    </row>
    <row r="15" spans="1:94" ht="18.5" x14ac:dyDescent="0.45">
      <c r="A15" s="8" t="s">
        <v>123</v>
      </c>
      <c r="B15" s="3">
        <v>0</v>
      </c>
      <c r="C15" s="3">
        <v>0</v>
      </c>
      <c r="D15" s="13">
        <v>4</v>
      </c>
      <c r="E15" s="3">
        <v>0</v>
      </c>
      <c r="F15" s="3">
        <v>0</v>
      </c>
      <c r="G15" s="3">
        <v>7</v>
      </c>
      <c r="H15" s="3">
        <v>0</v>
      </c>
      <c r="I15" s="3">
        <v>0</v>
      </c>
      <c r="J15" s="3">
        <v>40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>
        <f>SUM(B15:CM15)</f>
        <v>51</v>
      </c>
    </row>
    <row r="16" spans="1:94" ht="18.5" x14ac:dyDescent="0.45">
      <c r="A16" s="8" t="s">
        <v>110</v>
      </c>
      <c r="B16" s="3">
        <v>0</v>
      </c>
      <c r="C16" s="3">
        <v>0</v>
      </c>
      <c r="D16" s="13">
        <v>17</v>
      </c>
      <c r="E16" s="3">
        <v>0</v>
      </c>
      <c r="F16" s="3">
        <v>0</v>
      </c>
      <c r="G16" s="3">
        <v>20</v>
      </c>
      <c r="H16" s="3">
        <v>0</v>
      </c>
      <c r="I16" s="3">
        <v>0</v>
      </c>
      <c r="J16" s="3">
        <v>39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>
        <f>SUM(B16:CM16)</f>
        <v>76</v>
      </c>
    </row>
    <row r="17" spans="1:92" ht="18.5" x14ac:dyDescent="0.45">
      <c r="A17" s="8" t="s">
        <v>111</v>
      </c>
      <c r="B17" s="3">
        <v>0</v>
      </c>
      <c r="C17" s="3">
        <v>0</v>
      </c>
      <c r="D17" s="13">
        <v>16</v>
      </c>
      <c r="E17" s="3">
        <v>0</v>
      </c>
      <c r="F17" s="3">
        <v>0</v>
      </c>
      <c r="G17" s="3">
        <v>19</v>
      </c>
      <c r="H17" s="3">
        <v>0</v>
      </c>
      <c r="I17" s="3">
        <v>0</v>
      </c>
      <c r="J17" s="3">
        <v>38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>
        <f>SUM(B17:CM17)</f>
        <v>73</v>
      </c>
    </row>
    <row r="18" spans="1:92" ht="18.5" x14ac:dyDescent="0.45">
      <c r="A18" s="1" t="s">
        <v>112</v>
      </c>
      <c r="B18" s="3">
        <v>0</v>
      </c>
      <c r="C18" s="3">
        <v>0</v>
      </c>
      <c r="D18" s="13">
        <v>15</v>
      </c>
      <c r="E18" s="3">
        <v>0</v>
      </c>
      <c r="F18" s="3">
        <v>0</v>
      </c>
      <c r="G18" s="3">
        <v>18</v>
      </c>
      <c r="H18" s="3">
        <v>0</v>
      </c>
      <c r="I18" s="3">
        <v>0</v>
      </c>
      <c r="J18" s="3">
        <v>37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>
        <f>SUM(B18:CM18)</f>
        <v>70</v>
      </c>
    </row>
    <row r="19" spans="1:92" ht="18.5" x14ac:dyDescent="0.45">
      <c r="A19" s="1" t="s">
        <v>97</v>
      </c>
      <c r="B19" s="3">
        <v>5</v>
      </c>
      <c r="C19" s="3">
        <v>3</v>
      </c>
      <c r="D19" s="11">
        <v>29</v>
      </c>
      <c r="E19" s="3">
        <v>8</v>
      </c>
      <c r="F19" s="3">
        <v>8</v>
      </c>
      <c r="G19" s="3">
        <v>32</v>
      </c>
      <c r="H19" s="3">
        <v>0</v>
      </c>
      <c r="I19" s="3">
        <v>0</v>
      </c>
      <c r="J19" s="3">
        <v>36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>
        <f>SUM(B19:CM19)</f>
        <v>121</v>
      </c>
    </row>
    <row r="20" spans="1:92" ht="18.5" x14ac:dyDescent="0.45">
      <c r="A20" s="1" t="s">
        <v>98</v>
      </c>
      <c r="B20" s="3">
        <v>8</v>
      </c>
      <c r="C20" s="3">
        <v>2</v>
      </c>
      <c r="D20" s="11">
        <v>26</v>
      </c>
      <c r="E20" s="3">
        <v>9</v>
      </c>
      <c r="F20" s="3">
        <v>9</v>
      </c>
      <c r="G20" s="3">
        <v>33</v>
      </c>
      <c r="H20" s="3">
        <v>0</v>
      </c>
      <c r="I20" s="3">
        <v>0</v>
      </c>
      <c r="J20" s="3">
        <v>35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>
        <f>SUM(B20:CM20)</f>
        <v>122</v>
      </c>
    </row>
    <row r="21" spans="1:92" ht="18.5" x14ac:dyDescent="0.45">
      <c r="A21" s="1" t="s">
        <v>114</v>
      </c>
      <c r="B21" s="3">
        <v>0</v>
      </c>
      <c r="C21" s="3">
        <v>0</v>
      </c>
      <c r="D21" s="13">
        <v>13</v>
      </c>
      <c r="E21" s="3">
        <v>0</v>
      </c>
      <c r="F21" s="3">
        <v>0</v>
      </c>
      <c r="G21" s="3">
        <v>16</v>
      </c>
      <c r="H21" s="3">
        <v>0</v>
      </c>
      <c r="I21" s="3">
        <v>0</v>
      </c>
      <c r="J21" s="3">
        <v>34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>
        <f>SUM(B21:CM21)</f>
        <v>63</v>
      </c>
    </row>
    <row r="22" spans="1:92" ht="18.5" x14ac:dyDescent="0.45">
      <c r="A22" s="1" t="s">
        <v>115</v>
      </c>
      <c r="B22" s="3">
        <v>0</v>
      </c>
      <c r="C22" s="3">
        <v>0</v>
      </c>
      <c r="D22" s="13">
        <v>12</v>
      </c>
      <c r="E22" s="3">
        <v>0</v>
      </c>
      <c r="F22" s="3">
        <v>0</v>
      </c>
      <c r="G22" s="3">
        <v>15</v>
      </c>
      <c r="H22" s="3">
        <v>0</v>
      </c>
      <c r="I22" s="3">
        <v>0</v>
      </c>
      <c r="J22" s="3">
        <v>33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>
        <f>SUM(B22:CM22)</f>
        <v>60</v>
      </c>
    </row>
    <row r="23" spans="1:92" ht="18.5" x14ac:dyDescent="0.45">
      <c r="A23" s="1" t="s">
        <v>113</v>
      </c>
      <c r="B23" s="3">
        <v>0</v>
      </c>
      <c r="C23" s="3">
        <v>0</v>
      </c>
      <c r="D23" s="13">
        <v>14</v>
      </c>
      <c r="E23" s="3">
        <v>0</v>
      </c>
      <c r="F23" s="3">
        <v>0</v>
      </c>
      <c r="G23" s="3">
        <v>17</v>
      </c>
      <c r="H23" s="3">
        <v>0</v>
      </c>
      <c r="I23" s="3">
        <v>0</v>
      </c>
      <c r="J23" s="3">
        <v>32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>
        <f>SUM(B23:CM23)</f>
        <v>63</v>
      </c>
    </row>
    <row r="24" spans="1:92" ht="18.5" x14ac:dyDescent="0.45">
      <c r="A24" s="1" t="s">
        <v>116</v>
      </c>
      <c r="B24" s="3">
        <v>0</v>
      </c>
      <c r="C24" s="3">
        <v>0</v>
      </c>
      <c r="D24" s="13">
        <v>11</v>
      </c>
      <c r="E24" s="3">
        <v>0</v>
      </c>
      <c r="F24" s="3">
        <v>0</v>
      </c>
      <c r="G24" s="3">
        <v>14</v>
      </c>
      <c r="H24" s="3">
        <v>0</v>
      </c>
      <c r="I24" s="3">
        <v>0</v>
      </c>
      <c r="J24" s="3">
        <v>31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>
        <f>SUM(B24:CM24)</f>
        <v>56</v>
      </c>
    </row>
    <row r="25" spans="1:92" ht="18.5" x14ac:dyDescent="0.45">
      <c r="A25" s="1" t="s">
        <v>90</v>
      </c>
      <c r="B25" s="3">
        <v>3</v>
      </c>
      <c r="C25" s="3">
        <v>6</v>
      </c>
      <c r="D25" s="11">
        <v>40</v>
      </c>
      <c r="E25" s="3">
        <v>1</v>
      </c>
      <c r="F25" s="3">
        <v>1</v>
      </c>
      <c r="G25" s="3">
        <v>25</v>
      </c>
      <c r="H25" s="3">
        <v>0</v>
      </c>
      <c r="I25" s="3">
        <v>0</v>
      </c>
      <c r="J25" s="3">
        <v>30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>
        <f>SUM(B25:CM25)</f>
        <v>106</v>
      </c>
    </row>
    <row r="26" spans="1:92" ht="18.5" x14ac:dyDescent="0.45">
      <c r="A26" s="1" t="s">
        <v>99</v>
      </c>
      <c r="B26" s="3">
        <v>0</v>
      </c>
      <c r="C26" s="3">
        <v>1</v>
      </c>
      <c r="D26" s="11">
        <v>28</v>
      </c>
      <c r="E26" s="3">
        <v>10</v>
      </c>
      <c r="F26" s="3">
        <v>10</v>
      </c>
      <c r="G26" s="3">
        <v>34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>
        <f>SUM(B26:CM26)</f>
        <v>83</v>
      </c>
    </row>
    <row r="27" spans="1:92" ht="18.5" x14ac:dyDescent="0.45">
      <c r="A27" s="1" t="s">
        <v>117</v>
      </c>
      <c r="B27" s="3">
        <v>0</v>
      </c>
      <c r="C27" s="3">
        <v>0</v>
      </c>
      <c r="D27" s="13">
        <v>10</v>
      </c>
      <c r="E27" s="3">
        <v>0</v>
      </c>
      <c r="F27" s="3">
        <v>0</v>
      </c>
      <c r="G27" s="3">
        <v>13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>
        <f>SUM(B27:CM27)</f>
        <v>23</v>
      </c>
    </row>
    <row r="28" spans="1:92" ht="18.5" x14ac:dyDescent="0.45">
      <c r="A28" s="1" t="s">
        <v>91</v>
      </c>
      <c r="B28" s="3">
        <v>0</v>
      </c>
      <c r="C28" s="3">
        <v>5</v>
      </c>
      <c r="D28" s="11">
        <v>32</v>
      </c>
      <c r="E28" s="3">
        <v>2</v>
      </c>
      <c r="F28" s="3">
        <v>2</v>
      </c>
      <c r="G28" s="3">
        <v>26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>
        <f>SUM(B28:CM28)</f>
        <v>67</v>
      </c>
    </row>
    <row r="29" spans="1:92" ht="18.5" x14ac:dyDescent="0.45">
      <c r="A29" s="1" t="s">
        <v>118</v>
      </c>
      <c r="B29" s="3">
        <v>0</v>
      </c>
      <c r="C29" s="3">
        <v>0</v>
      </c>
      <c r="D29" s="13">
        <v>9</v>
      </c>
      <c r="E29" s="3">
        <v>0</v>
      </c>
      <c r="F29" s="3">
        <v>0</v>
      </c>
      <c r="G29" s="3">
        <v>12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>
        <f>SUM(B29:CM29)</f>
        <v>21</v>
      </c>
    </row>
    <row r="30" spans="1:92" ht="18.5" x14ac:dyDescent="0.45">
      <c r="A30" s="1" t="s">
        <v>119</v>
      </c>
      <c r="B30" s="3">
        <v>0</v>
      </c>
      <c r="C30" s="3">
        <v>0</v>
      </c>
      <c r="D30" s="13">
        <v>8</v>
      </c>
      <c r="E30" s="3">
        <v>0</v>
      </c>
      <c r="F30" s="3">
        <v>0</v>
      </c>
      <c r="G30" s="3">
        <v>11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>
        <f>SUM(B30:CM30)</f>
        <v>19</v>
      </c>
    </row>
    <row r="31" spans="1:92" ht="18.5" x14ac:dyDescent="0.45">
      <c r="A31" s="1" t="s">
        <v>120</v>
      </c>
      <c r="B31" s="3">
        <v>0</v>
      </c>
      <c r="C31" s="3">
        <v>0</v>
      </c>
      <c r="D31" s="13">
        <v>7</v>
      </c>
      <c r="E31" s="3">
        <v>0</v>
      </c>
      <c r="F31" s="3">
        <v>0</v>
      </c>
      <c r="G31" s="3">
        <v>10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>
        <f>SUM(B31:CM31)</f>
        <v>17</v>
      </c>
    </row>
    <row r="32" spans="1:92" ht="18.5" x14ac:dyDescent="0.45">
      <c r="A32" s="1" t="s">
        <v>121</v>
      </c>
      <c r="B32" s="3">
        <v>0</v>
      </c>
      <c r="C32" s="3">
        <v>0</v>
      </c>
      <c r="D32" s="13">
        <v>6</v>
      </c>
      <c r="E32" s="3">
        <v>0</v>
      </c>
      <c r="F32" s="3">
        <v>0</v>
      </c>
      <c r="G32" s="3">
        <v>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>
        <f>SUM(B32:CM32)</f>
        <v>15</v>
      </c>
    </row>
    <row r="33" spans="1:92" ht="18.5" x14ac:dyDescent="0.45">
      <c r="A33" s="1" t="s">
        <v>122</v>
      </c>
      <c r="B33" s="3">
        <v>0</v>
      </c>
      <c r="C33" s="3">
        <v>0</v>
      </c>
      <c r="D33" s="13">
        <v>5</v>
      </c>
      <c r="E33" s="3">
        <v>0</v>
      </c>
      <c r="F33" s="3">
        <v>0</v>
      </c>
      <c r="G33" s="3">
        <v>8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>
        <f>SUM(B33:CM33)</f>
        <v>13</v>
      </c>
    </row>
    <row r="34" spans="1:92" ht="18.5" x14ac:dyDescent="0.45">
      <c r="A34" s="1" t="s">
        <v>124</v>
      </c>
      <c r="B34" s="3">
        <v>0</v>
      </c>
      <c r="C34" s="3">
        <v>0</v>
      </c>
      <c r="D34" s="13">
        <v>3</v>
      </c>
      <c r="E34" s="3">
        <v>0</v>
      </c>
      <c r="F34" s="3">
        <v>0</v>
      </c>
      <c r="G34" s="3">
        <v>6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>
        <f>SUM(B34:CM34)</f>
        <v>9</v>
      </c>
    </row>
    <row r="35" spans="1:92" ht="18.5" x14ac:dyDescent="0.45">
      <c r="A35" s="1" t="s">
        <v>93</v>
      </c>
      <c r="B35" s="3">
        <v>2</v>
      </c>
      <c r="C35" s="3">
        <v>4</v>
      </c>
      <c r="D35" s="11">
        <v>35</v>
      </c>
      <c r="E35" s="3">
        <v>4</v>
      </c>
      <c r="F35" s="3">
        <v>4</v>
      </c>
      <c r="G35" s="3">
        <v>28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>
        <f>SUM(B35:CM35)</f>
        <v>77</v>
      </c>
    </row>
    <row r="36" spans="1:92" ht="18.5" x14ac:dyDescent="0.45">
      <c r="A36" s="1" t="s">
        <v>125</v>
      </c>
      <c r="B36" s="3">
        <v>0</v>
      </c>
      <c r="C36" s="3">
        <v>0</v>
      </c>
      <c r="D36" s="13">
        <v>2</v>
      </c>
      <c r="E36" s="3">
        <v>0</v>
      </c>
      <c r="F36" s="3">
        <v>0</v>
      </c>
      <c r="G36" s="3">
        <v>5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3">
        <v>0</v>
      </c>
      <c r="CN36">
        <f>SUM(B36:CM36)</f>
        <v>7</v>
      </c>
    </row>
    <row r="37" spans="1:92" ht="18.5" x14ac:dyDescent="0.45">
      <c r="A37" s="1" t="s">
        <v>126</v>
      </c>
      <c r="B37" s="3">
        <v>0</v>
      </c>
      <c r="C37" s="3">
        <v>0</v>
      </c>
      <c r="D37" s="13">
        <v>1</v>
      </c>
      <c r="E37" s="3">
        <v>0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>
        <f>SUM(B37:CM37)</f>
        <v>5</v>
      </c>
    </row>
    <row r="38" spans="1:92" ht="18.5" x14ac:dyDescent="0.45">
      <c r="A38" s="1" t="s">
        <v>128</v>
      </c>
      <c r="B38" s="3">
        <v>0</v>
      </c>
      <c r="C38" s="3">
        <v>0</v>
      </c>
      <c r="D38" s="13">
        <v>38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>
        <f>SUM(B38:CM38)</f>
        <v>40</v>
      </c>
    </row>
    <row r="39" spans="1:92" ht="18.5" x14ac:dyDescent="0.45">
      <c r="A39" s="1" t="s">
        <v>92</v>
      </c>
      <c r="B39" s="3">
        <v>10</v>
      </c>
      <c r="C39" s="3">
        <v>8</v>
      </c>
      <c r="D39" s="11">
        <v>34</v>
      </c>
      <c r="E39" s="3">
        <v>3</v>
      </c>
      <c r="F39" s="3">
        <v>3</v>
      </c>
      <c r="G39" s="3">
        <v>27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0</v>
      </c>
      <c r="CN39">
        <f>SUM(B39:CM39)</f>
        <v>85</v>
      </c>
    </row>
    <row r="40" spans="1:92" ht="17" x14ac:dyDescent="0.4">
      <c r="A40" s="2" t="s">
        <v>94</v>
      </c>
      <c r="B40" s="3">
        <v>4</v>
      </c>
      <c r="C40" s="3">
        <v>7</v>
      </c>
      <c r="D40" s="11">
        <v>33</v>
      </c>
      <c r="E40" s="3">
        <v>5</v>
      </c>
      <c r="F40" s="3">
        <v>5</v>
      </c>
      <c r="G40" s="3">
        <v>29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>
        <f>SUM(B40:CM40)</f>
        <v>83</v>
      </c>
    </row>
    <row r="41" spans="1:92" ht="18.5" x14ac:dyDescent="0.45">
      <c r="A41" s="1" t="s">
        <v>95</v>
      </c>
      <c r="B41" s="3">
        <v>9</v>
      </c>
      <c r="C41" s="3">
        <v>9</v>
      </c>
      <c r="D41" s="11">
        <v>30</v>
      </c>
      <c r="E41" s="3">
        <v>6</v>
      </c>
      <c r="F41" s="3">
        <v>6</v>
      </c>
      <c r="G41" s="3">
        <v>30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>
        <f>SUM(B41:CM41)</f>
        <v>90</v>
      </c>
    </row>
    <row r="42" spans="1:92" ht="18.5" x14ac:dyDescent="0.45">
      <c r="A42" s="1" t="s">
        <v>127</v>
      </c>
      <c r="B42" s="3">
        <v>0</v>
      </c>
      <c r="C42" s="3">
        <v>0</v>
      </c>
      <c r="D42" s="13">
        <v>39</v>
      </c>
      <c r="E42" s="3">
        <v>0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3">
        <v>0</v>
      </c>
      <c r="BV42" s="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3">
        <v>0</v>
      </c>
      <c r="CN42">
        <f>SUM(B42:CM42)</f>
        <v>42</v>
      </c>
    </row>
    <row r="43" spans="1:92" ht="18.5" x14ac:dyDescent="0.45">
      <c r="A43" s="1" t="s">
        <v>129</v>
      </c>
      <c r="B43" s="3">
        <v>0</v>
      </c>
      <c r="C43" s="3">
        <v>0</v>
      </c>
      <c r="D43" s="13">
        <v>37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>
        <f>SUM(B43:CM43)</f>
        <v>38</v>
      </c>
    </row>
    <row r="44" spans="1:92" x14ac:dyDescent="0.35">
      <c r="D44" s="14"/>
    </row>
  </sheetData>
  <sortState xmlns:xlrd2="http://schemas.microsoft.com/office/spreadsheetml/2017/richdata2" ref="A4:CP43">
    <sortCondition ref="A4:A43"/>
  </sortState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11B8-34E9-415F-BFBF-DE61CAA9770B}">
  <sheetPr>
    <tabColor rgb="FFFF0000"/>
  </sheetPr>
  <dimension ref="A3:BT44"/>
  <sheetViews>
    <sheetView workbookViewId="0">
      <selection activeCell="B3" sqref="B3:E3"/>
    </sheetView>
  </sheetViews>
  <sheetFormatPr defaultRowHeight="14.5" x14ac:dyDescent="0.35"/>
  <cols>
    <col min="1" max="1" width="20.54296875" bestFit="1" customWidth="1"/>
    <col min="2" max="8" width="8.81640625" style="3" customWidth="1"/>
  </cols>
  <sheetData>
    <row r="3" spans="1:72" x14ac:dyDescent="0.35">
      <c r="A3" t="s">
        <v>2</v>
      </c>
      <c r="B3" s="3" t="s">
        <v>130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3" t="s">
        <v>70</v>
      </c>
      <c r="K3" s="3" t="s">
        <v>71</v>
      </c>
      <c r="L3" s="3" t="s">
        <v>72</v>
      </c>
      <c r="M3" s="3" t="s">
        <v>73</v>
      </c>
      <c r="N3" s="3" t="s">
        <v>74</v>
      </c>
      <c r="O3" s="3" t="s">
        <v>75</v>
      </c>
      <c r="P3" s="3" t="s">
        <v>76</v>
      </c>
      <c r="Q3" s="3" t="s">
        <v>77</v>
      </c>
      <c r="R3" s="3" t="s">
        <v>78</v>
      </c>
      <c r="S3" s="3" t="s">
        <v>79</v>
      </c>
      <c r="T3" s="3" t="s">
        <v>80</v>
      </c>
      <c r="U3" s="3" t="s">
        <v>81</v>
      </c>
      <c r="V3" s="3" t="s">
        <v>161</v>
      </c>
      <c r="W3" s="3" t="s">
        <v>162</v>
      </c>
      <c r="X3" s="3" t="s">
        <v>163</v>
      </c>
      <c r="Y3" s="3" t="s">
        <v>164</v>
      </c>
      <c r="Z3" s="3" t="s">
        <v>165</v>
      </c>
      <c r="AA3" s="3" t="s">
        <v>166</v>
      </c>
      <c r="AB3" s="3" t="s">
        <v>167</v>
      </c>
      <c r="AC3" s="3" t="s">
        <v>168</v>
      </c>
      <c r="AD3" s="3" t="s">
        <v>169</v>
      </c>
      <c r="AE3" s="3" t="s">
        <v>170</v>
      </c>
      <c r="AF3" s="3" t="s">
        <v>1</v>
      </c>
      <c r="AG3" s="3" t="s">
        <v>82</v>
      </c>
      <c r="AH3" s="3" t="s">
        <v>83</v>
      </c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18.5" x14ac:dyDescent="0.45">
      <c r="A4" s="8" t="s">
        <v>101</v>
      </c>
      <c r="B4" s="3">
        <v>12</v>
      </c>
      <c r="C4" s="3">
        <v>22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>
        <f>COUNTIF(B4:AE4,"1")</f>
        <v>0</v>
      </c>
      <c r="AG4" s="3">
        <f>COUNTIF($B4:$AE4,"&lt;5")</f>
        <v>0</v>
      </c>
      <c r="AH4" s="3">
        <f>COUNTIF($B4:$AE4,"&lt;10")</f>
        <v>0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2" ht="18.5" x14ac:dyDescent="0.45">
      <c r="A5" s="8" t="s">
        <v>100</v>
      </c>
      <c r="B5" s="3">
        <v>11</v>
      </c>
      <c r="C5" s="3">
        <v>30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>
        <f>COUNTIF(B5:AE5,"1")</f>
        <v>0</v>
      </c>
      <c r="AG5" s="3">
        <f>COUNTIF($B5:$AE5,"&lt;5")</f>
        <v>0</v>
      </c>
      <c r="AH5" s="3">
        <f>COUNTIF($B5:$AE5,"&lt;10")</f>
        <v>0</v>
      </c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2" ht="18.5" x14ac:dyDescent="0.45">
      <c r="A6" s="8" t="s">
        <v>102</v>
      </c>
      <c r="B6" s="3">
        <v>13</v>
      </c>
      <c r="C6" s="3">
        <v>23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>
        <f>COUNTIF(B6:AE6,"1")</f>
        <v>0</v>
      </c>
      <c r="AG6" s="3">
        <f>COUNTIF($B6:$AE6,"&lt;5")</f>
        <v>0</v>
      </c>
      <c r="AH6" s="3">
        <f>COUNTIF($B6:$AE6,"&lt;10")</f>
        <v>0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2" ht="17" x14ac:dyDescent="0.4">
      <c r="A7" s="9" t="s">
        <v>103</v>
      </c>
      <c r="B7" s="3">
        <v>14</v>
      </c>
      <c r="C7" s="3">
        <v>24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>
        <f>COUNTIF(B7:AE7,"1")</f>
        <v>0</v>
      </c>
      <c r="AG7" s="3">
        <f>COUNTIF($B7:$AE7,"&lt;5")</f>
        <v>0</v>
      </c>
      <c r="AH7" s="3">
        <f>COUNTIF($B7:$AE7,"&lt;10")</f>
        <v>0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2" ht="18.5" x14ac:dyDescent="0.45">
      <c r="A8" s="8" t="s">
        <v>96</v>
      </c>
      <c r="B8" s="3">
        <v>7</v>
      </c>
      <c r="C8" s="3">
        <v>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>
        <f>COUNTIF(B8:AE8,"1")</f>
        <v>0</v>
      </c>
      <c r="AG8" s="3">
        <f>COUNTIF($B8:$AE8,"&lt;5")</f>
        <v>0</v>
      </c>
      <c r="AH8" s="3">
        <f>COUNTIF($B8:$AE8,"&lt;10")</f>
        <v>1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2" ht="18.5" x14ac:dyDescent="0.45">
      <c r="A9" s="8" t="s">
        <v>104</v>
      </c>
      <c r="B9" s="3">
        <v>15</v>
      </c>
      <c r="C9" s="3">
        <v>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>
        <f>COUNTIF(B9:AE9,"1")</f>
        <v>0</v>
      </c>
      <c r="AG9" s="3">
        <f>COUNTIF($B9:$AE9,"&lt;5")</f>
        <v>0</v>
      </c>
      <c r="AH9" s="3">
        <f>COUNTIF($B9:$AE9,"&lt;10")</f>
        <v>0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2" ht="18.5" x14ac:dyDescent="0.45">
      <c r="A10" s="8" t="s">
        <v>108</v>
      </c>
      <c r="B10" s="3">
        <v>19</v>
      </c>
      <c r="C10" s="3">
        <v>29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>
        <f>COUNTIF(B10:AE10,"1")</f>
        <v>0</v>
      </c>
      <c r="AG10" s="3">
        <f>COUNTIF($B10:$AE10,"&lt;5")</f>
        <v>0</v>
      </c>
      <c r="AH10" s="3">
        <f>COUNTIF($B10:$AE10,"&lt;10")</f>
        <v>0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2" ht="18.5" x14ac:dyDescent="0.45">
      <c r="A11" s="8" t="s">
        <v>105</v>
      </c>
      <c r="B11" s="3">
        <v>16</v>
      </c>
      <c r="C11" s="3">
        <v>26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>
        <f>COUNTIF(B11:AE11,"1")</f>
        <v>0</v>
      </c>
      <c r="AG11" s="3">
        <f>COUNTIF($B11:$AE11,"&lt;5")</f>
        <v>0</v>
      </c>
      <c r="AH11" s="3">
        <f>COUNTIF($B11:$AE11,"&lt;10")</f>
        <v>0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2" ht="17" x14ac:dyDescent="0.4">
      <c r="A12" s="9" t="s">
        <v>106</v>
      </c>
      <c r="B12" s="3">
        <v>17</v>
      </c>
      <c r="C12" s="3">
        <v>27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>
        <f>COUNTIF(B12:AE12,"1")</f>
        <v>0</v>
      </c>
      <c r="AG12" s="3">
        <f>COUNTIF($B12:$AE12,"&lt;5")</f>
        <v>0</v>
      </c>
      <c r="AH12" s="3">
        <f>COUNTIF($B12:$AE12,"&lt;10")</f>
        <v>0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2" ht="17" x14ac:dyDescent="0.4">
      <c r="A13" s="9" t="s">
        <v>107</v>
      </c>
      <c r="B13" s="3">
        <v>18</v>
      </c>
      <c r="C13" s="3">
        <v>28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>
        <f>COUNTIF(B13:AE13,"1")</f>
        <v>0</v>
      </c>
      <c r="AG13" s="3">
        <f>COUNTIF($B13:$AE13,"&lt;5")</f>
        <v>0</v>
      </c>
      <c r="AH13" s="3">
        <f>COUNTIF($B13:$AE13,"&lt;10")</f>
        <v>0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72" ht="18.5" x14ac:dyDescent="0.45">
      <c r="A14" s="8" t="s">
        <v>109</v>
      </c>
      <c r="B14" s="3">
        <v>20</v>
      </c>
      <c r="C14" s="3">
        <v>21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>
        <f>COUNTIF(B14:AE14,"1")</f>
        <v>0</v>
      </c>
      <c r="AG14" s="3">
        <f>COUNTIF($B14:$AE14,"&lt;5")</f>
        <v>0</v>
      </c>
      <c r="AH14" s="3">
        <f>COUNTIF($B14:$AE14,"&lt;10")</f>
        <v>0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72" ht="18.5" x14ac:dyDescent="0.45">
      <c r="A15" s="8" t="s">
        <v>123</v>
      </c>
      <c r="B15" s="3">
        <v>34</v>
      </c>
      <c r="C15" s="3">
        <v>9</v>
      </c>
      <c r="D15" s="3">
        <v>1</v>
      </c>
      <c r="AF15" s="3">
        <f>COUNTIF(B15:AE15,"1")</f>
        <v>1</v>
      </c>
      <c r="AG15" s="3">
        <f>COUNTIF($B15:$AE15,"&lt;5")</f>
        <v>1</v>
      </c>
      <c r="AH15" s="3">
        <f>COUNTIF($B15:$AE15,"&lt;10")</f>
        <v>2</v>
      </c>
    </row>
    <row r="16" spans="1:72" ht="18.5" x14ac:dyDescent="0.45">
      <c r="A16" s="8" t="s">
        <v>110</v>
      </c>
      <c r="B16" s="3">
        <v>21</v>
      </c>
      <c r="C16" s="3">
        <v>20</v>
      </c>
      <c r="D16" s="3">
        <v>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>
        <f>COUNTIF(B16:AE16,"1")</f>
        <v>0</v>
      </c>
      <c r="AG16" s="3">
        <f>COUNTIF($B16:$AE16,"&lt;5")</f>
        <v>1</v>
      </c>
      <c r="AH16" s="3">
        <f>COUNTIF($B16:$AE16,"&lt;10")</f>
        <v>1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ht="18.5" x14ac:dyDescent="0.45">
      <c r="A17" s="8" t="s">
        <v>111</v>
      </c>
      <c r="B17" s="3">
        <v>22</v>
      </c>
      <c r="C17" s="3">
        <v>19</v>
      </c>
      <c r="D17" s="3">
        <v>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>
        <f>COUNTIF(B17:AE17,"1")</f>
        <v>0</v>
      </c>
      <c r="AG17" s="3">
        <f>COUNTIF($B17:$AE17,"&lt;5")</f>
        <v>1</v>
      </c>
      <c r="AH17" s="3">
        <f>COUNTIF($B17:$AE17,"&lt;10")</f>
        <v>1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ht="18.5" x14ac:dyDescent="0.45">
      <c r="A18" s="1" t="s">
        <v>112</v>
      </c>
      <c r="B18" s="3">
        <v>23</v>
      </c>
      <c r="C18" s="3">
        <v>18</v>
      </c>
      <c r="D18" s="3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>
        <f>COUNTIF(B18:AE18,"1")</f>
        <v>0</v>
      </c>
      <c r="AG18" s="3">
        <f>COUNTIF($B18:$AE18,"&lt;5")</f>
        <v>1</v>
      </c>
      <c r="AH18" s="3">
        <f>COUNTIF($B18:$AE18,"&lt;10")</f>
        <v>1</v>
      </c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ht="18.5" x14ac:dyDescent="0.45">
      <c r="A19" s="1" t="s">
        <v>97</v>
      </c>
      <c r="B19" s="3">
        <v>8</v>
      </c>
      <c r="C19" s="3">
        <v>35</v>
      </c>
      <c r="D19" s="3">
        <v>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>
        <f>COUNTIF(B19:AE19,"1")</f>
        <v>0</v>
      </c>
      <c r="AG19" s="3">
        <f>COUNTIF($B19:$AE19,"&lt;5")</f>
        <v>0</v>
      </c>
      <c r="AH19" s="3">
        <f>COUNTIF($B19:$AE19,"&lt;10")</f>
        <v>2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ht="18.5" x14ac:dyDescent="0.45">
      <c r="A20" s="1" t="s">
        <v>98</v>
      </c>
      <c r="B20" s="3">
        <v>9</v>
      </c>
      <c r="C20" s="3">
        <v>37</v>
      </c>
      <c r="D20" s="3">
        <v>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>
        <f>COUNTIF(B20:AE20,"1")</f>
        <v>0</v>
      </c>
      <c r="AG20" s="3">
        <f>COUNTIF($B20:$AE20,"&lt;5")</f>
        <v>0</v>
      </c>
      <c r="AH20" s="3">
        <f>COUNTIF($B20:$AE20,"&lt;10")</f>
        <v>2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ht="18.5" x14ac:dyDescent="0.45">
      <c r="A21" s="1" t="s">
        <v>114</v>
      </c>
      <c r="B21" s="3">
        <v>25</v>
      </c>
      <c r="C21" s="3">
        <v>16</v>
      </c>
      <c r="D21" s="3">
        <v>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>
        <f>COUNTIF(B21:AE21,"1")</f>
        <v>0</v>
      </c>
      <c r="AG21" s="3">
        <f>COUNTIF($B21:$AE21,"&lt;5")</f>
        <v>0</v>
      </c>
      <c r="AH21" s="3">
        <f>COUNTIF($B21:$AE21,"&lt;10")</f>
        <v>1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ht="18.5" x14ac:dyDescent="0.45">
      <c r="A22" s="1" t="s">
        <v>115</v>
      </c>
      <c r="B22" s="3">
        <v>26</v>
      </c>
      <c r="C22" s="3">
        <v>15</v>
      </c>
      <c r="D22" s="3">
        <v>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>
        <f>COUNTIF(B22:AE22,"1")</f>
        <v>0</v>
      </c>
      <c r="AG22" s="3">
        <f>COUNTIF($B22:$AE22,"&lt;5")</f>
        <v>0</v>
      </c>
      <c r="AH22" s="3">
        <f>COUNTIF($B22:$AE22,"&lt;10")</f>
        <v>1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ht="18.5" x14ac:dyDescent="0.45">
      <c r="A23" s="1" t="s">
        <v>113</v>
      </c>
      <c r="B23" s="3">
        <v>24</v>
      </c>
      <c r="C23" s="3">
        <v>17</v>
      </c>
      <c r="D23" s="3">
        <v>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f>COUNTIF(B23:AE23,"1")</f>
        <v>0</v>
      </c>
      <c r="AG23" s="3">
        <f>COUNTIF($B23:$AE23,"&lt;5")</f>
        <v>0</v>
      </c>
      <c r="AH23" s="3">
        <f>COUNTIF($B23:$AE23,"&lt;10")</f>
        <v>1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ht="18.5" x14ac:dyDescent="0.45">
      <c r="A24" s="1" t="s">
        <v>116</v>
      </c>
      <c r="B24" s="3">
        <v>27</v>
      </c>
      <c r="C24" s="3">
        <v>14</v>
      </c>
      <c r="D24" s="3">
        <v>10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>
        <f>COUNTIF(B24:AE24,"1")</f>
        <v>0</v>
      </c>
      <c r="AG24" s="3">
        <f>COUNTIF($B24:$AE24,"&lt;5")</f>
        <v>0</v>
      </c>
      <c r="AH24" s="3">
        <f>COUNTIF($B24:$AE24,"&lt;10")</f>
        <v>0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18.5" x14ac:dyDescent="0.45">
      <c r="A25" s="1" t="s">
        <v>90</v>
      </c>
      <c r="B25" s="3">
        <v>1</v>
      </c>
      <c r="C25" s="3">
        <v>40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>
        <f>COUNTIF(B25:AE25,"1")</f>
        <v>1</v>
      </c>
      <c r="AG25" s="3">
        <f>COUNTIF($B25:$AE25,"&lt;5")</f>
        <v>1</v>
      </c>
      <c r="AH25" s="3">
        <f>COUNTIF($B25:$AE25,"&lt;10")</f>
        <v>1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ht="18.5" x14ac:dyDescent="0.45">
      <c r="A26" s="1" t="s">
        <v>99</v>
      </c>
      <c r="B26" s="3">
        <v>10</v>
      </c>
      <c r="C26" s="3">
        <v>39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>
        <f>COUNTIF(B26:AE26,"1")</f>
        <v>0</v>
      </c>
      <c r="AG26" s="3">
        <f>COUNTIF($B26:$AE26,"&lt;5")</f>
        <v>0</v>
      </c>
      <c r="AH26" s="3">
        <f>COUNTIF($B26:$AE26,"&lt;10")</f>
        <v>0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1:69" ht="18.5" x14ac:dyDescent="0.45">
      <c r="A27" s="1" t="s">
        <v>117</v>
      </c>
      <c r="B27" s="3">
        <v>28</v>
      </c>
      <c r="C27" s="3">
        <v>13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>
        <f>COUNTIF(B27:AE27,"1")</f>
        <v>0</v>
      </c>
      <c r="AG27" s="3">
        <f>COUNTIF($B27:$AE27,"&lt;5")</f>
        <v>0</v>
      </c>
      <c r="AH27" s="3">
        <f>COUNTIF($B27:$AE27,"&lt;10")</f>
        <v>0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1:69" ht="18.5" x14ac:dyDescent="0.45">
      <c r="A28" s="1" t="s">
        <v>91</v>
      </c>
      <c r="B28" s="3">
        <v>2</v>
      </c>
      <c r="C28" s="3">
        <v>38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>
        <f>COUNTIF(B28:AE28,"1")</f>
        <v>0</v>
      </c>
      <c r="AG28" s="3">
        <f>COUNTIF($B28:$AE28,"&lt;5")</f>
        <v>1</v>
      </c>
      <c r="AH28" s="3">
        <f>COUNTIF($B28:$AE28,"&lt;10")</f>
        <v>1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spans="1:69" ht="18.5" x14ac:dyDescent="0.45">
      <c r="A29" s="1" t="s">
        <v>118</v>
      </c>
      <c r="B29" s="3">
        <v>29</v>
      </c>
      <c r="C29" s="3">
        <v>12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f>COUNTIF(B29:AE29,"1")</f>
        <v>0</v>
      </c>
      <c r="AG29" s="3">
        <f>COUNTIF($B29:$AE29,"&lt;5")</f>
        <v>0</v>
      </c>
      <c r="AH29" s="3">
        <f>COUNTIF($B29:$AE29,"&lt;10")</f>
        <v>0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</row>
    <row r="30" spans="1:69" ht="18.5" x14ac:dyDescent="0.45">
      <c r="A30" s="1" t="s">
        <v>119</v>
      </c>
      <c r="B30" s="3">
        <v>30</v>
      </c>
      <c r="C30" s="3">
        <v>11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>
        <f>COUNTIF(B30:AE30,"1")</f>
        <v>0</v>
      </c>
      <c r="AG30" s="3">
        <f>COUNTIF($B30:$AE30,"&lt;5")</f>
        <v>0</v>
      </c>
      <c r="AH30" s="3">
        <f>COUNTIF($B30:$AE30,"&lt;10")</f>
        <v>0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1" spans="1:69" ht="18.5" x14ac:dyDescent="0.45">
      <c r="A31" s="1" t="s">
        <v>120</v>
      </c>
      <c r="B31" s="3">
        <v>31</v>
      </c>
      <c r="C31" s="3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>
        <f>COUNTIF(B31:AE31,"1")</f>
        <v>0</v>
      </c>
      <c r="AG31" s="3">
        <f>COUNTIF($B31:$AE31,"&lt;5")</f>
        <v>1</v>
      </c>
      <c r="AH31" s="3">
        <f>COUNTIF($B31:$AE31,"&lt;10")</f>
        <v>1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</row>
    <row r="32" spans="1:69" ht="18.5" x14ac:dyDescent="0.45">
      <c r="A32" s="1" t="s">
        <v>121</v>
      </c>
      <c r="B32" s="3">
        <v>32</v>
      </c>
      <c r="C32" s="3">
        <v>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>
        <f>COUNTIF(B32:AE32,"1")</f>
        <v>0</v>
      </c>
      <c r="AG32" s="3">
        <f>COUNTIF($B32:$AE32,"&lt;5")</f>
        <v>1</v>
      </c>
      <c r="AH32" s="3">
        <f>COUNTIF($B32:$AE32,"&lt;10")</f>
        <v>1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</row>
    <row r="33" spans="1:69" ht="18.5" x14ac:dyDescent="0.45">
      <c r="A33" s="1" t="s">
        <v>122</v>
      </c>
      <c r="B33" s="3">
        <v>33</v>
      </c>
      <c r="C33" s="3">
        <v>10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>
        <f>COUNTIF(B33:AE33,"1")</f>
        <v>0</v>
      </c>
      <c r="AG33" s="3">
        <f>COUNTIF($B33:$AE33,"&lt;5")</f>
        <v>0</v>
      </c>
      <c r="AH33" s="3">
        <f>COUNTIF($B33:$AE33,"&lt;10")</f>
        <v>0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</row>
    <row r="34" spans="1:69" ht="18.5" x14ac:dyDescent="0.45">
      <c r="A34" s="1" t="s">
        <v>124</v>
      </c>
      <c r="B34" s="3">
        <v>35</v>
      </c>
      <c r="C34" s="3">
        <v>8</v>
      </c>
      <c r="AF34" s="3">
        <f>COUNTIF(B34:AE34,"1")</f>
        <v>0</v>
      </c>
      <c r="AG34" s="3">
        <f>COUNTIF($B34:$AE34,"&lt;5")</f>
        <v>0</v>
      </c>
      <c r="AH34" s="3">
        <f>COUNTIF($B34:$AE34,"&lt;10")</f>
        <v>1</v>
      </c>
    </row>
    <row r="35" spans="1:69" ht="18.5" x14ac:dyDescent="0.45">
      <c r="A35" s="1" t="s">
        <v>93</v>
      </c>
      <c r="B35" s="3">
        <v>4</v>
      </c>
      <c r="C35" s="3">
        <v>34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f>COUNTIF(B35:AE35,"1")</f>
        <v>0</v>
      </c>
      <c r="AG35" s="3">
        <f>COUNTIF($B35:$AE35,"&lt;5")</f>
        <v>1</v>
      </c>
      <c r="AH35" s="3">
        <f>COUNTIF($B35:$AE35,"&lt;10")</f>
        <v>1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</row>
    <row r="36" spans="1:69" ht="18.5" x14ac:dyDescent="0.45">
      <c r="A36" s="1" t="s">
        <v>125</v>
      </c>
      <c r="B36" s="3">
        <v>36</v>
      </c>
      <c r="C36" s="3">
        <v>6</v>
      </c>
      <c r="AF36" s="3">
        <f>COUNTIF(B36:AE36,"1")</f>
        <v>0</v>
      </c>
      <c r="AG36" s="3">
        <f>COUNTIF($B36:$AE36,"&lt;5")</f>
        <v>0</v>
      </c>
      <c r="AH36" s="3">
        <f>COUNTIF($B36:$AE36,"&lt;10")</f>
        <v>1</v>
      </c>
    </row>
    <row r="37" spans="1:69" ht="18.5" x14ac:dyDescent="0.45">
      <c r="A37" s="1" t="s">
        <v>126</v>
      </c>
      <c r="B37" s="3">
        <v>37</v>
      </c>
      <c r="C37" s="3">
        <v>7</v>
      </c>
      <c r="AF37" s="3">
        <f>COUNTIF(B37:AE37,"1")</f>
        <v>0</v>
      </c>
      <c r="AG37" s="3">
        <f>COUNTIF($B37:$AE37,"&lt;5")</f>
        <v>0</v>
      </c>
      <c r="AH37" s="3">
        <f>COUNTIF($B37:$AE37,"&lt;10")</f>
        <v>1</v>
      </c>
    </row>
    <row r="38" spans="1:69" ht="18.5" x14ac:dyDescent="0.45">
      <c r="A38" s="1" t="s">
        <v>128</v>
      </c>
      <c r="B38" s="3">
        <v>39</v>
      </c>
      <c r="C38" s="3">
        <v>2</v>
      </c>
      <c r="AF38" s="3">
        <f>COUNTIF(B38:AE38,"1")</f>
        <v>0</v>
      </c>
      <c r="AG38" s="3">
        <f>COUNTIF($B38:$AE38,"&lt;5")</f>
        <v>1</v>
      </c>
      <c r="AH38" s="3">
        <f>COUNTIF($B38:$AE38,"&lt;10")</f>
        <v>1</v>
      </c>
    </row>
    <row r="39" spans="1:69" ht="18.5" x14ac:dyDescent="0.45">
      <c r="A39" s="1" t="s">
        <v>92</v>
      </c>
      <c r="B39" s="3">
        <v>3</v>
      </c>
      <c r="C39" s="3">
        <v>36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>
        <f>COUNTIF(B39:AE39,"1")</f>
        <v>0</v>
      </c>
      <c r="AG39" s="3">
        <f>COUNTIF($B39:$AE39,"&lt;5")</f>
        <v>1</v>
      </c>
      <c r="AH39" s="3">
        <f>COUNTIF($B39:$AE39,"&lt;10")</f>
        <v>1</v>
      </c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  <row r="40" spans="1:69" ht="17" x14ac:dyDescent="0.4">
      <c r="A40" s="2" t="s">
        <v>94</v>
      </c>
      <c r="B40" s="3">
        <v>5</v>
      </c>
      <c r="C40" s="3">
        <v>31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>
        <f>COUNTIF(B40:AE40,"1")</f>
        <v>0</v>
      </c>
      <c r="AG40" s="3">
        <f>COUNTIF($B40:$AE40,"&lt;5")</f>
        <v>0</v>
      </c>
      <c r="AH40" s="3">
        <f>COUNTIF($B40:$AE40,"&lt;10")</f>
        <v>1</v>
      </c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</row>
    <row r="41" spans="1:69" ht="18.5" x14ac:dyDescent="0.45">
      <c r="A41" s="1" t="s">
        <v>95</v>
      </c>
      <c r="B41" s="3">
        <v>6</v>
      </c>
      <c r="C41" s="3">
        <v>32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>
        <f>COUNTIF(B41:AE41,"1")</f>
        <v>0</v>
      </c>
      <c r="AG41" s="3">
        <f>COUNTIF($B41:$AE41,"&lt;5")</f>
        <v>0</v>
      </c>
      <c r="AH41" s="3">
        <f>COUNTIF($B41:$AE41,"&lt;10")</f>
        <v>1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</row>
    <row r="42" spans="1:69" ht="18.5" x14ac:dyDescent="0.45">
      <c r="A42" s="1" t="s">
        <v>127</v>
      </c>
      <c r="B42" s="3">
        <v>38</v>
      </c>
      <c r="C42" s="3">
        <v>5</v>
      </c>
      <c r="AF42" s="3">
        <f>COUNTIF(B42:AE42,"1")</f>
        <v>0</v>
      </c>
      <c r="AG42" s="3">
        <f>COUNTIF($B42:$AE42,"&lt;5")</f>
        <v>0</v>
      </c>
      <c r="AH42" s="3">
        <f>COUNTIF($B42:$AE42,"&lt;10")</f>
        <v>1</v>
      </c>
    </row>
    <row r="43" spans="1:69" ht="18.5" x14ac:dyDescent="0.45">
      <c r="A43" s="1" t="s">
        <v>129</v>
      </c>
      <c r="B43" s="3">
        <v>40</v>
      </c>
      <c r="C43" s="3">
        <v>1</v>
      </c>
      <c r="AF43" s="3">
        <f>COUNTIF(B43:AE43,"1")</f>
        <v>1</v>
      </c>
      <c r="AG43" s="3">
        <f>COUNTIF($B43:$AE43,"&lt;5")</f>
        <v>1</v>
      </c>
      <c r="AH43" s="3">
        <f>COUNTIF($B43:$AE43,"&lt;10")</f>
        <v>1</v>
      </c>
    </row>
    <row r="44" spans="1:69" x14ac:dyDescent="0.35">
      <c r="AF44" s="3"/>
      <c r="AG44" s="3"/>
      <c r="AH44" s="3"/>
    </row>
  </sheetData>
  <sortState xmlns:xlrd2="http://schemas.microsoft.com/office/spreadsheetml/2017/richdata2" ref="A4:BT43">
    <sortCondition ref="A4:A4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442F-BFB3-42C0-82C0-4AB7E43B2FB0}">
  <dimension ref="A3:B44"/>
  <sheetViews>
    <sheetView workbookViewId="0">
      <selection activeCell="A3" sqref="A3"/>
    </sheetView>
  </sheetViews>
  <sheetFormatPr defaultRowHeight="14.5" x14ac:dyDescent="0.35"/>
  <cols>
    <col min="1" max="1" width="14.81640625" bestFit="1" customWidth="1"/>
    <col min="2" max="2" width="17.26953125" bestFit="1" customWidth="1"/>
    <col min="3" max="3" width="3.81640625" bestFit="1" customWidth="1"/>
    <col min="4" max="5" width="2.81640625" bestFit="1" customWidth="1"/>
    <col min="6" max="6" width="3.81640625" bestFit="1" customWidth="1"/>
    <col min="7" max="8" width="2.81640625" bestFit="1" customWidth="1"/>
    <col min="9" max="10" width="3.81640625" bestFit="1" customWidth="1"/>
    <col min="11" max="11" width="10.7265625" bestFit="1" customWidth="1"/>
  </cols>
  <sheetData>
    <row r="3" spans="1:2" x14ac:dyDescent="0.35">
      <c r="A3" s="4" t="s">
        <v>61</v>
      </c>
      <c r="B3" t="s">
        <v>84</v>
      </c>
    </row>
    <row r="4" spans="1:2" x14ac:dyDescent="0.35">
      <c r="A4" s="5" t="s">
        <v>98</v>
      </c>
      <c r="B4" s="6">
        <v>122</v>
      </c>
    </row>
    <row r="5" spans="1:2" x14ac:dyDescent="0.35">
      <c r="A5" s="5" t="s">
        <v>97</v>
      </c>
      <c r="B5" s="6">
        <v>121</v>
      </c>
    </row>
    <row r="6" spans="1:2" x14ac:dyDescent="0.35">
      <c r="A6" s="5" t="s">
        <v>90</v>
      </c>
      <c r="B6" s="6">
        <v>106</v>
      </c>
    </row>
    <row r="7" spans="1:2" x14ac:dyDescent="0.35">
      <c r="A7" s="5" t="s">
        <v>95</v>
      </c>
      <c r="B7" s="6">
        <v>90</v>
      </c>
    </row>
    <row r="8" spans="1:2" x14ac:dyDescent="0.35">
      <c r="A8" s="5" t="s">
        <v>96</v>
      </c>
      <c r="B8" s="6">
        <v>87</v>
      </c>
    </row>
    <row r="9" spans="1:2" x14ac:dyDescent="0.35">
      <c r="A9" s="5" t="s">
        <v>92</v>
      </c>
      <c r="B9" s="6">
        <v>85</v>
      </c>
    </row>
    <row r="10" spans="1:2" x14ac:dyDescent="0.35">
      <c r="A10" s="5" t="s">
        <v>94</v>
      </c>
      <c r="B10" s="6">
        <v>83</v>
      </c>
    </row>
    <row r="11" spans="1:2" x14ac:dyDescent="0.35">
      <c r="A11" s="5" t="s">
        <v>99</v>
      </c>
      <c r="B11" s="6">
        <v>83</v>
      </c>
    </row>
    <row r="12" spans="1:2" x14ac:dyDescent="0.35">
      <c r="A12" s="5" t="s">
        <v>93</v>
      </c>
      <c r="B12" s="6">
        <v>77</v>
      </c>
    </row>
    <row r="13" spans="1:2" x14ac:dyDescent="0.35">
      <c r="A13" s="5" t="s">
        <v>110</v>
      </c>
      <c r="B13" s="6">
        <v>76</v>
      </c>
    </row>
    <row r="14" spans="1:2" x14ac:dyDescent="0.35">
      <c r="A14" s="5" t="s">
        <v>111</v>
      </c>
      <c r="B14" s="6">
        <v>73</v>
      </c>
    </row>
    <row r="15" spans="1:2" x14ac:dyDescent="0.35">
      <c r="A15" s="5" t="s">
        <v>101</v>
      </c>
      <c r="B15" s="6">
        <v>72</v>
      </c>
    </row>
    <row r="16" spans="1:2" x14ac:dyDescent="0.35">
      <c r="A16" s="5" t="s">
        <v>112</v>
      </c>
      <c r="B16" s="6">
        <v>70</v>
      </c>
    </row>
    <row r="17" spans="1:2" x14ac:dyDescent="0.35">
      <c r="A17" s="5" t="s">
        <v>103</v>
      </c>
      <c r="B17" s="6">
        <v>68</v>
      </c>
    </row>
    <row r="18" spans="1:2" x14ac:dyDescent="0.35">
      <c r="A18" s="5" t="s">
        <v>91</v>
      </c>
      <c r="B18" s="6">
        <v>67</v>
      </c>
    </row>
    <row r="19" spans="1:2" x14ac:dyDescent="0.35">
      <c r="A19" s="5" t="s">
        <v>113</v>
      </c>
      <c r="B19" s="6">
        <v>63</v>
      </c>
    </row>
    <row r="20" spans="1:2" x14ac:dyDescent="0.35">
      <c r="A20" s="5" t="s">
        <v>114</v>
      </c>
      <c r="B20" s="6">
        <v>63</v>
      </c>
    </row>
    <row r="21" spans="1:2" x14ac:dyDescent="0.35">
      <c r="A21" s="5" t="s">
        <v>100</v>
      </c>
      <c r="B21" s="6">
        <v>62</v>
      </c>
    </row>
    <row r="22" spans="1:2" x14ac:dyDescent="0.35">
      <c r="A22" s="5" t="s">
        <v>102</v>
      </c>
      <c r="B22" s="6">
        <v>62</v>
      </c>
    </row>
    <row r="23" spans="1:2" x14ac:dyDescent="0.35">
      <c r="A23" s="5" t="s">
        <v>115</v>
      </c>
      <c r="B23" s="6">
        <v>60</v>
      </c>
    </row>
    <row r="24" spans="1:2" x14ac:dyDescent="0.35">
      <c r="A24" s="5" t="s">
        <v>104</v>
      </c>
      <c r="B24" s="6">
        <v>60</v>
      </c>
    </row>
    <row r="25" spans="1:2" x14ac:dyDescent="0.35">
      <c r="A25" s="5" t="s">
        <v>105</v>
      </c>
      <c r="B25" s="6">
        <v>58</v>
      </c>
    </row>
    <row r="26" spans="1:2" x14ac:dyDescent="0.35">
      <c r="A26" s="5" t="s">
        <v>116</v>
      </c>
      <c r="B26" s="6">
        <v>56</v>
      </c>
    </row>
    <row r="27" spans="1:2" x14ac:dyDescent="0.35">
      <c r="A27" s="5" t="s">
        <v>123</v>
      </c>
      <c r="B27" s="6">
        <v>51</v>
      </c>
    </row>
    <row r="28" spans="1:2" x14ac:dyDescent="0.35">
      <c r="A28" s="5" t="s">
        <v>106</v>
      </c>
      <c r="B28" s="6">
        <v>45</v>
      </c>
    </row>
    <row r="29" spans="1:2" x14ac:dyDescent="0.35">
      <c r="A29" s="5" t="s">
        <v>107</v>
      </c>
      <c r="B29" s="6">
        <v>43</v>
      </c>
    </row>
    <row r="30" spans="1:2" x14ac:dyDescent="0.35">
      <c r="A30" s="5" t="s">
        <v>127</v>
      </c>
      <c r="B30" s="6">
        <v>42</v>
      </c>
    </row>
    <row r="31" spans="1:2" x14ac:dyDescent="0.35">
      <c r="A31" s="5" t="s">
        <v>108</v>
      </c>
      <c r="B31" s="6">
        <v>41</v>
      </c>
    </row>
    <row r="32" spans="1:2" x14ac:dyDescent="0.35">
      <c r="A32" s="5" t="s">
        <v>128</v>
      </c>
      <c r="B32" s="6">
        <v>40</v>
      </c>
    </row>
    <row r="33" spans="1:2" x14ac:dyDescent="0.35">
      <c r="A33" s="5" t="s">
        <v>109</v>
      </c>
      <c r="B33" s="6">
        <v>39</v>
      </c>
    </row>
    <row r="34" spans="1:2" x14ac:dyDescent="0.35">
      <c r="A34" s="5" t="s">
        <v>129</v>
      </c>
      <c r="B34" s="6">
        <v>38</v>
      </c>
    </row>
    <row r="35" spans="1:2" x14ac:dyDescent="0.35">
      <c r="A35" s="5" t="s">
        <v>117</v>
      </c>
      <c r="B35" s="6">
        <v>23</v>
      </c>
    </row>
    <row r="36" spans="1:2" x14ac:dyDescent="0.35">
      <c r="A36" s="5" t="s">
        <v>118</v>
      </c>
      <c r="B36" s="6">
        <v>21</v>
      </c>
    </row>
    <row r="37" spans="1:2" x14ac:dyDescent="0.35">
      <c r="A37" s="5" t="s">
        <v>119</v>
      </c>
      <c r="B37" s="6">
        <v>19</v>
      </c>
    </row>
    <row r="38" spans="1:2" x14ac:dyDescent="0.35">
      <c r="A38" s="5" t="s">
        <v>120</v>
      </c>
      <c r="B38" s="6">
        <v>17</v>
      </c>
    </row>
    <row r="39" spans="1:2" x14ac:dyDescent="0.35">
      <c r="A39" s="5" t="s">
        <v>121</v>
      </c>
      <c r="B39" s="6">
        <v>15</v>
      </c>
    </row>
    <row r="40" spans="1:2" x14ac:dyDescent="0.35">
      <c r="A40" s="5" t="s">
        <v>122</v>
      </c>
      <c r="B40" s="6">
        <v>13</v>
      </c>
    </row>
    <row r="41" spans="1:2" x14ac:dyDescent="0.35">
      <c r="A41" s="5" t="s">
        <v>124</v>
      </c>
      <c r="B41" s="6">
        <v>9</v>
      </c>
    </row>
    <row r="42" spans="1:2" x14ac:dyDescent="0.35">
      <c r="A42" s="5" t="s">
        <v>125</v>
      </c>
      <c r="B42" s="6">
        <v>7</v>
      </c>
    </row>
    <row r="43" spans="1:2" x14ac:dyDescent="0.35">
      <c r="A43" s="5" t="s">
        <v>126</v>
      </c>
      <c r="B43" s="6">
        <v>5</v>
      </c>
    </row>
    <row r="44" spans="1:2" x14ac:dyDescent="0.35">
      <c r="A44" s="5" t="s">
        <v>62</v>
      </c>
      <c r="B44" s="6">
        <v>2232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Points Standings</vt:lpstr>
      <vt:lpstr>Race Points</vt:lpstr>
      <vt:lpstr>Finishing Order</vt:lpstr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Willoughby</dc:creator>
  <cp:lastModifiedBy>Tom Willoughby</cp:lastModifiedBy>
  <dcterms:created xsi:type="dcterms:W3CDTF">2021-07-02T15:10:41Z</dcterms:created>
  <dcterms:modified xsi:type="dcterms:W3CDTF">2021-07-02T21:27:17Z</dcterms:modified>
</cp:coreProperties>
</file>