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" sheetId="1" r:id="rId4"/>
    <sheet state="visible" name="School Store" sheetId="2" r:id="rId5"/>
    <sheet state="visible" name="Teacher Appreciation" sheetId="3" r:id="rId6"/>
    <sheet state="visible" name="Field Trips" sheetId="4" r:id="rId7"/>
    <sheet state="visible" name="Project Fund" sheetId="5" r:id="rId8"/>
    <sheet state="visible" name="Donation 4 Kids" sheetId="6" r:id="rId9"/>
    <sheet state="visible" name="Total" sheetId="7" r:id="rId10"/>
  </sheets>
  <definedNames/>
  <calcPr/>
</workbook>
</file>

<file path=xl/sharedStrings.xml><?xml version="1.0" encoding="utf-8"?>
<sst xmlns="http://schemas.openxmlformats.org/spreadsheetml/2006/main" count="228" uniqueCount="123">
  <si>
    <t>Main Account</t>
  </si>
  <si>
    <t>Spent</t>
  </si>
  <si>
    <t>Deposit</t>
  </si>
  <si>
    <t>Mr Sticky</t>
  </si>
  <si>
    <t>Marianna's</t>
  </si>
  <si>
    <t>Roses</t>
  </si>
  <si>
    <t>No Common Scents</t>
  </si>
  <si>
    <t>Santa Workshop</t>
  </si>
  <si>
    <t>Santa Breakfast</t>
  </si>
  <si>
    <t>Chalk the Walk</t>
  </si>
  <si>
    <t>No sale</t>
  </si>
  <si>
    <t>Raised</t>
  </si>
  <si>
    <t>Canal Days</t>
  </si>
  <si>
    <t>Sam's checks</t>
  </si>
  <si>
    <t>Profit</t>
  </si>
  <si>
    <t>gas for Mr Sticky</t>
  </si>
  <si>
    <t>Canal Donations</t>
  </si>
  <si>
    <t>Returned check</t>
  </si>
  <si>
    <t>No Sale</t>
  </si>
  <si>
    <t>chargeback fee</t>
  </si>
  <si>
    <t>T Shirt 1/2</t>
  </si>
  <si>
    <t>Time to sign up</t>
  </si>
  <si>
    <t>Avery stickers</t>
  </si>
  <si>
    <t>Table</t>
  </si>
  <si>
    <t>Donation</t>
  </si>
  <si>
    <t>Donation boxes</t>
  </si>
  <si>
    <t>Harshbargers</t>
  </si>
  <si>
    <t>Ink refills</t>
  </si>
  <si>
    <t>Event Decor</t>
  </si>
  <si>
    <t>donation</t>
  </si>
  <si>
    <t>Valentines</t>
  </si>
  <si>
    <t>Sign Holders</t>
  </si>
  <si>
    <t>Ink refill</t>
  </si>
  <si>
    <t>Insurance</t>
  </si>
  <si>
    <t>Valentine</t>
  </si>
  <si>
    <t xml:space="preserve">Heller's Event </t>
  </si>
  <si>
    <t>Read A Thon</t>
  </si>
  <si>
    <t>Leap Frogs</t>
  </si>
  <si>
    <t>Fifth Grade Field Trip Refund</t>
  </si>
  <si>
    <t>Pizza Marianna's sort</t>
  </si>
  <si>
    <t>First Grade Field Trip Refund</t>
  </si>
  <si>
    <t>Printer paper</t>
  </si>
  <si>
    <t>Metal stamps</t>
  </si>
  <si>
    <t>Mariannas</t>
  </si>
  <si>
    <t>Talent show</t>
  </si>
  <si>
    <t>Kindergarten books</t>
  </si>
  <si>
    <t>5th Grade gift</t>
  </si>
  <si>
    <t>Little Buffs Day</t>
  </si>
  <si>
    <t>PO Box Renewal</t>
  </si>
  <si>
    <t>Senior Scholarship</t>
  </si>
  <si>
    <t>Mini Thon</t>
  </si>
  <si>
    <t>Highlighters</t>
  </si>
  <si>
    <t>Birthday Balloons</t>
  </si>
  <si>
    <t>Fifth grade gift</t>
  </si>
  <si>
    <t>Total</t>
  </si>
  <si>
    <t>Difference</t>
  </si>
  <si>
    <t>School Store</t>
  </si>
  <si>
    <t>initial investment</t>
  </si>
  <si>
    <t>AB</t>
  </si>
  <si>
    <t>Teacher Appreciation</t>
  </si>
  <si>
    <t>Buffalo Brew</t>
  </si>
  <si>
    <t>First Day</t>
  </si>
  <si>
    <t>Custodian Gifts</t>
  </si>
  <si>
    <t>Teacher Conf</t>
  </si>
  <si>
    <t>Sneaky Santa</t>
  </si>
  <si>
    <t>Floats</t>
  </si>
  <si>
    <t>Leap Day</t>
  </si>
  <si>
    <t>Easter</t>
  </si>
  <si>
    <t>Rock paper scissors award</t>
  </si>
  <si>
    <t>Float day</t>
  </si>
  <si>
    <t>Field Trips</t>
  </si>
  <si>
    <t>Grade</t>
  </si>
  <si>
    <t>Kindergarten</t>
  </si>
  <si>
    <t>1st</t>
  </si>
  <si>
    <t>2nd</t>
  </si>
  <si>
    <t>3rd</t>
  </si>
  <si>
    <t>4th</t>
  </si>
  <si>
    <t>5th</t>
  </si>
  <si>
    <t>Project Fund</t>
  </si>
  <si>
    <t>5K</t>
  </si>
  <si>
    <t>5k Stamps</t>
  </si>
  <si>
    <t>t shirt fundraiser 1/2</t>
  </si>
  <si>
    <t>5k USPS</t>
  </si>
  <si>
    <t>5k sponsor</t>
  </si>
  <si>
    <t>Hot Frog</t>
  </si>
  <si>
    <t>5k Signs</t>
  </si>
  <si>
    <t>5k swag</t>
  </si>
  <si>
    <t>5k Awards</t>
  </si>
  <si>
    <t>5k registration</t>
  </si>
  <si>
    <t>5k Shirts</t>
  </si>
  <si>
    <t>Penny wars</t>
  </si>
  <si>
    <t>5k awards</t>
  </si>
  <si>
    <t>5k supplies</t>
  </si>
  <si>
    <t>pavilions 5k</t>
  </si>
  <si>
    <t>5k signage</t>
  </si>
  <si>
    <t>5k signs</t>
  </si>
  <si>
    <t>5k raffle</t>
  </si>
  <si>
    <t>5k coffee</t>
  </si>
  <si>
    <t>5k shirts</t>
  </si>
  <si>
    <t>Falcon</t>
  </si>
  <si>
    <t>5k stamps</t>
  </si>
  <si>
    <t>5k tutus</t>
  </si>
  <si>
    <t>5k envelopes</t>
  </si>
  <si>
    <t>5k reg day of</t>
  </si>
  <si>
    <t>Playground Grant</t>
  </si>
  <si>
    <t>Hellers Event 1/2</t>
  </si>
  <si>
    <t>PW Pizza Party 5th</t>
  </si>
  <si>
    <t>Donation 4 Kids</t>
  </si>
  <si>
    <t>Santa Workshop Difference</t>
  </si>
  <si>
    <t>Roses Shortage</t>
  </si>
  <si>
    <t>roses</t>
  </si>
  <si>
    <t>Net</t>
  </si>
  <si>
    <t>Playground Fund</t>
  </si>
  <si>
    <t>Advertisement</t>
  </si>
  <si>
    <t>Supplies</t>
  </si>
  <si>
    <t>Fundraisers</t>
  </si>
  <si>
    <t>Donations</t>
  </si>
  <si>
    <t>Teacher Apprecition</t>
  </si>
  <si>
    <t>Events</t>
  </si>
  <si>
    <t>Banking fee (chargebacks)</t>
  </si>
  <si>
    <t>Fees (mini thon, scholarship, talent show)</t>
  </si>
  <si>
    <t>PTO Covers Kids</t>
  </si>
  <si>
    <t>Grant Application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</si>
</sst>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"/>
    <numFmt numFmtId="165" formatCode="&quot;$&quot;#,##0.00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color rgb="FF000000"/>
      <name val="Arial"/>
      <scheme val="minor"/>
    </font>
    <font>
      <color rgb="FFFFFFFF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rgb="FF9900FF"/>
        <bgColor rgb="FF9900FF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980000"/>
        <bgColor rgb="FF980000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3" fontId="1" numFmtId="0" xfId="0" applyAlignment="1" applyFill="1" applyFont="1">
      <alignment readingOrder="0"/>
    </xf>
    <xf borderId="0" fillId="0" fontId="1" numFmtId="0" xfId="0" applyAlignment="1" applyFont="1">
      <alignment readingOrder="0"/>
    </xf>
    <xf borderId="0" fillId="0" fontId="1" numFmtId="8" xfId="0" applyAlignment="1" applyFont="1" applyNumberFormat="1">
      <alignment readingOrder="0"/>
    </xf>
    <xf borderId="0" fillId="0" fontId="1" numFmtId="8" xfId="0" applyFont="1" applyNumberFormat="1"/>
    <xf borderId="0" fillId="0" fontId="1" numFmtId="0" xfId="0" applyAlignment="1" applyFont="1">
      <alignment readingOrder="0" shrinkToFit="0" wrapText="1"/>
    </xf>
    <xf borderId="0" fillId="4" fontId="1" numFmtId="0" xfId="0" applyAlignment="1" applyFill="1" applyFont="1">
      <alignment readingOrder="0"/>
    </xf>
    <xf borderId="0" fillId="0" fontId="1" numFmtId="164" xfId="0" applyAlignment="1" applyFont="1" applyNumberFormat="1">
      <alignment readingOrder="0"/>
    </xf>
    <xf borderId="0" fillId="2" fontId="2" numFmtId="0" xfId="0" applyAlignment="1" applyFont="1">
      <alignment horizontal="center" readingOrder="0"/>
    </xf>
    <xf borderId="0" fillId="5" fontId="3" numFmtId="0" xfId="0" applyAlignment="1" applyFill="1" applyFont="1">
      <alignment readingOrder="0"/>
    </xf>
    <xf borderId="0" fillId="6" fontId="1" numFmtId="0" xfId="0" applyAlignment="1" applyFill="1" applyFont="1">
      <alignment readingOrder="0"/>
    </xf>
    <xf borderId="0" fillId="7" fontId="1" numFmtId="0" xfId="0" applyAlignment="1" applyFill="1" applyFont="1">
      <alignment readingOrder="0"/>
    </xf>
    <xf borderId="0" fillId="3" fontId="1" numFmtId="0" xfId="0" applyAlignment="1" applyFont="1">
      <alignment horizontal="center" readingOrder="0"/>
    </xf>
    <xf borderId="0" fillId="0" fontId="1" numFmtId="8" xfId="0" applyAlignment="1" applyFont="1" applyNumberFormat="1">
      <alignment readingOrder="0"/>
    </xf>
    <xf borderId="0" fillId="8" fontId="3" numFmtId="0" xfId="0" applyAlignment="1" applyFill="1" applyFont="1">
      <alignment readingOrder="0"/>
    </xf>
    <xf borderId="0" fillId="0" fontId="3" numFmtId="0" xfId="0" applyAlignment="1" applyFont="1">
      <alignment readingOrder="0"/>
    </xf>
    <xf borderId="0" fillId="2" fontId="1" numFmtId="0" xfId="0" applyAlignment="1" applyFont="1">
      <alignment readingOrder="0"/>
    </xf>
    <xf borderId="0" fillId="0" fontId="1" numFmtId="8" xfId="0" applyFont="1" applyNumberFormat="1"/>
    <xf borderId="0" fillId="9" fontId="0" numFmtId="8" xfId="0" applyFill="1" applyFont="1" applyNumberFormat="1"/>
    <xf borderId="0" fillId="0" fontId="1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20.75"/>
    <col customWidth="1" min="4" max="4" width="1.75"/>
    <col customWidth="1" min="6" max="6" width="18.13"/>
    <col customWidth="1" min="7" max="7" width="1.75"/>
    <col customWidth="1" min="8" max="9" width="15.38"/>
    <col customWidth="1" min="12" max="12" width="16.5"/>
    <col customWidth="1" min="13" max="13" width="14.5"/>
    <col customWidth="1" min="14" max="14" width="14.0"/>
  </cols>
  <sheetData>
    <row r="1">
      <c r="A1" s="1" t="s">
        <v>0</v>
      </c>
    </row>
    <row r="2">
      <c r="B2" s="2" t="s">
        <v>1</v>
      </c>
      <c r="D2" s="3"/>
      <c r="E2" s="2" t="s">
        <v>2</v>
      </c>
      <c r="H2" s="3"/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  <c r="N2" s="2" t="s">
        <v>8</v>
      </c>
    </row>
    <row r="3">
      <c r="B3" s="4">
        <v>12.89</v>
      </c>
      <c r="C3" s="3" t="s">
        <v>9</v>
      </c>
      <c r="E3" s="4">
        <v>351.0</v>
      </c>
      <c r="F3" s="3" t="s">
        <v>10</v>
      </c>
      <c r="H3" s="3" t="s">
        <v>11</v>
      </c>
      <c r="I3" s="5">
        <f>SUM(E5+E9+E10+E11)</f>
        <v>5029.94</v>
      </c>
      <c r="J3" s="5">
        <f>SUM(E26+E30+E31+E32+E33)</f>
        <v>19950</v>
      </c>
      <c r="K3" s="5">
        <f>SUM(E25+E27+E28+E29)</f>
        <v>1041.37</v>
      </c>
      <c r="L3" s="5">
        <f>SUM(E15+E24)</f>
        <v>692</v>
      </c>
      <c r="M3" s="5">
        <f>SUM(E16+E17+E18+E19+E22+E23+E14)</f>
        <v>5232.51</v>
      </c>
      <c r="N3" s="5">
        <f>SUM(E21)</f>
        <v>390</v>
      </c>
    </row>
    <row r="4">
      <c r="B4" s="4">
        <v>25.0</v>
      </c>
      <c r="C4" s="3" t="s">
        <v>12</v>
      </c>
      <c r="E4" s="4">
        <v>80.0</v>
      </c>
      <c r="F4" s="3" t="s">
        <v>10</v>
      </c>
      <c r="H4" s="3" t="s">
        <v>1</v>
      </c>
      <c r="I4" s="5">
        <f>SUM(B6+B7+B8+B9)</f>
        <v>2909.01</v>
      </c>
      <c r="J4" s="5">
        <f>SUM(B41)</f>
        <v>14568.61</v>
      </c>
      <c r="K4" s="5">
        <f>SUM(B23)</f>
        <v>349.8</v>
      </c>
      <c r="L4" s="5">
        <f>SUM(B27)</f>
        <v>415.2</v>
      </c>
      <c r="M4" s="5">
        <f>SUM(B24)</f>
        <v>4809.11</v>
      </c>
      <c r="N4" s="5">
        <f>SUM(B25+B20+B21)</f>
        <v>142.01</v>
      </c>
    </row>
    <row r="5">
      <c r="B5" s="4">
        <v>62.96</v>
      </c>
      <c r="C5" s="3" t="s">
        <v>13</v>
      </c>
      <c r="E5" s="4">
        <v>91.0</v>
      </c>
      <c r="F5" s="3" t="s">
        <v>3</v>
      </c>
      <c r="H5" s="3" t="s">
        <v>14</v>
      </c>
      <c r="I5" s="5">
        <f t="shared" ref="I5:N5" si="1">SUM(I3-I4)</f>
        <v>2120.93</v>
      </c>
      <c r="J5" s="5">
        <f t="shared" si="1"/>
        <v>5381.39</v>
      </c>
      <c r="K5" s="5">
        <f t="shared" si="1"/>
        <v>691.57</v>
      </c>
      <c r="L5" s="5">
        <f t="shared" si="1"/>
        <v>276.8</v>
      </c>
      <c r="M5" s="5">
        <f t="shared" si="1"/>
        <v>423.4</v>
      </c>
      <c r="N5" s="5">
        <f t="shared" si="1"/>
        <v>247.99</v>
      </c>
    </row>
    <row r="6">
      <c r="B6" s="4">
        <v>89.01</v>
      </c>
      <c r="C6" s="3" t="s">
        <v>15</v>
      </c>
      <c r="E6" s="4">
        <v>38.0</v>
      </c>
      <c r="F6" s="3" t="s">
        <v>16</v>
      </c>
    </row>
    <row r="7">
      <c r="B7" s="4">
        <v>246.0</v>
      </c>
      <c r="C7" s="3" t="s">
        <v>17</v>
      </c>
      <c r="E7" s="4">
        <v>255.0</v>
      </c>
      <c r="F7" s="3" t="s">
        <v>18</v>
      </c>
    </row>
    <row r="8">
      <c r="B8" s="4">
        <v>14.0</v>
      </c>
      <c r="C8" s="3" t="s">
        <v>19</v>
      </c>
      <c r="E8" s="4">
        <v>98.5</v>
      </c>
      <c r="F8" s="3" t="s">
        <v>20</v>
      </c>
    </row>
    <row r="9">
      <c r="B9" s="4">
        <v>2560.0</v>
      </c>
      <c r="C9" s="3" t="s">
        <v>3</v>
      </c>
      <c r="E9" s="4">
        <v>4696.0</v>
      </c>
      <c r="F9" s="3" t="s">
        <v>3</v>
      </c>
    </row>
    <row r="10">
      <c r="B10" s="4">
        <v>14.99</v>
      </c>
      <c r="C10" s="3" t="s">
        <v>21</v>
      </c>
      <c r="E10" s="4">
        <v>138.0</v>
      </c>
      <c r="F10" s="3" t="s">
        <v>3</v>
      </c>
    </row>
    <row r="11">
      <c r="B11" s="4">
        <v>30.52</v>
      </c>
      <c r="C11" s="3" t="s">
        <v>22</v>
      </c>
      <c r="E11" s="4">
        <v>104.94</v>
      </c>
      <c r="F11" s="3" t="s">
        <v>3</v>
      </c>
    </row>
    <row r="12">
      <c r="B12" s="4">
        <v>95.35</v>
      </c>
      <c r="C12" s="3" t="s">
        <v>23</v>
      </c>
      <c r="E12" s="4">
        <v>6.0</v>
      </c>
      <c r="F12" s="3" t="s">
        <v>24</v>
      </c>
    </row>
    <row r="13">
      <c r="B13" s="4">
        <v>34.97</v>
      </c>
      <c r="C13" s="3" t="s">
        <v>25</v>
      </c>
      <c r="E13" s="4">
        <v>184.72</v>
      </c>
      <c r="F13" s="3" t="s">
        <v>26</v>
      </c>
    </row>
    <row r="14">
      <c r="B14" s="4">
        <v>31.47</v>
      </c>
      <c r="C14" s="3" t="s">
        <v>22</v>
      </c>
      <c r="E14" s="4">
        <v>565.75</v>
      </c>
      <c r="F14" s="3" t="s">
        <v>7</v>
      </c>
    </row>
    <row r="15">
      <c r="B15" s="4">
        <v>213.06</v>
      </c>
      <c r="C15" s="3" t="s">
        <v>27</v>
      </c>
      <c r="E15" s="4">
        <v>646.0</v>
      </c>
      <c r="F15" s="3" t="s">
        <v>6</v>
      </c>
    </row>
    <row r="16">
      <c r="B16" s="4">
        <v>9.83</v>
      </c>
      <c r="C16" s="3" t="s">
        <v>22</v>
      </c>
      <c r="E16" s="4">
        <v>703.5</v>
      </c>
      <c r="F16" s="3" t="s">
        <v>7</v>
      </c>
    </row>
    <row r="17">
      <c r="B17" s="4">
        <v>67.86</v>
      </c>
      <c r="C17" s="3" t="s">
        <v>28</v>
      </c>
      <c r="E17" s="4">
        <v>1045.4</v>
      </c>
      <c r="F17" s="3" t="s">
        <v>7</v>
      </c>
    </row>
    <row r="18">
      <c r="B18" s="4">
        <v>19.8</v>
      </c>
      <c r="C18" s="3" t="s">
        <v>22</v>
      </c>
      <c r="E18" s="4">
        <v>1054.75</v>
      </c>
      <c r="F18" s="3" t="s">
        <v>7</v>
      </c>
    </row>
    <row r="19">
      <c r="B19" s="4">
        <v>46.52</v>
      </c>
      <c r="C19" s="3" t="s">
        <v>27</v>
      </c>
      <c r="E19" s="4">
        <v>1289.25</v>
      </c>
      <c r="F19" s="3" t="s">
        <v>7</v>
      </c>
    </row>
    <row r="20">
      <c r="B20" s="4">
        <v>7.4</v>
      </c>
      <c r="C20" s="3" t="s">
        <v>8</v>
      </c>
      <c r="E20" s="4">
        <v>20.0</v>
      </c>
      <c r="F20" s="3" t="s">
        <v>29</v>
      </c>
    </row>
    <row r="21">
      <c r="B21" s="4">
        <v>10.51</v>
      </c>
      <c r="C21" s="3" t="s">
        <v>8</v>
      </c>
      <c r="E21" s="4">
        <v>390.0</v>
      </c>
      <c r="F21" s="3" t="s">
        <v>8</v>
      </c>
    </row>
    <row r="22">
      <c r="B22" s="4">
        <v>16.95</v>
      </c>
      <c r="C22" s="3" t="s">
        <v>30</v>
      </c>
      <c r="E22" s="4">
        <v>453.61</v>
      </c>
      <c r="F22" s="3" t="s">
        <v>7</v>
      </c>
    </row>
    <row r="23">
      <c r="B23" s="4">
        <v>349.8</v>
      </c>
      <c r="C23" s="3" t="s">
        <v>5</v>
      </c>
      <c r="E23" s="4">
        <v>120.25</v>
      </c>
      <c r="F23" s="3" t="s">
        <v>7</v>
      </c>
    </row>
    <row r="24">
      <c r="B24" s="4">
        <v>4809.11</v>
      </c>
      <c r="C24" s="3" t="s">
        <v>7</v>
      </c>
      <c r="E24" s="4">
        <v>46.0</v>
      </c>
      <c r="F24" s="3" t="s">
        <v>6</v>
      </c>
    </row>
    <row r="25">
      <c r="B25" s="4">
        <v>124.1</v>
      </c>
      <c r="C25" s="3" t="s">
        <v>8</v>
      </c>
      <c r="E25" s="4">
        <v>10.0</v>
      </c>
      <c r="F25" s="3" t="s">
        <v>5</v>
      </c>
    </row>
    <row r="26">
      <c r="B26" s="4">
        <v>25.43</v>
      </c>
      <c r="C26" s="3" t="s">
        <v>31</v>
      </c>
      <c r="E26" s="4">
        <v>60.0</v>
      </c>
      <c r="F26" s="3" t="s">
        <v>4</v>
      </c>
    </row>
    <row r="27">
      <c r="B27" s="4">
        <v>415.2</v>
      </c>
      <c r="C27" s="3" t="s">
        <v>6</v>
      </c>
      <c r="E27" s="4">
        <v>322.0</v>
      </c>
      <c r="F27" s="3" t="s">
        <v>5</v>
      </c>
    </row>
    <row r="28">
      <c r="B28" s="4">
        <v>146.04</v>
      </c>
      <c r="C28" s="3" t="s">
        <v>32</v>
      </c>
      <c r="E28" s="4">
        <v>333.02</v>
      </c>
      <c r="F28" s="3" t="s">
        <v>5</v>
      </c>
    </row>
    <row r="29">
      <c r="B29" s="4">
        <v>486.0</v>
      </c>
      <c r="C29" s="3" t="s">
        <v>33</v>
      </c>
      <c r="E29" s="4">
        <v>376.35</v>
      </c>
      <c r="F29" s="3" t="s">
        <v>5</v>
      </c>
    </row>
    <row r="30">
      <c r="B30" s="4">
        <v>23.83</v>
      </c>
      <c r="C30" s="3" t="s">
        <v>34</v>
      </c>
      <c r="E30" s="4">
        <v>19640.0</v>
      </c>
      <c r="F30" s="3" t="s">
        <v>4</v>
      </c>
    </row>
    <row r="31">
      <c r="B31" s="4">
        <v>6.63</v>
      </c>
      <c r="C31" s="3" t="s">
        <v>34</v>
      </c>
      <c r="E31" s="4">
        <v>60.0</v>
      </c>
      <c r="F31" s="3" t="s">
        <v>4</v>
      </c>
    </row>
    <row r="32">
      <c r="B32" s="4">
        <v>25.18</v>
      </c>
      <c r="C32" s="3" t="s">
        <v>34</v>
      </c>
      <c r="E32" s="4">
        <v>70.0</v>
      </c>
      <c r="F32" s="3" t="s">
        <v>4</v>
      </c>
    </row>
    <row r="33">
      <c r="B33" s="4">
        <v>6.36</v>
      </c>
      <c r="C33" s="3" t="s">
        <v>34</v>
      </c>
      <c r="E33" s="4">
        <v>120.0</v>
      </c>
      <c r="F33" s="3" t="s">
        <v>4</v>
      </c>
    </row>
    <row r="34">
      <c r="B34" s="4">
        <v>84.68</v>
      </c>
      <c r="C34" s="3" t="s">
        <v>32</v>
      </c>
      <c r="E34" s="4">
        <v>182.0</v>
      </c>
      <c r="F34" s="3" t="s">
        <v>35</v>
      </c>
    </row>
    <row r="35">
      <c r="B35" s="4">
        <v>28.5</v>
      </c>
      <c r="C35" s="3" t="s">
        <v>32</v>
      </c>
      <c r="E35" s="3">
        <v>898.0</v>
      </c>
      <c r="F35" s="3" t="s">
        <v>36</v>
      </c>
    </row>
    <row r="36">
      <c r="B36" s="4">
        <v>50.12</v>
      </c>
      <c r="C36" s="3" t="s">
        <v>37</v>
      </c>
      <c r="E36" s="3">
        <v>50.0</v>
      </c>
      <c r="F36" s="6" t="s">
        <v>38</v>
      </c>
    </row>
    <row r="37">
      <c r="B37" s="4">
        <v>27.54</v>
      </c>
      <c r="C37" s="3" t="s">
        <v>39</v>
      </c>
      <c r="E37" s="3">
        <v>80.0</v>
      </c>
      <c r="F37" s="6" t="s">
        <v>40</v>
      </c>
    </row>
    <row r="38">
      <c r="B38" s="4">
        <v>10.59</v>
      </c>
      <c r="C38" s="3" t="s">
        <v>41</v>
      </c>
    </row>
    <row r="39">
      <c r="B39" s="4">
        <v>5.71</v>
      </c>
      <c r="C39" s="3" t="s">
        <v>41</v>
      </c>
    </row>
    <row r="40">
      <c r="B40" s="4">
        <v>10.59</v>
      </c>
      <c r="C40" s="3" t="s">
        <v>42</v>
      </c>
    </row>
    <row r="41">
      <c r="B41" s="4">
        <v>14568.61</v>
      </c>
      <c r="C41" s="3" t="s">
        <v>43</v>
      </c>
    </row>
    <row r="42">
      <c r="B42" s="4">
        <v>120.0</v>
      </c>
      <c r="C42" s="3" t="s">
        <v>44</v>
      </c>
    </row>
    <row r="43">
      <c r="B43" s="4">
        <v>112.44</v>
      </c>
      <c r="C43" s="3" t="s">
        <v>45</v>
      </c>
    </row>
    <row r="44">
      <c r="B44" s="4">
        <v>63.59</v>
      </c>
      <c r="C44" s="3" t="s">
        <v>46</v>
      </c>
    </row>
    <row r="45">
      <c r="B45" s="4">
        <v>23.3</v>
      </c>
      <c r="C45" s="3" t="s">
        <v>41</v>
      </c>
    </row>
    <row r="46">
      <c r="B46" s="4">
        <v>32.86</v>
      </c>
      <c r="C46" s="3" t="s">
        <v>47</v>
      </c>
    </row>
    <row r="47">
      <c r="B47" s="4">
        <v>28.61</v>
      </c>
      <c r="C47" s="3" t="s">
        <v>47</v>
      </c>
    </row>
    <row r="48">
      <c r="B48" s="4">
        <v>185.4</v>
      </c>
      <c r="C48" s="3" t="s">
        <v>47</v>
      </c>
    </row>
    <row r="49">
      <c r="B49" s="4">
        <v>430.16</v>
      </c>
      <c r="C49" s="3" t="s">
        <v>47</v>
      </c>
    </row>
    <row r="50">
      <c r="B50" s="4">
        <v>84.0</v>
      </c>
      <c r="C50" s="3" t="s">
        <v>48</v>
      </c>
    </row>
    <row r="51">
      <c r="B51" s="4">
        <v>138.74</v>
      </c>
      <c r="C51" s="3" t="s">
        <v>32</v>
      </c>
    </row>
    <row r="52">
      <c r="B52" s="4">
        <v>14.83</v>
      </c>
      <c r="C52" s="3" t="s">
        <v>47</v>
      </c>
    </row>
    <row r="53">
      <c r="B53" s="4">
        <v>25.74</v>
      </c>
      <c r="C53" s="3" t="s">
        <v>47</v>
      </c>
    </row>
    <row r="54">
      <c r="B54" s="4">
        <v>100.0</v>
      </c>
      <c r="C54" s="3" t="s">
        <v>49</v>
      </c>
    </row>
    <row r="55">
      <c r="B55" s="4">
        <v>29.14</v>
      </c>
      <c r="C55" s="3" t="s">
        <v>47</v>
      </c>
    </row>
    <row r="56">
      <c r="B56" s="4">
        <v>4.42</v>
      </c>
      <c r="C56" s="3" t="s">
        <v>50</v>
      </c>
    </row>
    <row r="57">
      <c r="B57" s="4">
        <v>7.3</v>
      </c>
      <c r="C57" s="3" t="s">
        <v>51</v>
      </c>
    </row>
    <row r="58">
      <c r="B58" s="4">
        <v>52.99</v>
      </c>
      <c r="C58" s="3" t="s">
        <v>52</v>
      </c>
    </row>
    <row r="59">
      <c r="B59" s="4">
        <v>436.0</v>
      </c>
      <c r="C59" s="3" t="s">
        <v>50</v>
      </c>
    </row>
    <row r="60">
      <c r="B60" s="4">
        <v>29.96</v>
      </c>
      <c r="C60" s="3" t="s">
        <v>53</v>
      </c>
    </row>
    <row r="61">
      <c r="B61" s="5"/>
    </row>
    <row r="62">
      <c r="A62" s="2" t="s">
        <v>54</v>
      </c>
      <c r="B62" s="5">
        <f>SUM(B3:B53)</f>
        <v>26072.78</v>
      </c>
      <c r="E62" s="5">
        <f>SUM(E3:E54)</f>
        <v>34579.04</v>
      </c>
    </row>
    <row r="63">
      <c r="B63" s="5"/>
    </row>
    <row r="64">
      <c r="A64" s="2" t="s">
        <v>55</v>
      </c>
      <c r="B64" s="5">
        <f>SUM(E62-B62)</f>
        <v>8506.26</v>
      </c>
    </row>
  </sheetData>
  <mergeCells count="1">
    <mergeCell ref="A1:F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14.0"/>
    <col customWidth="1" min="4" max="4" width="1.75"/>
  </cols>
  <sheetData>
    <row r="1">
      <c r="A1" s="1" t="s">
        <v>56</v>
      </c>
    </row>
    <row r="2">
      <c r="A2" s="3"/>
      <c r="B2" s="7" t="s">
        <v>1</v>
      </c>
      <c r="D2" s="3"/>
      <c r="E2" s="7" t="s">
        <v>2</v>
      </c>
    </row>
    <row r="3">
      <c r="A3" s="3"/>
      <c r="B3" s="4">
        <v>452.0</v>
      </c>
      <c r="C3" s="3" t="s">
        <v>57</v>
      </c>
      <c r="D3" s="3"/>
      <c r="E3" s="4">
        <v>70.51</v>
      </c>
      <c r="F3" s="8">
        <v>45556.0</v>
      </c>
    </row>
    <row r="4">
      <c r="A4" s="3"/>
      <c r="B4" s="4">
        <v>56.13</v>
      </c>
      <c r="D4" s="3"/>
      <c r="E4" s="4">
        <v>124.69</v>
      </c>
      <c r="F4" s="8">
        <v>45563.0</v>
      </c>
    </row>
    <row r="5">
      <c r="A5" s="3"/>
      <c r="B5" s="4">
        <v>29.66</v>
      </c>
      <c r="D5" s="3"/>
      <c r="E5" s="4">
        <v>105.19</v>
      </c>
      <c r="F5" s="8">
        <v>45570.0</v>
      </c>
    </row>
    <row r="6">
      <c r="A6" s="3"/>
      <c r="B6" s="4">
        <v>279.68</v>
      </c>
      <c r="D6" s="3"/>
      <c r="E6" s="4">
        <v>168.02</v>
      </c>
      <c r="F6" s="8">
        <v>45577.0</v>
      </c>
    </row>
    <row r="7">
      <c r="A7" s="3"/>
      <c r="B7" s="4">
        <v>17.99</v>
      </c>
      <c r="D7" s="3"/>
      <c r="E7" s="4">
        <v>169.24</v>
      </c>
      <c r="F7" s="8">
        <v>45584.0</v>
      </c>
    </row>
    <row r="8">
      <c r="B8" s="4">
        <v>20.13</v>
      </c>
      <c r="D8" s="3"/>
      <c r="E8" s="4">
        <v>108.93</v>
      </c>
      <c r="F8" s="8">
        <v>45591.0</v>
      </c>
    </row>
    <row r="9">
      <c r="B9" s="4">
        <v>13.35</v>
      </c>
      <c r="D9" s="3"/>
      <c r="E9" s="4">
        <v>145.75</v>
      </c>
      <c r="F9" s="8">
        <v>45598.0</v>
      </c>
    </row>
    <row r="10">
      <c r="B10" s="4">
        <v>169.28</v>
      </c>
      <c r="D10" s="3"/>
      <c r="E10" s="4">
        <v>57.77</v>
      </c>
      <c r="F10" s="8">
        <v>45625.0</v>
      </c>
    </row>
    <row r="11">
      <c r="B11" s="4">
        <v>216.1</v>
      </c>
      <c r="D11" s="3"/>
      <c r="E11" s="4">
        <v>84.26</v>
      </c>
      <c r="F11" s="8">
        <v>45633.0</v>
      </c>
    </row>
    <row r="12">
      <c r="B12" s="4">
        <v>44.51</v>
      </c>
      <c r="D12" s="3"/>
      <c r="E12" s="4">
        <v>46.34</v>
      </c>
      <c r="F12" s="8">
        <v>45647.0</v>
      </c>
    </row>
    <row r="13">
      <c r="B13" s="4">
        <v>112.99</v>
      </c>
      <c r="D13" s="3"/>
      <c r="E13" s="4">
        <v>64.29</v>
      </c>
      <c r="F13" s="8">
        <v>45640.0</v>
      </c>
    </row>
    <row r="14">
      <c r="B14" s="4">
        <v>203.92</v>
      </c>
      <c r="D14" s="3"/>
      <c r="E14" s="4">
        <v>83.5</v>
      </c>
      <c r="F14" s="8">
        <v>45295.0</v>
      </c>
    </row>
    <row r="15">
      <c r="B15" s="4">
        <v>25.97</v>
      </c>
      <c r="D15" s="3"/>
      <c r="E15" s="4">
        <v>28.16</v>
      </c>
      <c r="F15" s="8">
        <v>45310.0</v>
      </c>
    </row>
    <row r="16">
      <c r="B16" s="4">
        <v>215.3</v>
      </c>
      <c r="D16" s="3"/>
      <c r="E16" s="4">
        <v>38.53</v>
      </c>
      <c r="F16" s="8">
        <v>45317.0</v>
      </c>
    </row>
    <row r="17">
      <c r="B17" s="4">
        <v>22.29</v>
      </c>
      <c r="D17" s="3"/>
      <c r="E17" s="4">
        <v>177.5</v>
      </c>
      <c r="F17" s="3" t="s">
        <v>58</v>
      </c>
    </row>
    <row r="18">
      <c r="B18" s="4">
        <v>165.83</v>
      </c>
      <c r="D18" s="3"/>
      <c r="E18" s="4">
        <v>88.5</v>
      </c>
      <c r="F18" s="8">
        <v>45323.0</v>
      </c>
    </row>
    <row r="19">
      <c r="B19" s="4"/>
      <c r="D19" s="3"/>
      <c r="E19" s="4">
        <v>47.6</v>
      </c>
      <c r="F19" s="8">
        <v>45337.0</v>
      </c>
    </row>
    <row r="20">
      <c r="B20" s="4"/>
      <c r="D20" s="3"/>
      <c r="E20" s="4">
        <v>164.71</v>
      </c>
      <c r="F20" s="8">
        <v>45372.0</v>
      </c>
    </row>
    <row r="21">
      <c r="B21" s="4"/>
      <c r="D21" s="3"/>
      <c r="E21" s="4">
        <v>71.41</v>
      </c>
      <c r="F21" s="8">
        <v>45393.0</v>
      </c>
    </row>
    <row r="22">
      <c r="B22" s="4"/>
      <c r="D22" s="3"/>
      <c r="E22" s="4">
        <v>95.97</v>
      </c>
      <c r="F22" s="8">
        <v>45389.0</v>
      </c>
    </row>
    <row r="23">
      <c r="B23" s="4"/>
      <c r="D23" s="3"/>
      <c r="E23" s="4">
        <v>105.85</v>
      </c>
      <c r="F23" s="8">
        <v>45400.0</v>
      </c>
    </row>
    <row r="24">
      <c r="B24" s="4"/>
      <c r="D24" s="3"/>
      <c r="E24" s="4">
        <v>198.5</v>
      </c>
      <c r="F24" s="3" t="s">
        <v>58</v>
      </c>
    </row>
    <row r="25">
      <c r="B25" s="4"/>
      <c r="D25" s="3"/>
      <c r="E25" s="4">
        <v>240.05</v>
      </c>
      <c r="F25" s="8">
        <v>45414.0</v>
      </c>
    </row>
    <row r="26">
      <c r="B26" s="4"/>
      <c r="E26" s="5"/>
    </row>
    <row r="27">
      <c r="A27" s="7" t="s">
        <v>54</v>
      </c>
      <c r="B27" s="5">
        <f>SUM(B3:B18)</f>
        <v>2045.13</v>
      </c>
      <c r="E27" s="5">
        <f>SUM(E3:E25)</f>
        <v>2485.27</v>
      </c>
    </row>
    <row r="28">
      <c r="B28" s="5"/>
    </row>
    <row r="29">
      <c r="A29" s="7" t="s">
        <v>55</v>
      </c>
      <c r="B29" s="5">
        <f>SUM(E27-B27)</f>
        <v>440.14</v>
      </c>
    </row>
  </sheetData>
  <mergeCells count="1">
    <mergeCell ref="A1:F1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2.5"/>
  </cols>
  <sheetData>
    <row r="1">
      <c r="A1" s="9" t="s">
        <v>59</v>
      </c>
    </row>
    <row r="2">
      <c r="B2" s="10" t="s">
        <v>1</v>
      </c>
    </row>
    <row r="3">
      <c r="B3" s="4">
        <v>115.8</v>
      </c>
      <c r="C3" s="3" t="s">
        <v>60</v>
      </c>
    </row>
    <row r="4">
      <c r="B4" s="4">
        <v>122.41</v>
      </c>
      <c r="C4" s="3" t="s">
        <v>61</v>
      </c>
    </row>
    <row r="5">
      <c r="B5" s="4">
        <v>30.0</v>
      </c>
      <c r="C5" s="3" t="s">
        <v>62</v>
      </c>
    </row>
    <row r="6">
      <c r="B6" s="4">
        <v>281.64</v>
      </c>
      <c r="C6" s="3" t="s">
        <v>63</v>
      </c>
    </row>
    <row r="7">
      <c r="B7" s="4">
        <v>19.64</v>
      </c>
      <c r="C7" s="3" t="s">
        <v>63</v>
      </c>
    </row>
    <row r="8">
      <c r="B8" s="4">
        <v>171.09</v>
      </c>
      <c r="C8" s="3" t="s">
        <v>63</v>
      </c>
    </row>
    <row r="9">
      <c r="B9" s="4">
        <v>63.82</v>
      </c>
      <c r="C9" s="3" t="s">
        <v>63</v>
      </c>
    </row>
    <row r="10">
      <c r="B10" s="4">
        <v>17.75</v>
      </c>
      <c r="C10" s="3" t="s">
        <v>64</v>
      </c>
    </row>
    <row r="11">
      <c r="B11" s="4">
        <v>10.0</v>
      </c>
      <c r="C11" s="3" t="s">
        <v>64</v>
      </c>
    </row>
    <row r="12">
      <c r="B12" s="4">
        <v>6.1</v>
      </c>
      <c r="C12" s="3" t="s">
        <v>64</v>
      </c>
    </row>
    <row r="13">
      <c r="B13" s="4">
        <v>39.59</v>
      </c>
      <c r="C13" s="3" t="s">
        <v>64</v>
      </c>
    </row>
    <row r="14">
      <c r="B14" s="4">
        <v>56.84</v>
      </c>
      <c r="C14" s="3" t="s">
        <v>64</v>
      </c>
    </row>
    <row r="15">
      <c r="B15" s="4">
        <v>14.52</v>
      </c>
      <c r="C15" s="3" t="s">
        <v>65</v>
      </c>
    </row>
    <row r="16">
      <c r="B16" s="4">
        <v>29.73</v>
      </c>
      <c r="C16" s="3" t="s">
        <v>66</v>
      </c>
    </row>
    <row r="17">
      <c r="B17" s="4">
        <v>13.25</v>
      </c>
      <c r="C17" s="3" t="s">
        <v>67</v>
      </c>
    </row>
    <row r="18">
      <c r="B18" s="4">
        <v>21.19</v>
      </c>
      <c r="C18" s="3" t="s">
        <v>68</v>
      </c>
    </row>
    <row r="19">
      <c r="B19" s="4">
        <v>95.45</v>
      </c>
      <c r="C19" s="3" t="s">
        <v>68</v>
      </c>
    </row>
    <row r="20">
      <c r="B20" s="4">
        <v>73.94</v>
      </c>
      <c r="C20" s="3" t="s">
        <v>69</v>
      </c>
    </row>
    <row r="21">
      <c r="B21" s="4">
        <v>66.52</v>
      </c>
      <c r="C21" s="3" t="s">
        <v>69</v>
      </c>
    </row>
    <row r="22">
      <c r="B22" s="5"/>
    </row>
    <row r="23">
      <c r="A23" s="10" t="s">
        <v>54</v>
      </c>
      <c r="B23" s="5">
        <f>SUM(B3:B20)</f>
        <v>1182.76</v>
      </c>
    </row>
    <row r="24">
      <c r="B24" s="5"/>
    </row>
    <row r="25">
      <c r="A25" s="3" t="s">
        <v>55</v>
      </c>
      <c r="B25" s="5">
        <f>SUM(1000-B23)</f>
        <v>-182.76</v>
      </c>
    </row>
  </sheetData>
  <mergeCells count="1">
    <mergeCell ref="A1:E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70</v>
      </c>
    </row>
    <row r="2">
      <c r="B2" s="11" t="s">
        <v>1</v>
      </c>
      <c r="C2" s="11" t="s">
        <v>71</v>
      </c>
    </row>
    <row r="3">
      <c r="B3" s="4">
        <v>527.0</v>
      </c>
      <c r="C3" s="3" t="s">
        <v>72</v>
      </c>
    </row>
    <row r="4">
      <c r="B4" s="4">
        <v>670.0</v>
      </c>
      <c r="C4" s="3" t="s">
        <v>73</v>
      </c>
      <c r="D4" s="4"/>
    </row>
    <row r="5">
      <c r="B5" s="4">
        <v>680.0</v>
      </c>
      <c r="C5" s="3" t="s">
        <v>74</v>
      </c>
      <c r="D5" s="5"/>
    </row>
    <row r="6">
      <c r="B6" s="4">
        <v>780.0</v>
      </c>
      <c r="C6" s="3" t="s">
        <v>75</v>
      </c>
      <c r="D6" s="5"/>
    </row>
    <row r="7">
      <c r="B7" s="4">
        <v>340.0</v>
      </c>
      <c r="C7" s="3" t="s">
        <v>76</v>
      </c>
      <c r="D7" s="4"/>
    </row>
    <row r="8">
      <c r="B8" s="4">
        <v>530.0</v>
      </c>
      <c r="C8" s="3" t="s">
        <v>77</v>
      </c>
      <c r="D8" s="4"/>
    </row>
    <row r="9">
      <c r="B9" s="5"/>
      <c r="D9" s="5"/>
    </row>
    <row r="10">
      <c r="B10" s="5"/>
      <c r="D10" s="5"/>
    </row>
    <row r="11">
      <c r="A11" s="11" t="s">
        <v>54</v>
      </c>
      <c r="B11" s="5">
        <f>SUM(B3:B8)</f>
        <v>3527</v>
      </c>
      <c r="D11" s="5"/>
    </row>
  </sheetData>
  <mergeCells count="1">
    <mergeCell ref="A1:D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15.13"/>
    <col customWidth="1" min="4" max="4" width="1.75"/>
    <col customWidth="1" min="6" max="6" width="22.13"/>
  </cols>
  <sheetData>
    <row r="1">
      <c r="A1" s="1" t="s">
        <v>78</v>
      </c>
    </row>
    <row r="2">
      <c r="B2" s="12" t="s">
        <v>1</v>
      </c>
      <c r="E2" s="12" t="s">
        <v>2</v>
      </c>
      <c r="I2" s="13" t="s">
        <v>79</v>
      </c>
    </row>
    <row r="3">
      <c r="B3" s="14">
        <v>237.6</v>
      </c>
      <c r="C3" s="3" t="s">
        <v>80</v>
      </c>
      <c r="E3" s="4">
        <v>98.0</v>
      </c>
      <c r="F3" s="3" t="s">
        <v>81</v>
      </c>
      <c r="H3" s="3" t="s">
        <v>11</v>
      </c>
      <c r="I3" s="5">
        <f>SUM(E4+E5+E6+E7+E8+E10+E11+E12+E13+E14+E15+E17+E18+E19+E20+E21)</f>
        <v>7736</v>
      </c>
    </row>
    <row r="4">
      <c r="B4" s="14">
        <v>14.96</v>
      </c>
      <c r="C4" s="3" t="s">
        <v>82</v>
      </c>
      <c r="E4" s="4">
        <v>850.0</v>
      </c>
      <c r="F4" s="3" t="s">
        <v>83</v>
      </c>
      <c r="H4" s="3" t="s">
        <v>1</v>
      </c>
      <c r="I4" s="5">
        <f>SUM(B3+B4+B6+B7+B8+B9+B10+B11+B12+B13+B14+B15+B16+B17+B18+B19+B20+B21)</f>
        <v>3117.1</v>
      </c>
    </row>
    <row r="5">
      <c r="B5" s="14">
        <v>85.42</v>
      </c>
      <c r="C5" s="3" t="s">
        <v>84</v>
      </c>
      <c r="E5" s="4">
        <v>700.0</v>
      </c>
      <c r="F5" s="3" t="s">
        <v>83</v>
      </c>
      <c r="H5" s="3" t="s">
        <v>14</v>
      </c>
      <c r="I5" s="5">
        <f>SUM(I3-I4)</f>
        <v>4618.9</v>
      </c>
    </row>
    <row r="6">
      <c r="B6" s="14">
        <v>717.63</v>
      </c>
      <c r="C6" s="3" t="s">
        <v>85</v>
      </c>
      <c r="E6" s="4">
        <v>100.0</v>
      </c>
      <c r="F6" s="3" t="s">
        <v>83</v>
      </c>
    </row>
    <row r="7">
      <c r="B7" s="14">
        <v>110.97</v>
      </c>
      <c r="C7" s="3" t="s">
        <v>86</v>
      </c>
      <c r="E7" s="4">
        <v>850.0</v>
      </c>
      <c r="F7" s="3" t="s">
        <v>83</v>
      </c>
    </row>
    <row r="8">
      <c r="B8" s="14">
        <v>360.84</v>
      </c>
      <c r="C8" s="3" t="s">
        <v>87</v>
      </c>
      <c r="E8" s="4">
        <v>30.0</v>
      </c>
      <c r="F8" s="3" t="s">
        <v>88</v>
      </c>
    </row>
    <row r="9">
      <c r="B9" s="14">
        <v>211.0</v>
      </c>
      <c r="C9" s="3" t="s">
        <v>89</v>
      </c>
      <c r="E9" s="4">
        <v>2929.36</v>
      </c>
      <c r="F9" s="3" t="s">
        <v>90</v>
      </c>
    </row>
    <row r="10">
      <c r="B10" s="14">
        <v>94.03</v>
      </c>
      <c r="C10" s="3" t="s">
        <v>86</v>
      </c>
      <c r="E10" s="4">
        <v>450.0</v>
      </c>
      <c r="F10" s="3" t="s">
        <v>83</v>
      </c>
    </row>
    <row r="11">
      <c r="B11" s="14">
        <v>35.91</v>
      </c>
      <c r="C11" s="3" t="s">
        <v>91</v>
      </c>
      <c r="E11" s="4">
        <v>500.0</v>
      </c>
      <c r="F11" s="3" t="s">
        <v>83</v>
      </c>
    </row>
    <row r="12">
      <c r="B12" s="14">
        <v>19.0</v>
      </c>
      <c r="C12" s="3" t="s">
        <v>92</v>
      </c>
      <c r="E12" s="4">
        <v>900.0</v>
      </c>
      <c r="F12" s="3" t="s">
        <v>83</v>
      </c>
    </row>
    <row r="13">
      <c r="B13" s="14">
        <v>53.51</v>
      </c>
      <c r="C13" s="3" t="s">
        <v>92</v>
      </c>
      <c r="E13" s="4">
        <v>350.0</v>
      </c>
      <c r="F13" s="3" t="s">
        <v>83</v>
      </c>
    </row>
    <row r="14">
      <c r="B14" s="14">
        <v>18.01</v>
      </c>
      <c r="C14" s="3" t="s">
        <v>91</v>
      </c>
      <c r="E14" s="4">
        <v>1050.0</v>
      </c>
      <c r="F14" s="3" t="s">
        <v>83</v>
      </c>
    </row>
    <row r="15">
      <c r="B15" s="14">
        <v>186.0</v>
      </c>
      <c r="C15" s="3" t="s">
        <v>93</v>
      </c>
      <c r="E15" s="4">
        <v>300.0</v>
      </c>
      <c r="F15" s="3" t="s">
        <v>83</v>
      </c>
    </row>
    <row r="16">
      <c r="B16" s="14">
        <v>177.01</v>
      </c>
      <c r="C16" s="3" t="s">
        <v>94</v>
      </c>
      <c r="E16" s="4">
        <v>245.0</v>
      </c>
      <c r="F16" s="3" t="s">
        <v>90</v>
      </c>
    </row>
    <row r="17">
      <c r="B17" s="14">
        <v>338.2</v>
      </c>
      <c r="C17" s="3" t="s">
        <v>95</v>
      </c>
      <c r="E17" s="4">
        <v>20.0</v>
      </c>
      <c r="F17" s="3" t="s">
        <v>96</v>
      </c>
    </row>
    <row r="18">
      <c r="B18" s="14">
        <v>73.14</v>
      </c>
      <c r="C18" s="3" t="s">
        <v>97</v>
      </c>
      <c r="E18" s="4">
        <v>200.0</v>
      </c>
      <c r="F18" s="3" t="s">
        <v>83</v>
      </c>
    </row>
    <row r="19">
      <c r="B19" s="14">
        <v>425.0</v>
      </c>
      <c r="C19" s="3" t="s">
        <v>98</v>
      </c>
      <c r="E19" s="4">
        <v>920.0</v>
      </c>
      <c r="F19" s="3" t="s">
        <v>99</v>
      </c>
    </row>
    <row r="20">
      <c r="B20" s="14">
        <v>40.8</v>
      </c>
      <c r="C20" s="3" t="s">
        <v>100</v>
      </c>
      <c r="E20" s="4">
        <v>6.0</v>
      </c>
      <c r="F20" s="3" t="s">
        <v>101</v>
      </c>
    </row>
    <row r="21">
      <c r="B21" s="14">
        <v>3.49</v>
      </c>
      <c r="C21" s="3" t="s">
        <v>102</v>
      </c>
      <c r="E21" s="4">
        <v>510.0</v>
      </c>
      <c r="F21" s="3" t="s">
        <v>103</v>
      </c>
    </row>
    <row r="22">
      <c r="B22" s="4">
        <v>100.0</v>
      </c>
      <c r="C22" s="3" t="s">
        <v>104</v>
      </c>
      <c r="E22" s="4">
        <v>182.0</v>
      </c>
      <c r="F22" s="3" t="s">
        <v>105</v>
      </c>
    </row>
    <row r="23">
      <c r="A23" s="3"/>
      <c r="B23" s="4">
        <v>98.23</v>
      </c>
      <c r="C23" s="3" t="s">
        <v>106</v>
      </c>
    </row>
    <row r="24">
      <c r="A24" s="3"/>
    </row>
    <row r="25">
      <c r="A25" s="12" t="s">
        <v>54</v>
      </c>
      <c r="B25" s="5">
        <f>SUM(B3:B22)</f>
        <v>3302.52</v>
      </c>
      <c r="E25" s="5">
        <f>SUM(E3:E24)</f>
        <v>11190.36</v>
      </c>
    </row>
    <row r="27">
      <c r="A27" s="12" t="s">
        <v>55</v>
      </c>
      <c r="B27" s="5">
        <f>SUM(E25-B25)</f>
        <v>7887.84</v>
      </c>
    </row>
  </sheetData>
  <mergeCells count="1">
    <mergeCell ref="A1:F1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3" max="3" width="21.75"/>
    <col customWidth="1" min="4" max="4" width="1.75"/>
  </cols>
  <sheetData>
    <row r="1">
      <c r="A1" s="1" t="s">
        <v>107</v>
      </c>
    </row>
    <row r="2">
      <c r="B2" s="15" t="s">
        <v>1</v>
      </c>
      <c r="D2" s="16"/>
      <c r="E2" s="15" t="s">
        <v>2</v>
      </c>
    </row>
    <row r="3">
      <c r="B3" s="4">
        <v>176.49</v>
      </c>
      <c r="C3" s="3" t="s">
        <v>108</v>
      </c>
      <c r="E3" s="4">
        <v>40.0</v>
      </c>
      <c r="F3" s="3" t="s">
        <v>29</v>
      </c>
    </row>
    <row r="4">
      <c r="B4" s="4">
        <v>2.49</v>
      </c>
      <c r="C4" s="3" t="s">
        <v>109</v>
      </c>
      <c r="E4" s="4">
        <v>60.0</v>
      </c>
      <c r="F4" s="3" t="s">
        <v>29</v>
      </c>
    </row>
    <row r="5">
      <c r="B5" s="4">
        <v>436.0</v>
      </c>
      <c r="C5" s="3" t="s">
        <v>50</v>
      </c>
      <c r="E5" s="4">
        <v>690.57</v>
      </c>
      <c r="F5" s="3" t="s">
        <v>110</v>
      </c>
    </row>
    <row r="6">
      <c r="B6" s="5"/>
      <c r="E6" s="5"/>
    </row>
    <row r="7">
      <c r="B7" s="5"/>
      <c r="E7" s="5"/>
    </row>
    <row r="8">
      <c r="A8" s="15" t="s">
        <v>54</v>
      </c>
      <c r="B8" s="5">
        <f>SUM(B3:B5)</f>
        <v>614.98</v>
      </c>
      <c r="E8" s="5">
        <f>SUM(E3:E5)</f>
        <v>790.57</v>
      </c>
    </row>
    <row r="9">
      <c r="B9" s="5"/>
    </row>
    <row r="10">
      <c r="A10" s="15" t="s">
        <v>55</v>
      </c>
      <c r="B10" s="5">
        <f>SUM(E8-B8)</f>
        <v>175.59</v>
      </c>
    </row>
  </sheetData>
  <mergeCells count="1">
    <mergeCell ref="A1:F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0"/>
    <col customWidth="1" min="3" max="3" width="1.75"/>
    <col customWidth="1" min="5" max="5" width="1.75"/>
    <col customWidth="1" min="8" max="8" width="14.75"/>
    <col customWidth="1" min="9" max="9" width="1.75"/>
    <col customWidth="1" min="11" max="11" width="1.75"/>
  </cols>
  <sheetData>
    <row r="1">
      <c r="A1" s="17" t="s">
        <v>1</v>
      </c>
      <c r="D1" s="17" t="s">
        <v>11</v>
      </c>
      <c r="F1" s="17" t="s">
        <v>111</v>
      </c>
      <c r="H1" s="17" t="s">
        <v>112</v>
      </c>
      <c r="J1" s="17" t="s">
        <v>11</v>
      </c>
      <c r="L1" s="17" t="s">
        <v>111</v>
      </c>
    </row>
    <row r="2">
      <c r="A2" s="3" t="s">
        <v>113</v>
      </c>
      <c r="B2" s="4">
        <f>SUM(Main!B4)</f>
        <v>25</v>
      </c>
      <c r="C2" s="5"/>
      <c r="D2" s="5"/>
      <c r="H2" s="18">
        <f>SUM('Project Fund'!B16,'Project Fund'!B17,'Project Fund'!B5,'Project Fund'!B6)</f>
        <v>1318.26</v>
      </c>
    </row>
    <row r="3">
      <c r="B3" s="5"/>
      <c r="C3" s="5"/>
      <c r="D3" s="5"/>
    </row>
    <row r="4">
      <c r="A4" s="3" t="s">
        <v>114</v>
      </c>
      <c r="B4" s="5">
        <f>SUM(Main!B3,Main!B5,Main!B10,Main!B11,Main!B12,Main!B14,Main!B15,Main!B16,Main!B17,Main!B18,Main!B19,Main!B26,Main!B28,Main!B34,Main!B35,Main!B36,Main!B38,Main!B39,Main!B40,Main!B43,Main!B44,Main!B45,Main!B50,Main!B51,Main!B57,Main!B60)</f>
        <v>1426.24</v>
      </c>
      <c r="C4" s="5"/>
      <c r="D4" s="5"/>
      <c r="H4" s="5">
        <f>SUM('Project Fund'!B23)</f>
        <v>98.23</v>
      </c>
    </row>
    <row r="5">
      <c r="B5" s="5"/>
      <c r="C5" s="5"/>
      <c r="D5" s="5"/>
    </row>
    <row r="6">
      <c r="A6" s="3" t="s">
        <v>115</v>
      </c>
      <c r="B6" s="5">
        <f>SUM(Main!B6,Main!B9,Main!B13,Main!B20,Main!B21,Main!B23,Main!B24,Main!B25,Main!B27,Main!B37,Main!B41,Main!B56,Main!B58)</f>
        <v>23053.66</v>
      </c>
      <c r="C6" s="5"/>
      <c r="D6" s="5">
        <f>SUM(Main!E3,Main!E4,Main!E5,Main!E7,Main!E8,Main!E9,Main!E10,Main!E11,Main!E13,Main!E14,Main!E15,Main!E16,Main!E17,Main!E18,Main!E19,Main!E21,Main!E22,Main!E23,Main!E24,Main!E25,Main!E26,Main!E27,Main!E28,Main!E29,Main!E30,Main!E31,Main!E32,Main!E33,Main!E34,Main!E35)</f>
        <v>34385.04</v>
      </c>
      <c r="F6" s="19">
        <f>SUM(D6-B6)</f>
        <v>11331.38</v>
      </c>
      <c r="H6" s="18">
        <f>SUM('Project Fund'!B3,'Project Fund'!B4,'Project Fund'!B7,'Project Fund'!B8,'Project Fund'!B9,'Project Fund'!B10,'Project Fund'!B11,'Project Fund'!B12,'Project Fund'!B13,'Project Fund'!B14,'Project Fund'!B15,'Project Fund'!B18,'Project Fund'!B19,'Project Fund'!B20,'Project Fund'!B21)</f>
        <v>1884.26</v>
      </c>
      <c r="J6" s="5">
        <f>SUM('Project Fund'!E3,'Project Fund'!E4,'Project Fund'!E5,'Project Fund'!E6,'Project Fund'!E7,'Project Fund'!E8,'Project Fund'!E9,'Project Fund'!E10,'Project Fund'!E11,'Project Fund'!E12,'Project Fund'!E13,'Project Fund'!E14,'Project Fund'!E15,'Project Fund'!E16,'Project Fund'!E17,'Project Fund'!E18,'Project Fund'!E19,'Project Fund'!E20,'Project Fund'!E21)</f>
        <v>11008.36</v>
      </c>
      <c r="L6" s="5">
        <f>SUM(J6-H6)</f>
        <v>9124.1</v>
      </c>
    </row>
    <row r="7">
      <c r="B7" s="5"/>
      <c r="C7" s="5"/>
      <c r="D7" s="5"/>
    </row>
    <row r="8">
      <c r="A8" s="3" t="s">
        <v>70</v>
      </c>
      <c r="B8" s="5">
        <f>SUM('Field Trips'!B11-80-50)</f>
        <v>3397</v>
      </c>
      <c r="C8" s="5"/>
      <c r="D8" s="5"/>
    </row>
    <row r="9">
      <c r="B9" s="5"/>
      <c r="C9" s="5"/>
      <c r="D9" s="5"/>
    </row>
    <row r="10">
      <c r="A10" s="3" t="s">
        <v>116</v>
      </c>
      <c r="B10" s="5">
        <f>SUM(Main!E34,Main!E12,Main!E20,Main!E6,'Donation 4 Kids'!E3,'Donation 4 Kids'!E4)</f>
        <v>346</v>
      </c>
      <c r="C10" s="5"/>
      <c r="D10" s="5"/>
      <c r="H10" s="5">
        <f>SUM('Project Fund'!E22)</f>
        <v>182</v>
      </c>
    </row>
    <row r="11">
      <c r="B11" s="5"/>
      <c r="C11" s="5"/>
      <c r="D11" s="5"/>
    </row>
    <row r="12">
      <c r="A12" s="3" t="s">
        <v>56</v>
      </c>
      <c r="B12" s="5">
        <f>SUM('School Store'!B3:B18)</f>
        <v>2045.13</v>
      </c>
      <c r="C12" s="5"/>
      <c r="D12" s="5">
        <f>SUM('School Store'!E27)</f>
        <v>2485.27</v>
      </c>
      <c r="F12" s="5">
        <f>SUM(D12-B12)</f>
        <v>440.14</v>
      </c>
    </row>
    <row r="13">
      <c r="B13" s="5"/>
      <c r="C13" s="5"/>
      <c r="D13" s="5"/>
    </row>
    <row r="14">
      <c r="A14" s="3" t="s">
        <v>117</v>
      </c>
      <c r="B14" s="5">
        <f>SUM('Teacher Appreciation'!B3:B20)</f>
        <v>1182.76</v>
      </c>
      <c r="C14" s="5"/>
      <c r="D14" s="5"/>
    </row>
    <row r="16">
      <c r="A16" s="3" t="s">
        <v>118</v>
      </c>
      <c r="B16" s="5">
        <f>SUM(Main!B22,Main!B30,Main!B31,Main!B32,Main!B33,Main!B46,Main!B47,Main!B48,Main!B49,Main!B52,Main!B53,Main!B55)</f>
        <v>825.69</v>
      </c>
    </row>
    <row r="18">
      <c r="A18" s="3" t="s">
        <v>33</v>
      </c>
      <c r="B18" s="4">
        <v>486.0</v>
      </c>
    </row>
    <row r="20">
      <c r="A20" s="6" t="s">
        <v>119</v>
      </c>
      <c r="B20" s="5">
        <f>SUM(Main!B7,Main!B8)</f>
        <v>260</v>
      </c>
    </row>
    <row r="22">
      <c r="A22" s="6" t="s">
        <v>120</v>
      </c>
      <c r="B22" s="5">
        <f>SUM(Main!B42,Main!B54,Main!B59)</f>
        <v>656</v>
      </c>
    </row>
    <row r="24">
      <c r="A24" s="3" t="s">
        <v>121</v>
      </c>
      <c r="B24" s="5">
        <f>SUM('Donation 4 Kids'!B3,'Donation 4 Kids'!B4)</f>
        <v>178.98</v>
      </c>
    </row>
    <row r="26">
      <c r="A26" s="3" t="s">
        <v>122</v>
      </c>
      <c r="H26" s="20">
        <v>100.0</v>
      </c>
    </row>
  </sheetData>
  <drawing r:id="rId1"/>
</worksheet>
</file>