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ied\Desktop\"/>
    </mc:Choice>
  </mc:AlternateContent>
  <xr:revisionPtr revIDLastSave="0" documentId="8_{DF4A243D-57E5-43DC-8E58-CF82E78BAE61}" xr6:coauthVersionLast="47" xr6:coauthVersionMax="47" xr10:uidLastSave="{00000000-0000-0000-0000-000000000000}"/>
  <bookViews>
    <workbookView xWindow="-110" yWindow="-110" windowWidth="19420" windowHeight="10420" xr2:uid="{E31716BB-0418-4020-8E40-D9DE13634B4B}"/>
  </bookViews>
  <sheets>
    <sheet name="Income" sheetId="1" r:id="rId1"/>
    <sheet name="Chapter Budge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 s="1"/>
  <c r="C10" i="1"/>
  <c r="D10" i="1" s="1"/>
  <c r="C11" i="1"/>
  <c r="D11" i="1" s="1"/>
  <c r="D4" i="1"/>
  <c r="J56" i="1"/>
  <c r="I56" i="1"/>
  <c r="H56" i="1"/>
  <c r="G56" i="1"/>
  <c r="K55" i="1"/>
  <c r="K54" i="1"/>
  <c r="K53" i="1"/>
  <c r="K52" i="1"/>
  <c r="G49" i="1"/>
  <c r="K48" i="1"/>
  <c r="K47" i="1"/>
  <c r="K46" i="1"/>
  <c r="K45" i="1"/>
  <c r="B86" i="4"/>
  <c r="B81" i="4"/>
  <c r="B73" i="4"/>
  <c r="B57" i="4"/>
  <c r="B52" i="4"/>
  <c r="B42" i="4"/>
  <c r="B35" i="4"/>
  <c r="B18" i="4"/>
  <c r="B25" i="4"/>
  <c r="B13" i="4"/>
  <c r="J28" i="1"/>
  <c r="I28" i="1"/>
  <c r="H28" i="1"/>
  <c r="G28" i="1"/>
  <c r="K27" i="1"/>
  <c r="K26" i="1"/>
  <c r="K25" i="1"/>
  <c r="K24" i="1"/>
  <c r="G21" i="1"/>
  <c r="K20" i="1"/>
  <c r="K19" i="1"/>
  <c r="K18" i="1"/>
  <c r="I35" i="1"/>
  <c r="H35" i="1"/>
  <c r="J35" i="1"/>
  <c r="J42" i="1"/>
  <c r="I42" i="1"/>
  <c r="H42" i="1"/>
  <c r="G42" i="1"/>
  <c r="K41" i="1"/>
  <c r="K40" i="1"/>
  <c r="K39" i="1"/>
  <c r="K38" i="1"/>
  <c r="G35" i="1"/>
  <c r="K33" i="1"/>
  <c r="K32" i="1"/>
  <c r="K31" i="1"/>
  <c r="K14" i="1"/>
  <c r="K13" i="1"/>
  <c r="K12" i="1"/>
  <c r="K11" i="1"/>
  <c r="K7" i="1"/>
  <c r="K6" i="1"/>
  <c r="K5" i="1"/>
  <c r="K4" i="1"/>
  <c r="H15" i="1"/>
  <c r="I15" i="1"/>
  <c r="J15" i="1"/>
  <c r="G15" i="1"/>
  <c r="G8" i="1"/>
  <c r="D13" i="1"/>
  <c r="D14" i="1"/>
  <c r="D5" i="1"/>
  <c r="D3" i="1"/>
  <c r="D2" i="1"/>
  <c r="D7" i="1" l="1"/>
  <c r="B18" i="1" s="1"/>
  <c r="B20" i="1" s="1"/>
  <c r="K15" i="1"/>
  <c r="K56" i="1"/>
  <c r="K49" i="1"/>
  <c r="K28" i="1"/>
  <c r="K21" i="1"/>
  <c r="K8" i="1"/>
  <c r="K42" i="1"/>
  <c r="K34" i="1"/>
  <c r="K35" i="1" s="1"/>
  <c r="D15" i="1"/>
  <c r="B19" i="1" s="1"/>
  <c r="B4" i="4" l="1"/>
  <c r="B3" i="4"/>
  <c r="B2" i="4"/>
  <c r="B7" i="4" l="1"/>
  <c r="B88" i="4" s="1"/>
  <c r="B89" i="4" l="1"/>
  <c r="B90" i="4"/>
  <c r="B91" i="4" s="1"/>
</calcChain>
</file>

<file path=xl/sharedStrings.xml><?xml version="1.0" encoding="utf-8"?>
<sst xmlns="http://schemas.openxmlformats.org/spreadsheetml/2006/main" count="223" uniqueCount="138">
  <si>
    <t>Members</t>
  </si>
  <si>
    <t>Fall 2021 Dues</t>
  </si>
  <si>
    <t>Total Income</t>
  </si>
  <si>
    <t>Total Chapter Income</t>
  </si>
  <si>
    <t>Educational Program Fee</t>
  </si>
  <si>
    <t>Cost/Member</t>
  </si>
  <si>
    <t>Past Due Debt (if applicable)</t>
  </si>
  <si>
    <t>Parlor Fee (if applicable)</t>
  </si>
  <si>
    <t>New Member Fee (per New Member)</t>
  </si>
  <si>
    <t>Income vs. Expense</t>
  </si>
  <si>
    <t>Total Chapter Expenses</t>
  </si>
  <si>
    <t>Remaining Fund for Budget/Savings</t>
  </si>
  <si>
    <t>Billing Groups</t>
  </si>
  <si>
    <t>National Dues/Fees</t>
  </si>
  <si>
    <t>OmegaFi Fees</t>
  </si>
  <si>
    <t>Chapter Dues</t>
  </si>
  <si>
    <t>Past Due Debt</t>
  </si>
  <si>
    <t>Description</t>
  </si>
  <si>
    <t>Cycle 1</t>
  </si>
  <si>
    <t>Cycle 3</t>
  </si>
  <si>
    <t>Cycle 2</t>
  </si>
  <si>
    <t>Cycle 4</t>
  </si>
  <si>
    <t>TOTAL DUE</t>
  </si>
  <si>
    <t>Total Due</t>
  </si>
  <si>
    <t>Cycles</t>
  </si>
  <si>
    <t>Due Date</t>
  </si>
  <si>
    <t>Other Expenses</t>
  </si>
  <si>
    <t>IFC Dues</t>
  </si>
  <si>
    <t>Leadership Program Tickets</t>
  </si>
  <si>
    <t>Leadership Program Travel</t>
  </si>
  <si>
    <t>Budget Capacity</t>
  </si>
  <si>
    <t>100% Chapter Dues Collection Rate</t>
  </si>
  <si>
    <t>75% Chapter Dues Collection Rate</t>
  </si>
  <si>
    <t>Chapter Budget Total</t>
  </si>
  <si>
    <t>90% Chapter Dues Collection Rate</t>
  </si>
  <si>
    <t>Activities Fees</t>
  </si>
  <si>
    <t>Leadership Conference Travel</t>
  </si>
  <si>
    <t>Officer Transition Retreat</t>
  </si>
  <si>
    <t xml:space="preserve">President </t>
  </si>
  <si>
    <t>President Budget</t>
  </si>
  <si>
    <t>Vice President of Finance</t>
  </si>
  <si>
    <t>Checks</t>
  </si>
  <si>
    <t>Accounting Ledger</t>
  </si>
  <si>
    <t>Vice President of Finance Budget</t>
  </si>
  <si>
    <t>Update Chapter Awards</t>
  </si>
  <si>
    <t>Chapter Attendance Award</t>
  </si>
  <si>
    <t>Point System Award</t>
  </si>
  <si>
    <t>Newsletter Materials</t>
  </si>
  <si>
    <t>Vice President of Communications</t>
  </si>
  <si>
    <t>Vice President of Communications Budget</t>
  </si>
  <si>
    <t>Chapter Operating Budget (100%)</t>
  </si>
  <si>
    <t>Vice President of Growth</t>
  </si>
  <si>
    <t>Recruitment Event #1</t>
  </si>
  <si>
    <t>Recruitment Event #2</t>
  </si>
  <si>
    <t>Recruitment Event #3</t>
  </si>
  <si>
    <t>Recruitment Event #4</t>
  </si>
  <si>
    <t>Recruitment Event #5</t>
  </si>
  <si>
    <t>TBTM Scholarship</t>
  </si>
  <si>
    <t>Chapter Recruitment Awards</t>
  </si>
  <si>
    <t>Vice President of Growth Budget</t>
  </si>
  <si>
    <t>Recruitment Materials</t>
  </si>
  <si>
    <t>Vice President of Membership Enrichment</t>
  </si>
  <si>
    <t>New Member Retreat</t>
  </si>
  <si>
    <t>Most Improved GPA</t>
  </si>
  <si>
    <t>Award/Scholarship Dinner</t>
  </si>
  <si>
    <t>Member Orientation Events</t>
  </si>
  <si>
    <t>Membership Orientation Program Printing</t>
  </si>
  <si>
    <t>VP of Membership Enrichment Budget</t>
  </si>
  <si>
    <t>VP of Alumni and Family Relations</t>
  </si>
  <si>
    <t>Fraternity Graduation Cords</t>
  </si>
  <si>
    <t>Alumni Event #1</t>
  </si>
  <si>
    <t>Alumni Event #2</t>
  </si>
  <si>
    <t>Family Event #1</t>
  </si>
  <si>
    <t>Family Event #2</t>
  </si>
  <si>
    <t>Chapter Holiday Card</t>
  </si>
  <si>
    <t>Chapter Composite</t>
  </si>
  <si>
    <t>Dad's Day/Mom's Day Events</t>
  </si>
  <si>
    <t>Sig Bust</t>
  </si>
  <si>
    <t>VP of Alumni and Family Relations Budget</t>
  </si>
  <si>
    <t>VP of Ritual and Traditions</t>
  </si>
  <si>
    <t>Silent Dinner</t>
  </si>
  <si>
    <t>Ritual Supplies</t>
  </si>
  <si>
    <t>Ritual Events (Black Lantern/Memorial)</t>
  </si>
  <si>
    <t>VP of Ritual and Traditions Budget</t>
  </si>
  <si>
    <t>Vice President of Retention</t>
  </si>
  <si>
    <t>Social Event #1</t>
  </si>
  <si>
    <t>Social Event #2</t>
  </si>
  <si>
    <t>Social Event #3</t>
  </si>
  <si>
    <t>Social Event #4</t>
  </si>
  <si>
    <t>Brotherhood Event #1</t>
  </si>
  <si>
    <t>Brotherhood Event #2</t>
  </si>
  <si>
    <t>Brotherhood Event #3</t>
  </si>
  <si>
    <t>Brotherhood Event #4</t>
  </si>
  <si>
    <t>Formal/Semi-Formal</t>
  </si>
  <si>
    <t>Brother of the Year Award</t>
  </si>
  <si>
    <t>Vice President of Retention Budget</t>
  </si>
  <si>
    <t>Brotherhood Retreat</t>
  </si>
  <si>
    <t>Intramurals Registrations</t>
  </si>
  <si>
    <t>Sweetheart Award</t>
  </si>
  <si>
    <t>Intramural Jersey</t>
  </si>
  <si>
    <t>VP of Service and Philanthropy</t>
  </si>
  <si>
    <t>Service Event #1 Materials</t>
  </si>
  <si>
    <t>Service Event #2 Materials</t>
  </si>
  <si>
    <t>Philathropy Event #1 Materials</t>
  </si>
  <si>
    <t>Philathropy Event #2 Materials</t>
  </si>
  <si>
    <t xml:space="preserve">Donations to other orgs. events </t>
  </si>
  <si>
    <t>Philanthropy T-Shirts</t>
  </si>
  <si>
    <t>VP of Service and Philanthropy Budget</t>
  </si>
  <si>
    <t>House Director</t>
  </si>
  <si>
    <t>Cleaning Supplies</t>
  </si>
  <si>
    <t>Resident of the Year Award</t>
  </si>
  <si>
    <t>Repairs</t>
  </si>
  <si>
    <t>TOTAL CHAPTER EXPENSES PLANNED</t>
  </si>
  <si>
    <t>Remaining Budget After Expenses</t>
  </si>
  <si>
    <t>10% Contingency for Members Not Paying</t>
  </si>
  <si>
    <t>Best Practice - Save 10% of Budget</t>
  </si>
  <si>
    <t>House Director Budget</t>
  </si>
  <si>
    <t>Live-Out Dues</t>
  </si>
  <si>
    <t>Live-In Dues</t>
  </si>
  <si>
    <t>New Members Expected Dues</t>
  </si>
  <si>
    <t>Live-Out Brothers - Pay in Full</t>
  </si>
  <si>
    <t>Live-In Brothers - Payment Plan</t>
  </si>
  <si>
    <t>Live-Out Brothers - Payment Plan</t>
  </si>
  <si>
    <t>Live-In Brothers - Pay in Full</t>
  </si>
  <si>
    <t>Senior Brothers - Pay in Full</t>
  </si>
  <si>
    <t>Senior Brothers - Payment Plan</t>
  </si>
  <si>
    <t>Senior Dues</t>
  </si>
  <si>
    <t>-</t>
  </si>
  <si>
    <t>Endowment Dollar Usage</t>
  </si>
  <si>
    <t>Chapter Income</t>
  </si>
  <si>
    <t>Chapter Expenses</t>
  </si>
  <si>
    <t>Discounts for Member Paying in Full</t>
  </si>
  <si>
    <t>New Members - Payment Plan ($500 auto-billed - listed here as example)</t>
  </si>
  <si>
    <t>New Members - Pay in Full ($500 auto-billed - listed here as example)</t>
  </si>
  <si>
    <t>100% Phi Society</t>
  </si>
  <si>
    <t>Build Chapter Endowment? ($20/member)</t>
  </si>
  <si>
    <t>Total Expenses</t>
  </si>
  <si>
    <t>Greekbill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</si>
</sst>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1" xfId="0" applyFont="1" applyBorder="1"/>
    <xf numFmtId="44" fontId="3" fillId="0" borderId="1" xfId="0" applyNumberFormat="1" applyFont="1" applyBorder="1"/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5" xfId="0" applyBorder="1"/>
    <xf numFmtId="44" fontId="0" fillId="0" borderId="6" xfId="1" applyFont="1" applyBorder="1"/>
    <xf numFmtId="0" fontId="3" fillId="0" borderId="7" xfId="0" applyFont="1" applyBorder="1"/>
    <xf numFmtId="44" fontId="3" fillId="0" borderId="8" xfId="1" applyFont="1" applyBorder="1"/>
    <xf numFmtId="44" fontId="3" fillId="0" borderId="9" xfId="1" applyFont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4" fontId="0" fillId="2" borderId="1" xfId="1" applyFont="1" applyFill="1" applyBorder="1"/>
    <xf numFmtId="44" fontId="3" fillId="2" borderId="8" xfId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4" fontId="0" fillId="0" borderId="6" xfId="0" applyNumberFormat="1" applyBorder="1"/>
    <xf numFmtId="0" fontId="0" fillId="0" borderId="7" xfId="0" applyBorder="1"/>
    <xf numFmtId="14" fontId="0" fillId="0" borderId="9" xfId="0" applyNumberFormat="1" applyBorder="1"/>
    <xf numFmtId="0" fontId="0" fillId="0" borderId="9" xfId="0" applyBorder="1"/>
    <xf numFmtId="44" fontId="0" fillId="0" borderId="9" xfId="0" applyNumberFormat="1" applyBorder="1"/>
    <xf numFmtId="44" fontId="2" fillId="2" borderId="1" xfId="1" applyFont="1" applyFill="1" applyBorder="1"/>
    <xf numFmtId="0" fontId="2" fillId="2" borderId="13" xfId="0" applyFont="1" applyFill="1" applyBorder="1"/>
    <xf numFmtId="44" fontId="2" fillId="2" borderId="14" xfId="1" applyFont="1" applyFill="1" applyBorder="1"/>
    <xf numFmtId="0" fontId="0" fillId="4" borderId="3" xfId="0" applyFill="1" applyBorder="1"/>
    <xf numFmtId="44" fontId="0" fillId="4" borderId="4" xfId="1" applyFont="1" applyFill="1" applyBorder="1"/>
    <xf numFmtId="0" fontId="0" fillId="3" borderId="7" xfId="0" applyFill="1" applyBorder="1"/>
    <xf numFmtId="44" fontId="0" fillId="3" borderId="9" xfId="1" applyFont="1" applyFill="1" applyBorder="1"/>
    <xf numFmtId="0" fontId="0" fillId="3" borderId="18" xfId="0" applyFill="1" applyBorder="1"/>
    <xf numFmtId="44" fontId="0" fillId="3" borderId="19" xfId="1" applyFont="1" applyFill="1" applyBorder="1"/>
    <xf numFmtId="0" fontId="2" fillId="2" borderId="2" xfId="0" applyFont="1" applyFill="1" applyBorder="1"/>
    <xf numFmtId="44" fontId="2" fillId="2" borderId="2" xfId="1" applyFont="1" applyFill="1" applyBorder="1"/>
    <xf numFmtId="0" fontId="3" fillId="3" borderId="13" xfId="0" applyFont="1" applyFill="1" applyBorder="1"/>
    <xf numFmtId="44" fontId="3" fillId="3" borderId="14" xfId="1" applyFont="1" applyFill="1" applyBorder="1"/>
    <xf numFmtId="0" fontId="0" fillId="3" borderId="20" xfId="0" applyFill="1" applyBorder="1"/>
    <xf numFmtId="44" fontId="3" fillId="3" borderId="21" xfId="1" applyFont="1" applyFill="1" applyBorder="1"/>
    <xf numFmtId="0" fontId="0" fillId="2" borderId="1" xfId="0" applyFill="1" applyBorder="1" applyAlignment="1">
      <alignment horizontal="center"/>
    </xf>
    <xf numFmtId="0" fontId="0" fillId="5" borderId="0" xfId="0" applyFill="1"/>
    <xf numFmtId="14" fontId="0" fillId="0" borderId="0" xfId="0" applyNumberFormat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6D83-1C10-4D98-9863-BAB35DED1960}">
  <dimension ref="A1:O56"/>
  <sheetViews>
    <sheetView tabSelected="1" zoomScale="83" workbookViewId="0">
      <selection activeCell="J41" sqref="J41"/>
    </sheetView>
  </sheetViews>
  <sheetFormatPr defaultRowHeight="14.5" x14ac:dyDescent="0.35"/>
  <cols>
    <col min="1" max="1" width="32.36328125" bestFit="1" customWidth="1"/>
    <col min="2" max="2" width="12.7265625" bestFit="1" customWidth="1"/>
    <col min="3" max="3" width="8.81640625" bestFit="1" customWidth="1"/>
    <col min="4" max="4" width="13.36328125" bestFit="1" customWidth="1"/>
    <col min="5" max="5" width="6.6328125" customWidth="1"/>
    <col min="6" max="6" width="17.1796875" bestFit="1" customWidth="1"/>
    <col min="11" max="11" width="9.1796875" customWidth="1"/>
    <col min="12" max="12" width="6.26953125" customWidth="1"/>
    <col min="14" max="14" width="14.7265625" customWidth="1"/>
  </cols>
  <sheetData>
    <row r="1" spans="1:15" ht="15" thickBot="1" x14ac:dyDescent="0.4">
      <c r="A1" s="5" t="s">
        <v>129</v>
      </c>
      <c r="B1" s="5" t="s">
        <v>1</v>
      </c>
      <c r="C1" s="5" t="s">
        <v>0</v>
      </c>
      <c r="D1" s="5" t="s">
        <v>2</v>
      </c>
      <c r="F1" s="46" t="s">
        <v>12</v>
      </c>
      <c r="G1" s="47"/>
      <c r="H1" s="47"/>
      <c r="I1" s="47"/>
      <c r="J1" s="47"/>
      <c r="K1" s="48"/>
      <c r="M1" s="18" t="s">
        <v>24</v>
      </c>
      <c r="N1" s="19" t="s">
        <v>25</v>
      </c>
    </row>
    <row r="2" spans="1:15" x14ac:dyDescent="0.35">
      <c r="A2" s="1" t="s">
        <v>117</v>
      </c>
      <c r="B2" s="2">
        <v>450</v>
      </c>
      <c r="C2" s="6">
        <v>45</v>
      </c>
      <c r="D2" s="2">
        <f>B2*C2</f>
        <v>20250</v>
      </c>
      <c r="F2" s="49" t="s">
        <v>120</v>
      </c>
      <c r="G2" s="50"/>
      <c r="H2" s="50"/>
      <c r="I2" s="50"/>
      <c r="J2" s="50"/>
      <c r="K2" s="51"/>
      <c r="M2" s="9" t="s">
        <v>18</v>
      </c>
      <c r="N2" s="20">
        <v>44423</v>
      </c>
      <c r="O2" s="42"/>
    </row>
    <row r="3" spans="1:15" x14ac:dyDescent="0.35">
      <c r="A3" s="1" t="s">
        <v>118</v>
      </c>
      <c r="B3" s="2">
        <v>450</v>
      </c>
      <c r="C3" s="6">
        <v>0</v>
      </c>
      <c r="D3" s="2">
        <f>B3*C3</f>
        <v>0</v>
      </c>
      <c r="F3" s="14" t="s">
        <v>17</v>
      </c>
      <c r="G3" s="8" t="s">
        <v>18</v>
      </c>
      <c r="H3" s="8" t="s">
        <v>20</v>
      </c>
      <c r="I3" s="8" t="s">
        <v>19</v>
      </c>
      <c r="J3" s="8" t="s">
        <v>21</v>
      </c>
      <c r="K3" s="15" t="s">
        <v>23</v>
      </c>
      <c r="M3" s="9" t="s">
        <v>20</v>
      </c>
      <c r="N3" s="20">
        <v>44454</v>
      </c>
    </row>
    <row r="4" spans="1:15" x14ac:dyDescent="0.35">
      <c r="A4" s="1" t="s">
        <v>126</v>
      </c>
      <c r="B4" s="2">
        <v>400</v>
      </c>
      <c r="C4" s="6">
        <v>0</v>
      </c>
      <c r="D4" s="2">
        <f>B4*C4</f>
        <v>0</v>
      </c>
      <c r="F4" s="9" t="s">
        <v>13</v>
      </c>
      <c r="G4" s="2">
        <v>115</v>
      </c>
      <c r="H4" s="16"/>
      <c r="I4" s="16"/>
      <c r="J4" s="16"/>
      <c r="K4" s="10">
        <f>SUM(G4:J4)</f>
        <v>115</v>
      </c>
      <c r="M4" s="9" t="s">
        <v>19</v>
      </c>
      <c r="N4" s="20">
        <v>44484</v>
      </c>
    </row>
    <row r="5" spans="1:15" ht="15" thickBot="1" x14ac:dyDescent="0.4">
      <c r="A5" s="1" t="s">
        <v>119</v>
      </c>
      <c r="B5" s="2">
        <v>650</v>
      </c>
      <c r="C5" s="6">
        <v>10</v>
      </c>
      <c r="D5" s="2">
        <f>B5*C5</f>
        <v>6500</v>
      </c>
      <c r="F5" s="9" t="s">
        <v>16</v>
      </c>
      <c r="G5" s="2">
        <v>0</v>
      </c>
      <c r="H5" s="16"/>
      <c r="I5" s="16"/>
      <c r="J5" s="16"/>
      <c r="K5" s="10">
        <f>SUM(G5:J5)</f>
        <v>0</v>
      </c>
      <c r="M5" s="21" t="s">
        <v>21</v>
      </c>
      <c r="N5" s="22">
        <v>44515</v>
      </c>
    </row>
    <row r="6" spans="1:15" ht="14.5" customHeight="1" x14ac:dyDescent="0.35">
      <c r="A6" s="1" t="s">
        <v>128</v>
      </c>
      <c r="B6" s="16" t="s">
        <v>127</v>
      </c>
      <c r="C6" s="40" t="s">
        <v>127</v>
      </c>
      <c r="D6" s="2">
        <v>0</v>
      </c>
      <c r="F6" s="9" t="s">
        <v>137</v>
      </c>
      <c r="G6" s="2">
        <v>18</v>
      </c>
      <c r="H6" s="16"/>
      <c r="I6" s="16"/>
      <c r="J6" s="16"/>
      <c r="K6" s="10">
        <f>SUM(G6:J6)</f>
        <v>18</v>
      </c>
    </row>
    <row r="7" spans="1:15" ht="14.5" customHeight="1" thickBot="1" x14ac:dyDescent="0.4">
      <c r="A7" s="3" t="s">
        <v>3</v>
      </c>
      <c r="B7" s="3"/>
      <c r="C7" s="7"/>
      <c r="D7" s="4">
        <f>SUM(D2:D6)</f>
        <v>26750</v>
      </c>
      <c r="F7" s="9" t="s">
        <v>15</v>
      </c>
      <c r="G7" s="2">
        <v>367</v>
      </c>
      <c r="H7" s="16"/>
      <c r="I7" s="16"/>
      <c r="J7" s="16"/>
      <c r="K7" s="10">
        <f>SUM(G7:J7)</f>
        <v>367</v>
      </c>
    </row>
    <row r="8" spans="1:15" ht="15" thickBot="1" x14ac:dyDescent="0.4">
      <c r="A8" s="41"/>
      <c r="B8" s="41"/>
      <c r="C8" s="41"/>
      <c r="D8" s="41"/>
      <c r="F8" s="11" t="s">
        <v>22</v>
      </c>
      <c r="G8" s="12">
        <f>SUM(G4:G7)</f>
        <v>500</v>
      </c>
      <c r="H8" s="17"/>
      <c r="I8" s="17"/>
      <c r="J8" s="17"/>
      <c r="K8" s="13">
        <f>SUM(K4:K7)</f>
        <v>500</v>
      </c>
      <c r="M8" s="52" t="s">
        <v>26</v>
      </c>
      <c r="N8" s="53"/>
    </row>
    <row r="9" spans="1:15" x14ac:dyDescent="0.35">
      <c r="A9" s="5" t="s">
        <v>130</v>
      </c>
      <c r="B9" s="5" t="s">
        <v>5</v>
      </c>
      <c r="C9" s="5" t="s">
        <v>0</v>
      </c>
      <c r="D9" s="5" t="s">
        <v>136</v>
      </c>
      <c r="F9" s="49" t="s">
        <v>122</v>
      </c>
      <c r="G9" s="50"/>
      <c r="H9" s="50"/>
      <c r="I9" s="50"/>
      <c r="J9" s="50"/>
      <c r="K9" s="51"/>
      <c r="M9" s="43" t="s">
        <v>28</v>
      </c>
      <c r="N9" s="44"/>
    </row>
    <row r="10" spans="1:15" x14ac:dyDescent="0.35">
      <c r="A10" s="1" t="s">
        <v>4</v>
      </c>
      <c r="B10" s="2">
        <v>100</v>
      </c>
      <c r="C10" s="6">
        <f>C2+C3+C4</f>
        <v>45</v>
      </c>
      <c r="D10" s="2">
        <f>B10*C10</f>
        <v>4500</v>
      </c>
      <c r="F10" s="14" t="s">
        <v>17</v>
      </c>
      <c r="G10" s="8" t="s">
        <v>18</v>
      </c>
      <c r="H10" s="8" t="s">
        <v>20</v>
      </c>
      <c r="I10" s="8" t="s">
        <v>19</v>
      </c>
      <c r="J10" s="8" t="s">
        <v>21</v>
      </c>
      <c r="K10" s="15" t="s">
        <v>23</v>
      </c>
      <c r="M10" s="9" t="s">
        <v>29</v>
      </c>
      <c r="N10" s="45"/>
    </row>
    <row r="11" spans="1:15" ht="15" thickBot="1" x14ac:dyDescent="0.4">
      <c r="A11" s="1" t="s">
        <v>137</v>
      </c>
      <c r="B11" s="2">
        <v>24</v>
      </c>
      <c r="C11" s="6">
        <f>C2+C3+C4+C5</f>
        <v>55</v>
      </c>
      <c r="D11" s="2">
        <f t="shared" ref="D11:D14" si="0">B11*C11</f>
        <v>1320</v>
      </c>
      <c r="F11" s="9" t="s">
        <v>13</v>
      </c>
      <c r="G11" s="2">
        <v>115</v>
      </c>
      <c r="H11" s="2">
        <v>0</v>
      </c>
      <c r="I11" s="2">
        <v>0</v>
      </c>
      <c r="J11" s="2">
        <v>0</v>
      </c>
      <c r="K11" s="10">
        <f>SUM(G11:J11)</f>
        <v>115</v>
      </c>
      <c r="M11" s="21" t="s">
        <v>134</v>
      </c>
      <c r="N11" s="23"/>
    </row>
    <row r="12" spans="1:15" x14ac:dyDescent="0.35">
      <c r="A12" s="1" t="s">
        <v>8</v>
      </c>
      <c r="B12" s="2">
        <v>500</v>
      </c>
      <c r="C12" s="6">
        <f>C5</f>
        <v>10</v>
      </c>
      <c r="D12" s="2">
        <f t="shared" si="0"/>
        <v>5000</v>
      </c>
      <c r="F12" s="9" t="s">
        <v>16</v>
      </c>
      <c r="G12" s="2">
        <v>0</v>
      </c>
      <c r="H12" s="2">
        <v>0</v>
      </c>
      <c r="I12" s="2">
        <v>0</v>
      </c>
      <c r="J12" s="2">
        <v>0</v>
      </c>
      <c r="K12" s="10">
        <f>SUM(G12:J12)</f>
        <v>0</v>
      </c>
    </row>
    <row r="13" spans="1:15" x14ac:dyDescent="0.35">
      <c r="A13" s="1" t="s">
        <v>6</v>
      </c>
      <c r="B13" s="2">
        <v>50</v>
      </c>
      <c r="C13" s="6"/>
      <c r="D13" s="2">
        <f t="shared" si="0"/>
        <v>0</v>
      </c>
      <c r="F13" s="9" t="s">
        <v>137</v>
      </c>
      <c r="G13" s="2">
        <v>10</v>
      </c>
      <c r="H13" s="2">
        <v>8</v>
      </c>
      <c r="I13" s="2">
        <v>0</v>
      </c>
      <c r="J13" s="2">
        <v>0</v>
      </c>
      <c r="K13" s="10">
        <f>SUM(G13:J13)</f>
        <v>18</v>
      </c>
    </row>
    <row r="14" spans="1:15" x14ac:dyDescent="0.35">
      <c r="A14" s="1" t="s">
        <v>7</v>
      </c>
      <c r="B14" s="2">
        <v>0</v>
      </c>
      <c r="C14" s="6"/>
      <c r="D14" s="2">
        <f t="shared" si="0"/>
        <v>0</v>
      </c>
      <c r="F14" s="9" t="s">
        <v>15</v>
      </c>
      <c r="G14" s="2">
        <v>0</v>
      </c>
      <c r="H14" s="2">
        <v>117</v>
      </c>
      <c r="I14" s="2">
        <v>125</v>
      </c>
      <c r="J14" s="2">
        <v>125</v>
      </c>
      <c r="K14" s="10">
        <f>SUM(G14:J14)</f>
        <v>367</v>
      </c>
    </row>
    <row r="15" spans="1:15" ht="14.5" customHeight="1" thickBot="1" x14ac:dyDescent="0.4">
      <c r="A15" s="3" t="s">
        <v>10</v>
      </c>
      <c r="B15" s="3"/>
      <c r="C15" s="7"/>
      <c r="D15" s="4">
        <f>SUM(D10:D14)</f>
        <v>10820</v>
      </c>
      <c r="F15" s="11" t="s">
        <v>22</v>
      </c>
      <c r="G15" s="12">
        <f>SUM(G11:G14)</f>
        <v>125</v>
      </c>
      <c r="H15" s="12">
        <f t="shared" ref="H15:J15" si="1">SUM(H11:H14)</f>
        <v>125</v>
      </c>
      <c r="I15" s="12">
        <f t="shared" si="1"/>
        <v>125</v>
      </c>
      <c r="J15" s="12">
        <f t="shared" si="1"/>
        <v>125</v>
      </c>
      <c r="K15" s="13">
        <f>SUM(K11:K14)</f>
        <v>500</v>
      </c>
    </row>
    <row r="16" spans="1:15" ht="14.5" customHeight="1" x14ac:dyDescent="0.35">
      <c r="A16" s="41"/>
      <c r="B16" s="41"/>
      <c r="F16" s="49" t="s">
        <v>123</v>
      </c>
      <c r="G16" s="50"/>
      <c r="H16" s="50"/>
      <c r="I16" s="50"/>
      <c r="J16" s="50"/>
      <c r="K16" s="51"/>
    </row>
    <row r="17" spans="1:11" x14ac:dyDescent="0.35">
      <c r="A17" s="5" t="s">
        <v>9</v>
      </c>
      <c r="B17" s="5" t="s">
        <v>1</v>
      </c>
      <c r="F17" s="14" t="s">
        <v>17</v>
      </c>
      <c r="G17" s="8" t="s">
        <v>18</v>
      </c>
      <c r="H17" s="8" t="s">
        <v>20</v>
      </c>
      <c r="I17" s="8" t="s">
        <v>19</v>
      </c>
      <c r="J17" s="8" t="s">
        <v>21</v>
      </c>
      <c r="K17" s="15" t="s">
        <v>23</v>
      </c>
    </row>
    <row r="18" spans="1:11" x14ac:dyDescent="0.35">
      <c r="A18" s="1" t="s">
        <v>3</v>
      </c>
      <c r="B18" s="2">
        <f>D7</f>
        <v>26750</v>
      </c>
      <c r="F18" s="9" t="s">
        <v>13</v>
      </c>
      <c r="G18" s="2">
        <v>115</v>
      </c>
      <c r="H18" s="16"/>
      <c r="I18" s="16"/>
      <c r="J18" s="16"/>
      <c r="K18" s="10">
        <f>SUM(G18:J18)</f>
        <v>115</v>
      </c>
    </row>
    <row r="19" spans="1:11" x14ac:dyDescent="0.35">
      <c r="A19" s="1" t="s">
        <v>10</v>
      </c>
      <c r="B19" s="2">
        <f>D15</f>
        <v>10820</v>
      </c>
      <c r="F19" s="9" t="s">
        <v>137</v>
      </c>
      <c r="G19" s="2">
        <v>18</v>
      </c>
      <c r="H19" s="16"/>
      <c r="I19" s="16"/>
      <c r="J19" s="16"/>
      <c r="K19" s="10">
        <f>SUM(G19:J19)</f>
        <v>18</v>
      </c>
    </row>
    <row r="20" spans="1:11" x14ac:dyDescent="0.35">
      <c r="A20" s="3" t="s">
        <v>11</v>
      </c>
      <c r="B20" s="4">
        <f>B18-B19</f>
        <v>15930</v>
      </c>
      <c r="F20" s="9" t="s">
        <v>15</v>
      </c>
      <c r="G20" s="2">
        <v>317</v>
      </c>
      <c r="H20" s="16"/>
      <c r="I20" s="16"/>
      <c r="J20" s="16"/>
      <c r="K20" s="10">
        <f>SUM(G20:J20)</f>
        <v>317</v>
      </c>
    </row>
    <row r="21" spans="1:11" ht="15" thickBot="1" x14ac:dyDescent="0.4">
      <c r="F21" s="11" t="s">
        <v>22</v>
      </c>
      <c r="G21" s="12">
        <f>SUM(G18:G20)</f>
        <v>450</v>
      </c>
      <c r="H21" s="17"/>
      <c r="I21" s="17"/>
      <c r="J21" s="17"/>
      <c r="K21" s="13">
        <f>SUM(K18:K20)</f>
        <v>450</v>
      </c>
    </row>
    <row r="22" spans="1:11" x14ac:dyDescent="0.35">
      <c r="F22" s="49" t="s">
        <v>121</v>
      </c>
      <c r="G22" s="50"/>
      <c r="H22" s="50"/>
      <c r="I22" s="50"/>
      <c r="J22" s="50"/>
      <c r="K22" s="51"/>
    </row>
    <row r="23" spans="1:11" x14ac:dyDescent="0.35">
      <c r="F23" s="14" t="s">
        <v>17</v>
      </c>
      <c r="G23" s="8" t="s">
        <v>18</v>
      </c>
      <c r="H23" s="8" t="s">
        <v>20</v>
      </c>
      <c r="I23" s="8" t="s">
        <v>19</v>
      </c>
      <c r="J23" s="8" t="s">
        <v>21</v>
      </c>
      <c r="K23" s="15" t="s">
        <v>23</v>
      </c>
    </row>
    <row r="24" spans="1:11" x14ac:dyDescent="0.35">
      <c r="F24" s="9" t="s">
        <v>13</v>
      </c>
      <c r="G24" s="2">
        <v>100</v>
      </c>
      <c r="H24" s="2">
        <v>0</v>
      </c>
      <c r="I24" s="2">
        <v>0</v>
      </c>
      <c r="J24" s="2">
        <v>0</v>
      </c>
      <c r="K24" s="10">
        <f>SUM(G24:J24)</f>
        <v>100</v>
      </c>
    </row>
    <row r="25" spans="1:11" x14ac:dyDescent="0.35">
      <c r="F25" s="9" t="s">
        <v>16</v>
      </c>
      <c r="G25" s="2">
        <v>0</v>
      </c>
      <c r="H25" s="2">
        <v>0</v>
      </c>
      <c r="I25" s="2">
        <v>0</v>
      </c>
      <c r="J25" s="2">
        <v>0</v>
      </c>
      <c r="K25" s="10">
        <f>SUM(G25:J25)</f>
        <v>0</v>
      </c>
    </row>
    <row r="26" spans="1:11" x14ac:dyDescent="0.35">
      <c r="F26" s="9" t="s">
        <v>137</v>
      </c>
      <c r="G26" s="2">
        <v>0</v>
      </c>
      <c r="H26" s="2">
        <v>18</v>
      </c>
      <c r="I26" s="2">
        <v>0</v>
      </c>
      <c r="J26" s="2">
        <v>0</v>
      </c>
      <c r="K26" s="10">
        <f>SUM(G26:J26)</f>
        <v>18</v>
      </c>
    </row>
    <row r="27" spans="1:11" x14ac:dyDescent="0.35">
      <c r="F27" s="9" t="s">
        <v>15</v>
      </c>
      <c r="G27" s="2">
        <v>12.5</v>
      </c>
      <c r="H27" s="2">
        <v>94.5</v>
      </c>
      <c r="I27" s="2">
        <v>112.5</v>
      </c>
      <c r="J27" s="2">
        <v>112.5</v>
      </c>
      <c r="K27" s="10">
        <f>SUM(G27:J27)</f>
        <v>332</v>
      </c>
    </row>
    <row r="28" spans="1:11" ht="15" thickBot="1" x14ac:dyDescent="0.4">
      <c r="F28" s="11" t="s">
        <v>22</v>
      </c>
      <c r="G28" s="12">
        <f>SUM(G24:G27)</f>
        <v>112.5</v>
      </c>
      <c r="H28" s="12">
        <f t="shared" ref="H28" si="2">SUM(H24:H27)</f>
        <v>112.5</v>
      </c>
      <c r="I28" s="12">
        <f t="shared" ref="I28" si="3">SUM(I24:I27)</f>
        <v>112.5</v>
      </c>
      <c r="J28" s="12">
        <f t="shared" ref="J28" si="4">SUM(J24:J27)</f>
        <v>112.5</v>
      </c>
      <c r="K28" s="13">
        <f>SUM(K24:K27)</f>
        <v>450</v>
      </c>
    </row>
    <row r="29" spans="1:11" x14ac:dyDescent="0.35">
      <c r="F29" s="49" t="s">
        <v>133</v>
      </c>
      <c r="G29" s="50"/>
      <c r="H29" s="50"/>
      <c r="I29" s="50"/>
      <c r="J29" s="50"/>
      <c r="K29" s="51"/>
    </row>
    <row r="30" spans="1:11" x14ac:dyDescent="0.35">
      <c r="F30" s="14" t="s">
        <v>17</v>
      </c>
      <c r="G30" s="8" t="s">
        <v>18</v>
      </c>
      <c r="H30" s="8" t="s">
        <v>20</v>
      </c>
      <c r="I30" s="8" t="s">
        <v>19</v>
      </c>
      <c r="J30" s="8" t="s">
        <v>21</v>
      </c>
      <c r="K30" s="15" t="s">
        <v>23</v>
      </c>
    </row>
    <row r="31" spans="1:11" x14ac:dyDescent="0.35">
      <c r="F31" s="9" t="s">
        <v>13</v>
      </c>
      <c r="G31" s="16">
        <v>0</v>
      </c>
      <c r="H31" s="16">
        <v>0</v>
      </c>
      <c r="I31" s="2">
        <v>500</v>
      </c>
      <c r="J31" s="16">
        <v>0</v>
      </c>
      <c r="K31" s="10">
        <f>SUM(G31:J31)</f>
        <v>500</v>
      </c>
    </row>
    <row r="32" spans="1:11" x14ac:dyDescent="0.35">
      <c r="F32" s="9" t="s">
        <v>16</v>
      </c>
      <c r="G32" s="16">
        <v>0</v>
      </c>
      <c r="H32" s="16">
        <v>0</v>
      </c>
      <c r="I32" s="2">
        <v>0</v>
      </c>
      <c r="J32" s="16">
        <v>0</v>
      </c>
      <c r="K32" s="10">
        <f>SUM(G32:J32)</f>
        <v>0</v>
      </c>
    </row>
    <row r="33" spans="6:11" x14ac:dyDescent="0.35">
      <c r="F33" s="9" t="s">
        <v>137</v>
      </c>
      <c r="G33" s="16">
        <v>0</v>
      </c>
      <c r="H33" s="16">
        <v>0</v>
      </c>
      <c r="I33" s="2">
        <v>18</v>
      </c>
      <c r="J33" s="16">
        <v>0</v>
      </c>
      <c r="K33" s="10">
        <f>SUM(G33:J33)</f>
        <v>18</v>
      </c>
    </row>
    <row r="34" spans="6:11" x14ac:dyDescent="0.35">
      <c r="F34" s="9" t="s">
        <v>15</v>
      </c>
      <c r="G34" s="16">
        <v>0</v>
      </c>
      <c r="H34" s="16">
        <v>0</v>
      </c>
      <c r="I34" s="2">
        <v>132</v>
      </c>
      <c r="J34" s="16">
        <v>0</v>
      </c>
      <c r="K34" s="10">
        <f>SUM(G34:J34)</f>
        <v>132</v>
      </c>
    </row>
    <row r="35" spans="6:11" ht="15" thickBot="1" x14ac:dyDescent="0.4">
      <c r="F35" s="11" t="s">
        <v>22</v>
      </c>
      <c r="G35" s="17">
        <f>SUM(G31:G34)</f>
        <v>0</v>
      </c>
      <c r="H35" s="17">
        <f t="shared" ref="H35:J35" si="5">SUM(H31:H34)</f>
        <v>0</v>
      </c>
      <c r="I35" s="12">
        <f t="shared" si="5"/>
        <v>650</v>
      </c>
      <c r="J35" s="17">
        <f t="shared" si="5"/>
        <v>0</v>
      </c>
      <c r="K35" s="13">
        <f>SUM(K31:K34)</f>
        <v>650</v>
      </c>
    </row>
    <row r="36" spans="6:11" x14ac:dyDescent="0.35">
      <c r="F36" s="49" t="s">
        <v>132</v>
      </c>
      <c r="G36" s="50"/>
      <c r="H36" s="50"/>
      <c r="I36" s="50"/>
      <c r="J36" s="50"/>
      <c r="K36" s="51"/>
    </row>
    <row r="37" spans="6:11" x14ac:dyDescent="0.35">
      <c r="F37" s="14" t="s">
        <v>17</v>
      </c>
      <c r="G37" s="8" t="s">
        <v>18</v>
      </c>
      <c r="H37" s="8" t="s">
        <v>20</v>
      </c>
      <c r="I37" s="8" t="s">
        <v>19</v>
      </c>
      <c r="J37" s="8" t="s">
        <v>21</v>
      </c>
      <c r="K37" s="15" t="s">
        <v>23</v>
      </c>
    </row>
    <row r="38" spans="6:11" x14ac:dyDescent="0.35">
      <c r="F38" s="9" t="s">
        <v>13</v>
      </c>
      <c r="G38" s="16">
        <v>0</v>
      </c>
      <c r="H38" s="16">
        <v>0</v>
      </c>
      <c r="I38" s="2">
        <v>325</v>
      </c>
      <c r="J38" s="2">
        <v>175</v>
      </c>
      <c r="K38" s="10">
        <f>SUM(G38:J38)</f>
        <v>500</v>
      </c>
    </row>
    <row r="39" spans="6:11" x14ac:dyDescent="0.35">
      <c r="F39" s="9" t="s">
        <v>16</v>
      </c>
      <c r="G39" s="16">
        <v>0</v>
      </c>
      <c r="H39" s="16">
        <v>0</v>
      </c>
      <c r="I39" s="2">
        <v>0</v>
      </c>
      <c r="J39" s="2">
        <v>0</v>
      </c>
      <c r="K39" s="10">
        <f>SUM(G39:J39)</f>
        <v>0</v>
      </c>
    </row>
    <row r="40" spans="6:11" x14ac:dyDescent="0.35">
      <c r="F40" s="9" t="s">
        <v>137</v>
      </c>
      <c r="G40" s="16">
        <v>0</v>
      </c>
      <c r="H40" s="16">
        <v>0</v>
      </c>
      <c r="I40" s="2">
        <v>0</v>
      </c>
      <c r="J40" s="2">
        <v>18</v>
      </c>
      <c r="K40" s="10">
        <f>SUM(G40:J40)</f>
        <v>18</v>
      </c>
    </row>
    <row r="41" spans="6:11" x14ac:dyDescent="0.35">
      <c r="F41" s="9" t="s">
        <v>15</v>
      </c>
      <c r="G41" s="16">
        <v>0</v>
      </c>
      <c r="H41" s="16">
        <v>0</v>
      </c>
      <c r="I41" s="2">
        <v>0</v>
      </c>
      <c r="J41" s="2">
        <v>132</v>
      </c>
      <c r="K41" s="10">
        <f>SUM(G41:J41)</f>
        <v>132</v>
      </c>
    </row>
    <row r="42" spans="6:11" ht="15" thickBot="1" x14ac:dyDescent="0.4">
      <c r="F42" s="11" t="s">
        <v>22</v>
      </c>
      <c r="G42" s="17">
        <f>SUM(G38:G41)</f>
        <v>0</v>
      </c>
      <c r="H42" s="17">
        <f t="shared" ref="H42" si="6">SUM(H38:H41)</f>
        <v>0</v>
      </c>
      <c r="I42" s="12">
        <f t="shared" ref="I42" si="7">SUM(I38:I41)</f>
        <v>325</v>
      </c>
      <c r="J42" s="12">
        <f t="shared" ref="J42" si="8">SUM(J38:J41)</f>
        <v>325</v>
      </c>
      <c r="K42" s="13">
        <f>SUM(K38:K41)</f>
        <v>650</v>
      </c>
    </row>
    <row r="43" spans="6:11" x14ac:dyDescent="0.35">
      <c r="F43" s="49" t="s">
        <v>124</v>
      </c>
      <c r="G43" s="50"/>
      <c r="H43" s="50"/>
      <c r="I43" s="50"/>
      <c r="J43" s="50"/>
      <c r="K43" s="51"/>
    </row>
    <row r="44" spans="6:11" x14ac:dyDescent="0.35">
      <c r="F44" s="14" t="s">
        <v>17</v>
      </c>
      <c r="G44" s="8" t="s">
        <v>18</v>
      </c>
      <c r="H44" s="8" t="s">
        <v>20</v>
      </c>
      <c r="I44" s="8" t="s">
        <v>19</v>
      </c>
      <c r="J44" s="8" t="s">
        <v>21</v>
      </c>
      <c r="K44" s="15" t="s">
        <v>23</v>
      </c>
    </row>
    <row r="45" spans="6:11" x14ac:dyDescent="0.35">
      <c r="F45" s="9" t="s">
        <v>13</v>
      </c>
      <c r="G45" s="2">
        <v>115</v>
      </c>
      <c r="H45" s="16"/>
      <c r="I45" s="16"/>
      <c r="J45" s="16"/>
      <c r="K45" s="10">
        <f>SUM(G45:J45)</f>
        <v>115</v>
      </c>
    </row>
    <row r="46" spans="6:11" x14ac:dyDescent="0.35">
      <c r="F46" s="9" t="s">
        <v>16</v>
      </c>
      <c r="G46" s="2">
        <v>0</v>
      </c>
      <c r="H46" s="16"/>
      <c r="I46" s="16"/>
      <c r="J46" s="16"/>
      <c r="K46" s="10">
        <f>SUM(G46:J46)</f>
        <v>0</v>
      </c>
    </row>
    <row r="47" spans="6:11" x14ac:dyDescent="0.35">
      <c r="F47" s="9" t="s">
        <v>14</v>
      </c>
      <c r="G47" s="2">
        <v>24</v>
      </c>
      <c r="H47" s="16"/>
      <c r="I47" s="16"/>
      <c r="J47" s="16"/>
      <c r="K47" s="10">
        <f>SUM(G47:J47)</f>
        <v>24</v>
      </c>
    </row>
    <row r="48" spans="6:11" x14ac:dyDescent="0.35">
      <c r="F48" s="9" t="s">
        <v>15</v>
      </c>
      <c r="G48" s="2">
        <v>261</v>
      </c>
      <c r="H48" s="16"/>
      <c r="I48" s="16"/>
      <c r="J48" s="16"/>
      <c r="K48" s="10">
        <f>SUM(G48:J48)</f>
        <v>261</v>
      </c>
    </row>
    <row r="49" spans="6:11" ht="15" thickBot="1" x14ac:dyDescent="0.4">
      <c r="F49" s="11" t="s">
        <v>22</v>
      </c>
      <c r="G49" s="12">
        <f>SUM(G45:G48)</f>
        <v>400</v>
      </c>
      <c r="H49" s="17"/>
      <c r="I49" s="17"/>
      <c r="J49" s="17"/>
      <c r="K49" s="13">
        <f>SUM(K45:K48)</f>
        <v>400</v>
      </c>
    </row>
    <row r="50" spans="6:11" x14ac:dyDescent="0.35">
      <c r="F50" s="49" t="s">
        <v>125</v>
      </c>
      <c r="G50" s="50"/>
      <c r="H50" s="50"/>
      <c r="I50" s="50"/>
      <c r="J50" s="50"/>
      <c r="K50" s="51"/>
    </row>
    <row r="51" spans="6:11" x14ac:dyDescent="0.35">
      <c r="F51" s="14" t="s">
        <v>17</v>
      </c>
      <c r="G51" s="8" t="s">
        <v>18</v>
      </c>
      <c r="H51" s="8" t="s">
        <v>20</v>
      </c>
      <c r="I51" s="8" t="s">
        <v>19</v>
      </c>
      <c r="J51" s="8" t="s">
        <v>21</v>
      </c>
      <c r="K51" s="15" t="s">
        <v>23</v>
      </c>
    </row>
    <row r="52" spans="6:11" x14ac:dyDescent="0.35">
      <c r="F52" s="9" t="s">
        <v>13</v>
      </c>
      <c r="G52" s="2">
        <v>100</v>
      </c>
      <c r="H52" s="2">
        <v>15</v>
      </c>
      <c r="I52" s="2">
        <v>0</v>
      </c>
      <c r="J52" s="2">
        <v>0</v>
      </c>
      <c r="K52" s="10">
        <f>SUM(G52:J52)</f>
        <v>115</v>
      </c>
    </row>
    <row r="53" spans="6:11" x14ac:dyDescent="0.35">
      <c r="F53" s="9" t="s">
        <v>16</v>
      </c>
      <c r="G53" s="2">
        <v>0</v>
      </c>
      <c r="H53" s="2">
        <v>0</v>
      </c>
      <c r="I53" s="2">
        <v>0</v>
      </c>
      <c r="J53" s="2">
        <v>0</v>
      </c>
      <c r="K53" s="10">
        <f>SUM(G53:J53)</f>
        <v>0</v>
      </c>
    </row>
    <row r="54" spans="6:11" x14ac:dyDescent="0.35">
      <c r="F54" s="9" t="s">
        <v>14</v>
      </c>
      <c r="G54" s="2">
        <v>0</v>
      </c>
      <c r="H54" s="2">
        <v>24</v>
      </c>
      <c r="I54" s="2">
        <v>0</v>
      </c>
      <c r="J54" s="2">
        <v>0</v>
      </c>
      <c r="K54" s="10">
        <f>SUM(G54:J54)</f>
        <v>24</v>
      </c>
    </row>
    <row r="55" spans="6:11" x14ac:dyDescent="0.35">
      <c r="F55" s="9" t="s">
        <v>15</v>
      </c>
      <c r="G55" s="2">
        <v>0</v>
      </c>
      <c r="H55" s="2">
        <v>61</v>
      </c>
      <c r="I55" s="2">
        <v>100</v>
      </c>
      <c r="J55" s="2">
        <v>100</v>
      </c>
      <c r="K55" s="10">
        <f>SUM(G55:J55)</f>
        <v>261</v>
      </c>
    </row>
    <row r="56" spans="6:11" ht="15" thickBot="1" x14ac:dyDescent="0.4">
      <c r="F56" s="11" t="s">
        <v>22</v>
      </c>
      <c r="G56" s="12">
        <f>SUM(G52:G55)</f>
        <v>100</v>
      </c>
      <c r="H56" s="12">
        <f t="shared" ref="H56:J56" si="9">SUM(H52:H55)</f>
        <v>100</v>
      </c>
      <c r="I56" s="12">
        <f t="shared" si="9"/>
        <v>100</v>
      </c>
      <c r="J56" s="12">
        <f t="shared" si="9"/>
        <v>100</v>
      </c>
      <c r="K56" s="13">
        <f>SUM(K52:K55)</f>
        <v>400</v>
      </c>
    </row>
  </sheetData>
  <mergeCells count="10">
    <mergeCell ref="M8:N8"/>
    <mergeCell ref="F2:K2"/>
    <mergeCell ref="F9:K9"/>
    <mergeCell ref="F29:K29"/>
    <mergeCell ref="F36:K36"/>
    <mergeCell ref="F1:K1"/>
    <mergeCell ref="F16:K16"/>
    <mergeCell ref="F22:K22"/>
    <mergeCell ref="F43:K43"/>
    <mergeCell ref="F50:K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E967A-1F81-4724-AE34-63BB0AF7418E}">
  <dimension ref="A1:B91"/>
  <sheetViews>
    <sheetView zoomScale="90" workbookViewId="0">
      <selection activeCell="A84" sqref="A84"/>
    </sheetView>
  </sheetViews>
  <sheetFormatPr defaultRowHeight="14.5" x14ac:dyDescent="0.35"/>
  <cols>
    <col min="1" max="1" width="50.08984375" bestFit="1" customWidth="1"/>
    <col min="2" max="2" width="18.54296875" bestFit="1" customWidth="1"/>
  </cols>
  <sheetData>
    <row r="1" spans="1:2" x14ac:dyDescent="0.35">
      <c r="A1" s="18" t="s">
        <v>30</v>
      </c>
      <c r="B1" s="19" t="s">
        <v>33</v>
      </c>
    </row>
    <row r="2" spans="1:2" x14ac:dyDescent="0.35">
      <c r="A2" s="9" t="s">
        <v>31</v>
      </c>
      <c r="B2" s="10">
        <f>Income!B20</f>
        <v>15930</v>
      </c>
    </row>
    <row r="3" spans="1:2" x14ac:dyDescent="0.35">
      <c r="A3" s="9" t="s">
        <v>34</v>
      </c>
      <c r="B3" s="10">
        <f>Income!B20*0.9</f>
        <v>14337</v>
      </c>
    </row>
    <row r="4" spans="1:2" ht="15" thickBot="1" x14ac:dyDescent="0.4">
      <c r="A4" s="21" t="s">
        <v>32</v>
      </c>
      <c r="B4" s="24">
        <f>Income!B20*0.75</f>
        <v>11947.5</v>
      </c>
    </row>
    <row r="6" spans="1:2" ht="15" thickBot="1" x14ac:dyDescent="0.4"/>
    <row r="7" spans="1:2" ht="15" thickBot="1" x14ac:dyDescent="0.4">
      <c r="A7" s="26" t="s">
        <v>50</v>
      </c>
      <c r="B7" s="27">
        <f>B2</f>
        <v>15930</v>
      </c>
    </row>
    <row r="8" spans="1:2" x14ac:dyDescent="0.35">
      <c r="A8" s="28" t="s">
        <v>38</v>
      </c>
      <c r="B8" s="29"/>
    </row>
    <row r="9" spans="1:2" x14ac:dyDescent="0.35">
      <c r="A9" s="9" t="s">
        <v>27</v>
      </c>
      <c r="B9" s="10">
        <v>500</v>
      </c>
    </row>
    <row r="10" spans="1:2" x14ac:dyDescent="0.35">
      <c r="A10" s="9" t="s">
        <v>35</v>
      </c>
      <c r="B10" s="10">
        <v>0</v>
      </c>
    </row>
    <row r="11" spans="1:2" x14ac:dyDescent="0.35">
      <c r="A11" s="9" t="s">
        <v>36</v>
      </c>
      <c r="B11" s="10">
        <v>500</v>
      </c>
    </row>
    <row r="12" spans="1:2" x14ac:dyDescent="0.35">
      <c r="A12" s="9" t="s">
        <v>37</v>
      </c>
      <c r="B12" s="10">
        <v>200</v>
      </c>
    </row>
    <row r="13" spans="1:2" ht="15" thickBot="1" x14ac:dyDescent="0.4">
      <c r="A13" s="30" t="s">
        <v>39</v>
      </c>
      <c r="B13" s="31">
        <f>SUM(B9:B12)</f>
        <v>1200</v>
      </c>
    </row>
    <row r="14" spans="1:2" x14ac:dyDescent="0.35">
      <c r="A14" s="28" t="s">
        <v>40</v>
      </c>
      <c r="B14" s="29"/>
    </row>
    <row r="15" spans="1:2" x14ac:dyDescent="0.35">
      <c r="A15" s="9" t="s">
        <v>41</v>
      </c>
      <c r="B15" s="10">
        <v>0</v>
      </c>
    </row>
    <row r="16" spans="1:2" x14ac:dyDescent="0.35">
      <c r="A16" s="9" t="s">
        <v>42</v>
      </c>
      <c r="B16" s="10">
        <v>0</v>
      </c>
    </row>
    <row r="17" spans="1:2" x14ac:dyDescent="0.35">
      <c r="A17" s="9" t="s">
        <v>131</v>
      </c>
      <c r="B17" s="10">
        <v>0</v>
      </c>
    </row>
    <row r="18" spans="1:2" ht="15" thickBot="1" x14ac:dyDescent="0.4">
      <c r="A18" s="30" t="s">
        <v>43</v>
      </c>
      <c r="B18" s="31">
        <f>SUM(B15:B17)</f>
        <v>0</v>
      </c>
    </row>
    <row r="19" spans="1:2" x14ac:dyDescent="0.35">
      <c r="A19" s="28" t="s">
        <v>48</v>
      </c>
      <c r="B19" s="29"/>
    </row>
    <row r="20" spans="1:2" x14ac:dyDescent="0.35">
      <c r="A20" s="9" t="s">
        <v>44</v>
      </c>
      <c r="B20" s="10">
        <v>0</v>
      </c>
    </row>
    <row r="21" spans="1:2" x14ac:dyDescent="0.35">
      <c r="A21" s="9" t="s">
        <v>45</v>
      </c>
      <c r="B21" s="10">
        <v>0</v>
      </c>
    </row>
    <row r="22" spans="1:2" x14ac:dyDescent="0.35">
      <c r="A22" s="9" t="s">
        <v>46</v>
      </c>
      <c r="B22" s="10">
        <v>0</v>
      </c>
    </row>
    <row r="23" spans="1:2" x14ac:dyDescent="0.35">
      <c r="A23" s="9" t="s">
        <v>75</v>
      </c>
      <c r="B23" s="10">
        <v>1000</v>
      </c>
    </row>
    <row r="24" spans="1:2" x14ac:dyDescent="0.35">
      <c r="A24" s="9" t="s">
        <v>47</v>
      </c>
      <c r="B24" s="10">
        <v>0</v>
      </c>
    </row>
    <row r="25" spans="1:2" ht="15" thickBot="1" x14ac:dyDescent="0.4">
      <c r="A25" s="30" t="s">
        <v>49</v>
      </c>
      <c r="B25" s="31">
        <f>SUM(B20:B24)</f>
        <v>1000</v>
      </c>
    </row>
    <row r="26" spans="1:2" x14ac:dyDescent="0.35">
      <c r="A26" s="28" t="s">
        <v>51</v>
      </c>
      <c r="B26" s="29"/>
    </row>
    <row r="27" spans="1:2" x14ac:dyDescent="0.35">
      <c r="A27" s="9" t="s">
        <v>52</v>
      </c>
      <c r="B27" s="10">
        <v>250</v>
      </c>
    </row>
    <row r="28" spans="1:2" x14ac:dyDescent="0.35">
      <c r="A28" s="9" t="s">
        <v>53</v>
      </c>
      <c r="B28" s="10">
        <v>250</v>
      </c>
    </row>
    <row r="29" spans="1:2" x14ac:dyDescent="0.35">
      <c r="A29" s="9" t="s">
        <v>54</v>
      </c>
      <c r="B29" s="10">
        <v>250</v>
      </c>
    </row>
    <row r="30" spans="1:2" x14ac:dyDescent="0.35">
      <c r="A30" s="9" t="s">
        <v>55</v>
      </c>
      <c r="B30" s="10">
        <v>250</v>
      </c>
    </row>
    <row r="31" spans="1:2" x14ac:dyDescent="0.35">
      <c r="A31" s="9" t="s">
        <v>56</v>
      </c>
      <c r="B31" s="10">
        <v>100</v>
      </c>
    </row>
    <row r="32" spans="1:2" x14ac:dyDescent="0.35">
      <c r="A32" s="9" t="s">
        <v>60</v>
      </c>
      <c r="B32" s="10">
        <v>100</v>
      </c>
    </row>
    <row r="33" spans="1:2" x14ac:dyDescent="0.35">
      <c r="A33" s="9" t="s">
        <v>57</v>
      </c>
      <c r="B33" s="10">
        <v>500</v>
      </c>
    </row>
    <row r="34" spans="1:2" x14ac:dyDescent="0.35">
      <c r="A34" s="9" t="s">
        <v>58</v>
      </c>
      <c r="B34" s="10">
        <v>200</v>
      </c>
    </row>
    <row r="35" spans="1:2" ht="15" thickBot="1" x14ac:dyDescent="0.4">
      <c r="A35" s="30" t="s">
        <v>59</v>
      </c>
      <c r="B35" s="31">
        <f>SUM(B27:B34)</f>
        <v>1900</v>
      </c>
    </row>
    <row r="36" spans="1:2" x14ac:dyDescent="0.35">
      <c r="A36" s="28" t="s">
        <v>61</v>
      </c>
      <c r="B36" s="29"/>
    </row>
    <row r="37" spans="1:2" x14ac:dyDescent="0.35">
      <c r="A37" s="9" t="s">
        <v>66</v>
      </c>
      <c r="B37" s="10">
        <v>50</v>
      </c>
    </row>
    <row r="38" spans="1:2" x14ac:dyDescent="0.35">
      <c r="A38" s="9" t="s">
        <v>62</v>
      </c>
      <c r="B38" s="10">
        <v>250</v>
      </c>
    </row>
    <row r="39" spans="1:2" x14ac:dyDescent="0.35">
      <c r="A39" s="9" t="s">
        <v>63</v>
      </c>
      <c r="B39" s="10">
        <v>200</v>
      </c>
    </row>
    <row r="40" spans="1:2" x14ac:dyDescent="0.35">
      <c r="A40" s="9" t="s">
        <v>64</v>
      </c>
      <c r="B40" s="10">
        <v>200</v>
      </c>
    </row>
    <row r="41" spans="1:2" x14ac:dyDescent="0.35">
      <c r="A41" s="9" t="s">
        <v>65</v>
      </c>
      <c r="B41" s="10">
        <v>250</v>
      </c>
    </row>
    <row r="42" spans="1:2" ht="15" thickBot="1" x14ac:dyDescent="0.4">
      <c r="A42" s="30" t="s">
        <v>67</v>
      </c>
      <c r="B42" s="31">
        <f>SUM(B37:B41)</f>
        <v>950</v>
      </c>
    </row>
    <row r="43" spans="1:2" x14ac:dyDescent="0.35">
      <c r="A43" s="28" t="s">
        <v>68</v>
      </c>
      <c r="B43" s="29"/>
    </row>
    <row r="44" spans="1:2" x14ac:dyDescent="0.35">
      <c r="A44" s="9" t="s">
        <v>69</v>
      </c>
      <c r="B44" s="10">
        <v>150</v>
      </c>
    </row>
    <row r="45" spans="1:2" x14ac:dyDescent="0.35">
      <c r="A45" s="9" t="s">
        <v>70</v>
      </c>
      <c r="B45" s="10">
        <v>250</v>
      </c>
    </row>
    <row r="46" spans="1:2" x14ac:dyDescent="0.35">
      <c r="A46" s="9" t="s">
        <v>71</v>
      </c>
      <c r="B46" s="10">
        <v>150</v>
      </c>
    </row>
    <row r="47" spans="1:2" x14ac:dyDescent="0.35">
      <c r="A47" s="9" t="s">
        <v>72</v>
      </c>
      <c r="B47" s="10">
        <v>250</v>
      </c>
    </row>
    <row r="48" spans="1:2" x14ac:dyDescent="0.35">
      <c r="A48" s="9" t="s">
        <v>73</v>
      </c>
      <c r="B48" s="10">
        <v>0</v>
      </c>
    </row>
    <row r="49" spans="1:2" x14ac:dyDescent="0.35">
      <c r="A49" s="9" t="s">
        <v>74</v>
      </c>
      <c r="B49" s="10">
        <v>0</v>
      </c>
    </row>
    <row r="50" spans="1:2" x14ac:dyDescent="0.35">
      <c r="A50" s="9" t="s">
        <v>76</v>
      </c>
      <c r="B50" s="10">
        <v>0</v>
      </c>
    </row>
    <row r="51" spans="1:2" x14ac:dyDescent="0.35">
      <c r="A51" s="9" t="s">
        <v>77</v>
      </c>
      <c r="B51" s="10">
        <v>0</v>
      </c>
    </row>
    <row r="52" spans="1:2" ht="15" thickBot="1" x14ac:dyDescent="0.4">
      <c r="A52" s="30" t="s">
        <v>78</v>
      </c>
      <c r="B52" s="31">
        <f>SUM(B44:B51)</f>
        <v>800</v>
      </c>
    </row>
    <row r="53" spans="1:2" x14ac:dyDescent="0.35">
      <c r="A53" s="28" t="s">
        <v>79</v>
      </c>
      <c r="B53" s="29"/>
    </row>
    <row r="54" spans="1:2" x14ac:dyDescent="0.35">
      <c r="A54" s="9" t="s">
        <v>80</v>
      </c>
      <c r="B54" s="10">
        <v>100</v>
      </c>
    </row>
    <row r="55" spans="1:2" x14ac:dyDescent="0.35">
      <c r="A55" s="9" t="s">
        <v>81</v>
      </c>
      <c r="B55" s="10">
        <v>50</v>
      </c>
    </row>
    <row r="56" spans="1:2" x14ac:dyDescent="0.35">
      <c r="A56" s="9" t="s">
        <v>82</v>
      </c>
      <c r="B56" s="10">
        <v>0</v>
      </c>
    </row>
    <row r="57" spans="1:2" ht="15" thickBot="1" x14ac:dyDescent="0.4">
      <c r="A57" s="30" t="s">
        <v>83</v>
      </c>
      <c r="B57" s="31">
        <f>SUM(B54:B56)</f>
        <v>150</v>
      </c>
    </row>
    <row r="58" spans="1:2" x14ac:dyDescent="0.35">
      <c r="A58" s="28" t="s">
        <v>84</v>
      </c>
      <c r="B58" s="29"/>
    </row>
    <row r="59" spans="1:2" x14ac:dyDescent="0.35">
      <c r="A59" s="9" t="s">
        <v>85</v>
      </c>
      <c r="B59" s="10">
        <v>500</v>
      </c>
    </row>
    <row r="60" spans="1:2" x14ac:dyDescent="0.35">
      <c r="A60" s="9" t="s">
        <v>86</v>
      </c>
      <c r="B60" s="10">
        <v>650</v>
      </c>
    </row>
    <row r="61" spans="1:2" x14ac:dyDescent="0.35">
      <c r="A61" s="9" t="s">
        <v>87</v>
      </c>
      <c r="B61" s="10">
        <v>500</v>
      </c>
    </row>
    <row r="62" spans="1:2" x14ac:dyDescent="0.35">
      <c r="A62" s="9" t="s">
        <v>88</v>
      </c>
      <c r="B62" s="10">
        <v>0</v>
      </c>
    </row>
    <row r="63" spans="1:2" x14ac:dyDescent="0.35">
      <c r="A63" s="9" t="s">
        <v>89</v>
      </c>
      <c r="B63" s="10">
        <v>250</v>
      </c>
    </row>
    <row r="64" spans="1:2" x14ac:dyDescent="0.35">
      <c r="A64" s="9" t="s">
        <v>90</v>
      </c>
      <c r="B64" s="10">
        <v>500</v>
      </c>
    </row>
    <row r="65" spans="1:2" x14ac:dyDescent="0.35">
      <c r="A65" s="9" t="s">
        <v>91</v>
      </c>
      <c r="B65" s="10">
        <v>400</v>
      </c>
    </row>
    <row r="66" spans="1:2" x14ac:dyDescent="0.35">
      <c r="A66" s="9" t="s">
        <v>92</v>
      </c>
      <c r="B66" s="10">
        <v>100</v>
      </c>
    </row>
    <row r="67" spans="1:2" x14ac:dyDescent="0.35">
      <c r="A67" s="9" t="s">
        <v>93</v>
      </c>
      <c r="B67" s="10">
        <v>2000</v>
      </c>
    </row>
    <row r="68" spans="1:2" x14ac:dyDescent="0.35">
      <c r="A68" s="9" t="s">
        <v>96</v>
      </c>
      <c r="B68" s="10">
        <v>500</v>
      </c>
    </row>
    <row r="69" spans="1:2" x14ac:dyDescent="0.35">
      <c r="A69" s="9" t="s">
        <v>97</v>
      </c>
      <c r="B69" s="10">
        <v>150</v>
      </c>
    </row>
    <row r="70" spans="1:2" x14ac:dyDescent="0.35">
      <c r="A70" s="9" t="s">
        <v>99</v>
      </c>
      <c r="B70" s="10">
        <v>0</v>
      </c>
    </row>
    <row r="71" spans="1:2" x14ac:dyDescent="0.35">
      <c r="A71" s="9" t="s">
        <v>98</v>
      </c>
      <c r="B71" s="10">
        <v>0</v>
      </c>
    </row>
    <row r="72" spans="1:2" x14ac:dyDescent="0.35">
      <c r="A72" s="9" t="s">
        <v>94</v>
      </c>
      <c r="B72" s="10">
        <v>0</v>
      </c>
    </row>
    <row r="73" spans="1:2" ht="15" thickBot="1" x14ac:dyDescent="0.4">
      <c r="A73" s="30" t="s">
        <v>95</v>
      </c>
      <c r="B73" s="31">
        <f>SUM(B59:B72)</f>
        <v>5550</v>
      </c>
    </row>
    <row r="74" spans="1:2" x14ac:dyDescent="0.35">
      <c r="A74" s="28" t="s">
        <v>100</v>
      </c>
      <c r="B74" s="29"/>
    </row>
    <row r="75" spans="1:2" x14ac:dyDescent="0.35">
      <c r="A75" s="9" t="s">
        <v>101</v>
      </c>
      <c r="B75" s="10">
        <v>100</v>
      </c>
    </row>
    <row r="76" spans="1:2" x14ac:dyDescent="0.35">
      <c r="A76" s="9" t="s">
        <v>102</v>
      </c>
      <c r="B76" s="10">
        <v>0</v>
      </c>
    </row>
    <row r="77" spans="1:2" x14ac:dyDescent="0.35">
      <c r="A77" s="9" t="s">
        <v>103</v>
      </c>
      <c r="B77" s="10">
        <v>250</v>
      </c>
    </row>
    <row r="78" spans="1:2" x14ac:dyDescent="0.35">
      <c r="A78" s="9" t="s">
        <v>104</v>
      </c>
      <c r="B78" s="10">
        <v>0</v>
      </c>
    </row>
    <row r="79" spans="1:2" x14ac:dyDescent="0.35">
      <c r="A79" s="9" t="s">
        <v>105</v>
      </c>
      <c r="B79" s="10">
        <v>200</v>
      </c>
    </row>
    <row r="80" spans="1:2" x14ac:dyDescent="0.35">
      <c r="A80" s="9" t="s">
        <v>106</v>
      </c>
      <c r="B80" s="10">
        <v>0</v>
      </c>
    </row>
    <row r="81" spans="1:2" ht="15" thickBot="1" x14ac:dyDescent="0.4">
      <c r="A81" s="32" t="s">
        <v>107</v>
      </c>
      <c r="B81" s="33">
        <f>SUM(B75:B80)</f>
        <v>550</v>
      </c>
    </row>
    <row r="82" spans="1:2" x14ac:dyDescent="0.35">
      <c r="A82" s="28" t="s">
        <v>108</v>
      </c>
      <c r="B82" s="29"/>
    </row>
    <row r="83" spans="1:2" x14ac:dyDescent="0.35">
      <c r="A83" s="9" t="s">
        <v>109</v>
      </c>
      <c r="B83" s="10">
        <v>250</v>
      </c>
    </row>
    <row r="84" spans="1:2" x14ac:dyDescent="0.35">
      <c r="A84" s="9" t="s">
        <v>110</v>
      </c>
      <c r="B84" s="10">
        <v>100</v>
      </c>
    </row>
    <row r="85" spans="1:2" x14ac:dyDescent="0.35">
      <c r="A85" s="9" t="s">
        <v>111</v>
      </c>
      <c r="B85" s="10">
        <v>250</v>
      </c>
    </row>
    <row r="86" spans="1:2" ht="15" thickBot="1" x14ac:dyDescent="0.4">
      <c r="A86" s="30" t="s">
        <v>116</v>
      </c>
      <c r="B86" s="31">
        <f>SUM(B83:B85)</f>
        <v>600</v>
      </c>
    </row>
    <row r="87" spans="1:2" ht="15" thickBot="1" x14ac:dyDescent="0.4">
      <c r="A87" s="38" t="s">
        <v>135</v>
      </c>
      <c r="B87" s="39">
        <v>15</v>
      </c>
    </row>
    <row r="88" spans="1:2" ht="15" thickBot="1" x14ac:dyDescent="0.4">
      <c r="A88" s="36" t="s">
        <v>115</v>
      </c>
      <c r="B88" s="37">
        <f>B7*0.1</f>
        <v>1593</v>
      </c>
    </row>
    <row r="89" spans="1:2" ht="15" thickBot="1" x14ac:dyDescent="0.4">
      <c r="A89" s="36" t="s">
        <v>114</v>
      </c>
      <c r="B89" s="37">
        <f>B7*0.1</f>
        <v>1593</v>
      </c>
    </row>
    <row r="90" spans="1:2" x14ac:dyDescent="0.35">
      <c r="A90" s="34" t="s">
        <v>112</v>
      </c>
      <c r="B90" s="35">
        <f>B13+B18+B25+B35+B42+B52+B57+B73+B81+B86+B88+B89+B87</f>
        <v>15901</v>
      </c>
    </row>
    <row r="91" spans="1:2" x14ac:dyDescent="0.35">
      <c r="A91" s="5" t="s">
        <v>113</v>
      </c>
      <c r="B91" s="25">
        <f>B7-B90</f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221C37307E744AC1A15247F2E0322" ma:contentTypeVersion="12" ma:contentTypeDescription="Create a new document." ma:contentTypeScope="" ma:versionID="0d360625547802edc811a3e515622993">
  <xsd:schema xmlns:xsd="http://www.w3.org/2001/XMLSchema" xmlns:xs="http://www.w3.org/2001/XMLSchema" xmlns:p="http://schemas.microsoft.com/office/2006/metadata/properties" xmlns:ns2="42ca4e6f-ea62-4d0f-89fe-71d3e5e326ec" xmlns:ns3="5c679835-6ed4-4487-bd1e-3e3aff85a3d8" targetNamespace="http://schemas.microsoft.com/office/2006/metadata/properties" ma:root="true" ma:fieldsID="1f4c52e7e536bd4511ccd92329e22792" ns2:_="" ns3:_="">
    <xsd:import namespace="42ca4e6f-ea62-4d0f-89fe-71d3e5e326ec"/>
    <xsd:import namespace="5c679835-6ed4-4487-bd1e-3e3aff85a3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4e6f-ea62-4d0f-89fe-71d3e5e326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79835-6ed4-4487-bd1e-3e3aff85a3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994F0C-4AA8-412A-8480-BDE2DC0A4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a4e6f-ea62-4d0f-89fe-71d3e5e326ec"/>
    <ds:schemaRef ds:uri="5c679835-6ed4-4487-bd1e-3e3aff85a3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1382DF-4F60-499E-9F9D-F3FF967B1A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87EA22-C935-4FFF-980F-56EBDF300EA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</vt:lpstr>
      <vt:lpstr>Chapter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jried</dc:creator>
  <cp:lastModifiedBy>jried</cp:lastModifiedBy>
  <dcterms:created xsi:type="dcterms:W3CDTF">2021-03-15T18:00:36Z</dcterms:created>
  <dcterms:modified xsi:type="dcterms:W3CDTF">2022-08-18T14:50:42Z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0x0101001F5221C37307E744AC1A15247F2E0322</vt:lpwstr>
  </property>
</Properties>
</file>