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ECF\"/>
    </mc:Choice>
  </mc:AlternateContent>
  <xr:revisionPtr revIDLastSave="0" documentId="13_ncr:1_{749FC280-EE5C-45A7-9886-6808EEC9EF5B}" xr6:coauthVersionLast="47" xr6:coauthVersionMax="47" xr10:uidLastSave="{00000000-0000-0000-0000-000000000000}"/>
  <bookViews>
    <workbookView xWindow="2172" yWindow="432" windowWidth="20868" windowHeight="11928" xr2:uid="{3F6B67B7-8585-45D1-9DA0-D7350C0E10FA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K3" i="2"/>
  <c r="M3" i="2" s="1"/>
  <c r="O3" i="2"/>
  <c r="H4" i="2"/>
  <c r="K4" i="2"/>
  <c r="O4" i="2" s="1"/>
  <c r="M4" i="2"/>
  <c r="H5" i="2"/>
  <c r="H10" i="2" s="1"/>
  <c r="K5" i="2"/>
  <c r="M5" i="2" s="1"/>
  <c r="H6" i="2"/>
  <c r="K6" i="2"/>
  <c r="M6" i="2" s="1"/>
  <c r="O6" i="2"/>
  <c r="H7" i="2"/>
  <c r="K7" i="2"/>
  <c r="M7" i="2"/>
  <c r="O7" i="2"/>
  <c r="C8" i="2"/>
  <c r="F8" i="2"/>
  <c r="G8" i="2"/>
  <c r="H9" i="2" s="1"/>
  <c r="I8" i="2"/>
  <c r="L8" i="2"/>
  <c r="P9" i="2" l="1"/>
  <c r="M10" i="2"/>
  <c r="K8" i="2"/>
  <c r="M9" i="2" s="1"/>
  <c r="O5" i="2"/>
  <c r="O8" i="2" s="1"/>
  <c r="Q3" i="2" l="1"/>
  <c r="Q7" i="2"/>
  <c r="Q8" i="2"/>
  <c r="Q5" i="2"/>
  <c r="Q4" i="2"/>
  <c r="Q6" i="2"/>
  <c r="P10" i="2" l="1"/>
  <c r="R10" i="2" s="1"/>
</calcChain>
</file>

<file path=xl/sharedStrings.xml><?xml version="1.0" encoding="utf-8"?>
<sst xmlns="http://schemas.openxmlformats.org/spreadsheetml/2006/main" count="88" uniqueCount="63">
  <si>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</si>
  <si>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</si>
  <si>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</si>
  <si>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</si>
  <si>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</si>
  <si>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</si>
  <si>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</si>
  <si>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</si>
  <si>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</si>
  <si>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</si>
  <si>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</si>
  <si>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</si>
  <si>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</si>
  <si>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</si>
  <si>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</si>
  <si>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</si>
  <si>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</si>
  <si>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</si>
  <si>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</si>
  <si>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</si>
  <si>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</si>
  <si>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</si>
  <si>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</si>
  <si>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</si>
  <si>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</si>
  <si>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</si>
  <si>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</si>
  <si>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</si>
  <si>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</si>
  <si>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</si>
  <si>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</si>
  <si>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</si>
  <si>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</si>
  <si>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</si>
  <si>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</si>
  <si>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</si>
  <si>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</si>
  <si>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</si>
  <si>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2310-32-3303</t>
  </si>
  <si>
    <t>WD</t>
  </si>
  <si>
    <t>03-ARM’S LENGTH</t>
  </si>
  <si>
    <t>LAKE</t>
  </si>
  <si>
    <t>MHD</t>
  </si>
  <si>
    <t>No</t>
  </si>
  <si>
    <t xml:space="preserve">  /  /    </t>
  </si>
  <si>
    <t>LAKEFRONT &amp; BACKLOTS</t>
  </si>
  <si>
    <t>2310-BP-09</t>
  </si>
  <si>
    <t>MHS</t>
  </si>
  <si>
    <t>2310-DA-05</t>
  </si>
  <si>
    <t>1QS</t>
  </si>
  <si>
    <t>2310-IS1-01</t>
  </si>
  <si>
    <t>1S</t>
  </si>
  <si>
    <t>2310-JS-20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</si>
  <si>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</si>
  <si>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</si>
  <si>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</si>
  <si>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</si>
  <si>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</si>
  <si>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</si>
  <si>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</si>
  <si>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</si>
  <si>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USE 1.950</t>
  </si>
  <si>
    <t>COLFAX LAKE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</si>
</sst>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6" fontId="0" fillId="0" borderId="0" xfId="0" applyNumberFormat="1"/>
    <xf numFmtId="6" fontId="2" fillId="2" borderId="1" xfId="0" applyNumberFormat="1" applyFont="1" applyFill="1" applyBorder="1"/>
    <xf numFmtId="6" fontId="2" fillId="2" borderId="0" xfId="0" applyNumberFormat="1" applyFont="1" applyFill="1"/>
    <xf numFmtId="6" fontId="2" fillId="2" borderId="2" xfId="0" applyNumberFormat="1" applyFont="1" applyFill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166" fontId="0" fillId="0" borderId="0" xfId="0" applyNumberFormat="1"/>
    <xf numFmtId="166" fontId="2" fillId="2" borderId="1" xfId="0" applyNumberFormat="1" applyFont="1" applyFill="1" applyBorder="1"/>
    <xf numFmtId="166" fontId="2" fillId="2" borderId="0" xfId="0" applyNumberFormat="1" applyFont="1" applyFill="1"/>
    <xf numFmtId="166" fontId="2" fillId="2" borderId="2" xfId="0" applyNumberFormat="1" applyFont="1" applyFill="1" applyBorder="1"/>
    <xf numFmtId="38" fontId="0" fillId="0" borderId="0" xfId="0" applyNumberFormat="1"/>
    <xf numFmtId="38" fontId="2" fillId="2" borderId="1" xfId="0" applyNumberFormat="1" applyFont="1" applyFill="1" applyBorder="1"/>
    <xf numFmtId="38" fontId="2" fillId="2" borderId="0" xfId="0" applyNumberFormat="1" applyFont="1" applyFill="1"/>
    <xf numFmtId="38" fontId="2" fillId="2" borderId="2" xfId="0" applyNumberFormat="1" applyFont="1" applyFill="1" applyBorder="1"/>
    <xf numFmtId="167" fontId="0" fillId="0" borderId="0" xfId="0" applyNumberFormat="1"/>
    <xf numFmtId="167" fontId="2" fillId="2" borderId="1" xfId="0" applyNumberFormat="1" applyFont="1" applyFill="1" applyBorder="1"/>
    <xf numFmtId="167" fontId="2" fillId="2" borderId="0" xfId="0" applyNumberFormat="1" applyFont="1" applyFill="1"/>
    <xf numFmtId="167" fontId="2" fillId="2" borderId="2" xfId="0" applyNumberFormat="1" applyFont="1" applyFill="1" applyBorder="1"/>
    <xf numFmtId="49" fontId="0" fillId="0" borderId="0" xfId="0" quotePrefix="1" applyNumberFormat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0" fillId="0" borderId="0" xfId="0" applyNumberFormat="1"/>
    <xf numFmtId="168" fontId="2" fillId="2" borderId="1" xfId="0" applyNumberFormat="1" applyFont="1" applyFill="1" applyBorder="1"/>
    <xf numFmtId="168" fontId="2" fillId="2" borderId="0" xfId="0" applyNumberFormat="1" applyFont="1" applyFill="1"/>
    <xf numFmtId="168" fontId="2" fillId="2" borderId="2" xfId="0" applyNumberFormat="1" applyFont="1" applyFill="1" applyBorder="1"/>
    <xf numFmtId="168" fontId="2" fillId="2" borderId="2" xfId="0" applyNumberFormat="1" applyFont="1" applyFill="1" applyBorder="1" applyAlignment="1">
      <alignment horizontal="right"/>
    </xf>
    <xf numFmtId="6" fontId="1" fillId="0" borderId="0" xfId="0" applyNumberFormat="1" applyFont="1"/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38" fontId="4" fillId="3" borderId="0" xfId="0" applyNumberFormat="1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right"/>
    </xf>
    <xf numFmtId="168" fontId="4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8D9D-CBA4-4DB3-88D9-F5F9487C54AC}">
  <dimension ref="A1:BK12"/>
  <sheetViews>
    <sheetView tabSelected="1" workbookViewId="0">
      <selection activeCell="N14" sqref="A1:N14"/>
    </sheetView>
  </sheetViews>
  <sheetFormatPr defaultRowHeight="14.4" x14ac:dyDescent="0.3"/>
  <cols>
    <col min="1" max="1" width="13.5546875" bestFit="1" customWidth="1"/>
    <col min="2" max="2" width="8.88671875" style="14" bestFit="1" customWidth="1"/>
    <col min="3" max="3" width="10.77734375" style="6" bestFit="1" customWidth="1"/>
    <col min="4" max="4" width="5.33203125" bestFit="1" customWidth="1"/>
    <col min="5" max="5" width="3.33203125" customWidth="1"/>
    <col min="6" max="6" width="10.77734375" style="6" bestFit="1" customWidth="1"/>
    <col min="7" max="7" width="13.5546875" style="6" bestFit="1" customWidth="1"/>
    <col min="8" max="8" width="12.109375" style="10" bestFit="1" customWidth="1"/>
    <col min="9" max="9" width="12.77734375" style="6" bestFit="1" customWidth="1"/>
    <col min="10" max="10" width="10.44140625" style="6" bestFit="1" customWidth="1"/>
    <col min="11" max="11" width="12.77734375" style="6" bestFit="1" customWidth="1"/>
    <col min="12" max="12" width="12.109375" style="6" bestFit="1" customWidth="1"/>
    <col min="13" max="13" width="6.21875" style="18" bestFit="1" customWidth="1"/>
    <col min="14" max="14" width="8.6640625" style="22" customWidth="1"/>
    <col min="15" max="15" width="13" style="26" hidden="1" customWidth="1"/>
    <col min="16" max="16" width="0.109375" style="33" hidden="1" customWidth="1"/>
    <col min="17" max="17" width="17.33203125" style="34" hidden="1" customWidth="1"/>
    <col min="18" max="18" width="12.33203125" hidden="1" customWidth="1"/>
    <col min="19" max="19" width="8.77734375" hidden="1" customWidth="1"/>
    <col min="20" max="20" width="10" style="6" hidden="1" customWidth="1"/>
    <col min="21" max="21" width="10.88671875" hidden="1" customWidth="1"/>
    <col min="22" max="22" width="9.77734375" style="14" hidden="1" customWidth="1"/>
    <col min="23" max="23" width="18.33203125" hidden="1" customWidth="1"/>
    <col min="24" max="24" width="21.44140625" hidden="1" customWidth="1"/>
    <col min="25" max="25" width="13.109375" hidden="1" customWidth="1"/>
    <col min="26" max="26" width="12.6640625" hidden="1" customWidth="1"/>
    <col min="27" max="27" width="17.6640625" hidden="1" customWidth="1"/>
    <col min="28" max="28" width="6.88671875" hidden="1" customWidth="1"/>
    <col min="29" max="29" width="12.109375" hidden="1" customWidth="1"/>
    <col min="30" max="30" width="6.109375" hidden="1" customWidth="1"/>
    <col min="31" max="31" width="18.6640625" hidden="1" customWidth="1"/>
    <col min="32" max="32" width="15.44140625" hidden="1" customWidth="1"/>
    <col min="33" max="33" width="13.6640625" hidden="1" customWidth="1"/>
    <col min="34" max="34" width="9.88671875" hidden="1" customWidth="1"/>
    <col min="35" max="35" width="15.33203125" hidden="1" customWidth="1"/>
    <col min="36" max="36" width="19.33203125" hidden="1" customWidth="1"/>
    <col min="37" max="37" width="19" hidden="1" customWidth="1"/>
    <col min="38" max="38" width="15.77734375" hidden="1" customWidth="1"/>
    <col min="39" max="39" width="0" hidden="1" customWidth="1"/>
  </cols>
  <sheetData>
    <row r="1" spans="1:63" x14ac:dyDescent="0.3">
      <c r="A1" s="1" t="s">
        <v>62</v>
      </c>
    </row>
    <row r="2" spans="1:63" s="50" customFormat="1" x14ac:dyDescent="0.3">
      <c r="A2" s="40" t="s">
        <v>0</v>
      </c>
      <c r="B2" s="41" t="s">
        <v>1</v>
      </c>
      <c r="C2" s="42" t="s">
        <v>2</v>
      </c>
      <c r="D2" s="40" t="s">
        <v>3</v>
      </c>
      <c r="E2" s="40" t="s">
        <v>4</v>
      </c>
      <c r="F2" s="42" t="s">
        <v>5</v>
      </c>
      <c r="G2" s="42" t="s">
        <v>6</v>
      </c>
      <c r="H2" s="43" t="s">
        <v>7</v>
      </c>
      <c r="I2" s="42" t="s">
        <v>8</v>
      </c>
      <c r="J2" s="42" t="s">
        <v>9</v>
      </c>
      <c r="K2" s="42" t="s">
        <v>10</v>
      </c>
      <c r="L2" s="42" t="s">
        <v>11</v>
      </c>
      <c r="M2" s="44" t="s">
        <v>12</v>
      </c>
      <c r="N2" s="45" t="s">
        <v>13</v>
      </c>
      <c r="O2" s="46" t="s">
        <v>14</v>
      </c>
      <c r="P2" s="47" t="s">
        <v>15</v>
      </c>
      <c r="Q2" s="48" t="s">
        <v>16</v>
      </c>
      <c r="R2" s="40" t="s">
        <v>17</v>
      </c>
      <c r="S2" s="40" t="s">
        <v>18</v>
      </c>
      <c r="T2" s="42" t="s">
        <v>19</v>
      </c>
      <c r="U2" s="40" t="s">
        <v>20</v>
      </c>
      <c r="V2" s="41" t="s">
        <v>21</v>
      </c>
      <c r="W2" s="40" t="s">
        <v>22</v>
      </c>
      <c r="X2" s="40" t="s">
        <v>23</v>
      </c>
      <c r="Y2" s="40" t="s">
        <v>24</v>
      </c>
      <c r="Z2" s="40" t="s">
        <v>25</v>
      </c>
      <c r="AA2" s="40" t="s">
        <v>26</v>
      </c>
      <c r="AB2" s="40" t="s">
        <v>27</v>
      </c>
      <c r="AC2" s="40" t="s">
        <v>28</v>
      </c>
      <c r="AD2" s="40" t="s">
        <v>29</v>
      </c>
      <c r="AE2" s="40" t="s">
        <v>30</v>
      </c>
      <c r="AF2" s="40" t="s">
        <v>31</v>
      </c>
      <c r="AG2" s="40" t="s">
        <v>32</v>
      </c>
      <c r="AH2" s="40" t="s">
        <v>33</v>
      </c>
      <c r="AI2" s="40" t="s">
        <v>34</v>
      </c>
      <c r="AJ2" s="40" t="s">
        <v>35</v>
      </c>
      <c r="AK2" s="40" t="s">
        <v>36</v>
      </c>
      <c r="AL2" s="40" t="s">
        <v>37</v>
      </c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</row>
    <row r="3" spans="1:63" x14ac:dyDescent="0.3">
      <c r="A3" t="s">
        <v>38</v>
      </c>
      <c r="B3" s="14">
        <v>45189</v>
      </c>
      <c r="C3" s="6">
        <v>239000</v>
      </c>
      <c r="D3" t="s">
        <v>39</v>
      </c>
      <c r="E3" t="s">
        <v>40</v>
      </c>
      <c r="F3" s="6">
        <v>239000</v>
      </c>
      <c r="G3" s="6">
        <v>115000</v>
      </c>
      <c r="H3" s="10">
        <f>G3/F3*100</f>
        <v>48.11715481171548</v>
      </c>
      <c r="I3" s="6">
        <v>229500</v>
      </c>
      <c r="J3" s="6">
        <v>121372</v>
      </c>
      <c r="K3" s="6">
        <f>F3-J3</f>
        <v>117628</v>
      </c>
      <c r="L3" s="6">
        <v>107376.3671875</v>
      </c>
      <c r="M3" s="18">
        <f>K3/L3</f>
        <v>1.0954738280034997</v>
      </c>
      <c r="N3" s="22">
        <v>1440</v>
      </c>
      <c r="O3" s="26">
        <f>K3/N3</f>
        <v>81.686111111111117</v>
      </c>
      <c r="P3" s="30" t="s">
        <v>41</v>
      </c>
      <c r="Q3" s="34">
        <f>ABS(M10-M3)*100</f>
        <v>106.42111301147762</v>
      </c>
      <c r="R3" t="s">
        <v>42</v>
      </c>
      <c r="T3" s="6">
        <v>116400</v>
      </c>
      <c r="U3" t="s">
        <v>43</v>
      </c>
      <c r="V3" s="14" t="s">
        <v>44</v>
      </c>
      <c r="X3" t="s">
        <v>45</v>
      </c>
      <c r="Y3">
        <v>401</v>
      </c>
      <c r="Z3">
        <v>47</v>
      </c>
      <c r="AK3" s="2"/>
      <c r="BB3" s="2"/>
      <c r="BD3" s="2"/>
    </row>
    <row r="4" spans="1:63" x14ac:dyDescent="0.3">
      <c r="A4" t="s">
        <v>46</v>
      </c>
      <c r="B4" s="14">
        <v>45299</v>
      </c>
      <c r="C4" s="6">
        <v>255000</v>
      </c>
      <c r="D4" t="s">
        <v>39</v>
      </c>
      <c r="E4" t="s">
        <v>40</v>
      </c>
      <c r="F4" s="6">
        <v>255000</v>
      </c>
      <c r="G4" s="6">
        <v>69500</v>
      </c>
      <c r="H4" s="10">
        <f>G4/F4*100</f>
        <v>27.254901960784313</v>
      </c>
      <c r="I4" s="6">
        <v>141246</v>
      </c>
      <c r="J4" s="6">
        <v>105204</v>
      </c>
      <c r="K4" s="6">
        <f>F4-J4</f>
        <v>149796</v>
      </c>
      <c r="L4" s="6">
        <v>35791.4609375</v>
      </c>
      <c r="M4" s="18">
        <f>K4/L4</f>
        <v>4.1852440799099471</v>
      </c>
      <c r="N4" s="22">
        <v>672</v>
      </c>
      <c r="O4" s="26">
        <f>K4/N4</f>
        <v>222.91071428571428</v>
      </c>
      <c r="P4" s="30" t="s">
        <v>41</v>
      </c>
      <c r="Q4" s="34">
        <f>ABS(M10-M4)*100</f>
        <v>202.55591217916714</v>
      </c>
      <c r="R4" t="s">
        <v>47</v>
      </c>
      <c r="T4" s="6">
        <v>104940</v>
      </c>
      <c r="U4" t="s">
        <v>43</v>
      </c>
      <c r="V4" s="14" t="s">
        <v>44</v>
      </c>
      <c r="X4" t="s">
        <v>45</v>
      </c>
      <c r="Y4">
        <v>401</v>
      </c>
      <c r="Z4">
        <v>41</v>
      </c>
    </row>
    <row r="5" spans="1:63" x14ac:dyDescent="0.3">
      <c r="A5" t="s">
        <v>48</v>
      </c>
      <c r="B5" s="14">
        <v>44685</v>
      </c>
      <c r="C5" s="6">
        <v>263500</v>
      </c>
      <c r="D5" t="s">
        <v>39</v>
      </c>
      <c r="E5" t="s">
        <v>40</v>
      </c>
      <c r="F5" s="6">
        <v>263500</v>
      </c>
      <c r="G5" s="6">
        <v>96500</v>
      </c>
      <c r="H5" s="10">
        <f>G5/F5*100</f>
        <v>36.62239089184061</v>
      </c>
      <c r="I5" s="6">
        <v>190572</v>
      </c>
      <c r="J5" s="6">
        <v>7267</v>
      </c>
      <c r="K5" s="6">
        <f>F5-J5</f>
        <v>256233</v>
      </c>
      <c r="L5" s="6">
        <v>113571.875</v>
      </c>
      <c r="M5" s="18">
        <f>K5/L5</f>
        <v>2.25613075420301</v>
      </c>
      <c r="N5" s="22">
        <v>770</v>
      </c>
      <c r="O5" s="26">
        <f>K5/N5</f>
        <v>332.77012987012989</v>
      </c>
      <c r="P5" s="30" t="s">
        <v>41</v>
      </c>
      <c r="Q5" s="34">
        <f>ABS(M10-M5)*100</f>
        <v>9.6445796084734248</v>
      </c>
      <c r="R5" t="s">
        <v>49</v>
      </c>
      <c r="T5" s="6">
        <v>5100</v>
      </c>
      <c r="U5" t="s">
        <v>43</v>
      </c>
      <c r="V5" s="14" t="s">
        <v>44</v>
      </c>
      <c r="X5" t="s">
        <v>45</v>
      </c>
      <c r="Y5">
        <v>401</v>
      </c>
      <c r="Z5">
        <v>77</v>
      </c>
    </row>
    <row r="6" spans="1:63" x14ac:dyDescent="0.3">
      <c r="A6" t="s">
        <v>50</v>
      </c>
      <c r="B6" s="14">
        <v>45149</v>
      </c>
      <c r="C6" s="6">
        <v>291000</v>
      </c>
      <c r="D6" t="s">
        <v>39</v>
      </c>
      <c r="E6" t="s">
        <v>40</v>
      </c>
      <c r="F6" s="6">
        <v>291000</v>
      </c>
      <c r="G6" s="6">
        <v>107000</v>
      </c>
      <c r="H6" s="10">
        <f>G6/F6*100</f>
        <v>36.769759450171826</v>
      </c>
      <c r="I6" s="6">
        <v>211080</v>
      </c>
      <c r="J6" s="6">
        <v>42794</v>
      </c>
      <c r="K6" s="6">
        <f>F6-J6</f>
        <v>248206</v>
      </c>
      <c r="L6" s="6">
        <v>105113.0546875</v>
      </c>
      <c r="M6" s="18">
        <f>K6/L6</f>
        <v>2.3613242021927134</v>
      </c>
      <c r="N6" s="22">
        <v>904</v>
      </c>
      <c r="O6" s="26">
        <f>K6/N6</f>
        <v>274.56415929203541</v>
      </c>
      <c r="P6" s="30" t="s">
        <v>41</v>
      </c>
      <c r="Q6" s="34">
        <f>ABS(M10-M6)*100</f>
        <v>20.163924407443766</v>
      </c>
      <c r="R6" t="s">
        <v>51</v>
      </c>
      <c r="T6" s="6">
        <v>40158</v>
      </c>
      <c r="U6" t="s">
        <v>43</v>
      </c>
      <c r="V6" s="14" t="s">
        <v>44</v>
      </c>
      <c r="X6" t="s">
        <v>45</v>
      </c>
      <c r="Y6">
        <v>401</v>
      </c>
      <c r="Z6">
        <v>58</v>
      </c>
    </row>
    <row r="7" spans="1:63" ht="15" thickBot="1" x14ac:dyDescent="0.35">
      <c r="A7" t="s">
        <v>52</v>
      </c>
      <c r="B7" s="14">
        <v>44102</v>
      </c>
      <c r="C7" s="6">
        <v>66000</v>
      </c>
      <c r="D7" t="s">
        <v>39</v>
      </c>
      <c r="E7" t="s">
        <v>40</v>
      </c>
      <c r="F7" s="6">
        <v>66000</v>
      </c>
      <c r="G7" s="6">
        <v>45900</v>
      </c>
      <c r="H7" s="10">
        <f>G7/F7*100</f>
        <v>69.545454545454547</v>
      </c>
      <c r="I7" s="6">
        <v>109333</v>
      </c>
      <c r="J7" s="6">
        <v>11344</v>
      </c>
      <c r="K7" s="6">
        <f>F7-J7</f>
        <v>54656</v>
      </c>
      <c r="L7" s="6">
        <v>60711.89453125</v>
      </c>
      <c r="M7" s="18">
        <f>K7/L7</f>
        <v>0.90025192628220696</v>
      </c>
      <c r="N7" s="22">
        <v>672</v>
      </c>
      <c r="O7" s="26">
        <f>K7/N7</f>
        <v>81.333333333333329</v>
      </c>
      <c r="P7" s="30" t="s">
        <v>41</v>
      </c>
      <c r="Q7" s="34">
        <f>ABS(M10-M7)*100</f>
        <v>125.94330318360689</v>
      </c>
      <c r="R7" t="s">
        <v>51</v>
      </c>
      <c r="T7" s="6">
        <v>9100</v>
      </c>
      <c r="U7" t="s">
        <v>43</v>
      </c>
      <c r="V7" s="14" t="s">
        <v>44</v>
      </c>
      <c r="X7" t="s">
        <v>45</v>
      </c>
      <c r="Y7">
        <v>401</v>
      </c>
      <c r="Z7">
        <v>60</v>
      </c>
    </row>
    <row r="8" spans="1:63" ht="15" thickTop="1" x14ac:dyDescent="0.3">
      <c r="A8" s="3"/>
      <c r="B8" s="15" t="s">
        <v>53</v>
      </c>
      <c r="C8" s="7">
        <f>+SUM(C3:C7)</f>
        <v>1114500</v>
      </c>
      <c r="D8" s="3"/>
      <c r="E8" s="3"/>
      <c r="F8" s="7">
        <f>+SUM(F3:F7)</f>
        <v>1114500</v>
      </c>
      <c r="G8" s="7">
        <f>+SUM(G3:G7)</f>
        <v>433900</v>
      </c>
      <c r="H8" s="11"/>
      <c r="I8" s="7">
        <f>+SUM(I3:I7)</f>
        <v>881731</v>
      </c>
      <c r="J8" s="7"/>
      <c r="K8" s="7">
        <f>+SUM(K3:K7)</f>
        <v>826519</v>
      </c>
      <c r="L8" s="7">
        <f>+SUM(L3:L7)</f>
        <v>422564.65234375</v>
      </c>
      <c r="M8" s="19"/>
      <c r="N8" s="23"/>
      <c r="O8" s="27">
        <f>AVERAGE(O3:O7)</f>
        <v>198.65288957846479</v>
      </c>
      <c r="P8" s="31"/>
      <c r="Q8" s="35">
        <f>ABS(M10-M9)*100</f>
        <v>20.372627720229787</v>
      </c>
      <c r="R8" s="3"/>
      <c r="S8" s="3"/>
      <c r="T8" s="7"/>
      <c r="U8" s="3"/>
      <c r="V8" s="15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63" x14ac:dyDescent="0.3">
      <c r="A9" s="4"/>
      <c r="B9" s="16"/>
      <c r="C9" s="8"/>
      <c r="D9" s="4"/>
      <c r="E9" s="4"/>
      <c r="F9" s="8"/>
      <c r="G9" s="8" t="s">
        <v>54</v>
      </c>
      <c r="H9" s="12">
        <f>G8/F8*100</f>
        <v>38.932256617317186</v>
      </c>
      <c r="I9" s="8"/>
      <c r="J9" s="8"/>
      <c r="K9" s="8"/>
      <c r="L9" s="8" t="s">
        <v>55</v>
      </c>
      <c r="M9" s="20">
        <f>K8/L8</f>
        <v>1.9559586809159779</v>
      </c>
      <c r="N9" s="24"/>
      <c r="O9" s="28" t="s">
        <v>56</v>
      </c>
      <c r="P9" s="32">
        <f>STDEV(M3:M7)</f>
        <v>1.3106836787862597</v>
      </c>
      <c r="Q9" s="36"/>
      <c r="R9" s="4"/>
      <c r="S9" s="4"/>
      <c r="T9" s="8"/>
      <c r="U9" s="4"/>
      <c r="V9" s="16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63" x14ac:dyDescent="0.3">
      <c r="A10" s="5"/>
      <c r="B10" s="17"/>
      <c r="C10" s="9"/>
      <c r="D10" s="5"/>
      <c r="E10" s="5"/>
      <c r="F10" s="9"/>
      <c r="G10" s="9" t="s">
        <v>57</v>
      </c>
      <c r="H10" s="13">
        <f>STDEV(H3:H7)</f>
        <v>16.248488897747375</v>
      </c>
      <c r="I10" s="9"/>
      <c r="J10" s="9"/>
      <c r="K10" s="9"/>
      <c r="L10" s="9" t="s">
        <v>58</v>
      </c>
      <c r="M10" s="21">
        <f>AVERAGE(M3:M7)</f>
        <v>2.1596849581182758</v>
      </c>
      <c r="N10" s="25"/>
      <c r="O10" s="29" t="s">
        <v>59</v>
      </c>
      <c r="P10" s="38">
        <f>AVERAGE(Q3:Q7)</f>
        <v>92.945766478033761</v>
      </c>
      <c r="Q10" s="37" t="s">
        <v>60</v>
      </c>
      <c r="R10" s="5">
        <f>+(P10/M10)</f>
        <v>43.036724466987543</v>
      </c>
      <c r="S10" s="5"/>
      <c r="T10" s="9"/>
      <c r="U10" s="5"/>
      <c r="V10" s="1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2" spans="1:63" x14ac:dyDescent="0.3">
      <c r="L12" s="39" t="s">
        <v>61</v>
      </c>
    </row>
  </sheetData>
  <conditionalFormatting sqref="A3:AL7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977A-ED4F-41DB-88DD-D3CDDD1E09D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2025-01-27T16:40:57Z</dcterms:created>
  <dcterms:modified xsi:type="dcterms:W3CDTF">2025-03-03T13:36:58Z</dcterms:modified>
</cp:coreProperties>
</file>