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enturylink-my.sharepoint.com/personal/matt_flanagan_lumen_com/Documents/Documents/CKB/"/>
    </mc:Choice>
  </mc:AlternateContent>
  <xr:revisionPtr revIDLastSave="2" documentId="13_ncr:1_{0D701850-80A2-4AEC-B2A5-E42D47FBE78F}" xr6:coauthVersionLast="47" xr6:coauthVersionMax="47" xr10:uidLastSave="{4A3E41E4-54BA-4001-B0A3-0CF98EFA9ACB}"/>
  <bookViews>
    <workbookView xWindow="-120" yWindow="-120" windowWidth="29040" windowHeight="15720" tabRatio="895" xr2:uid="{C2D76901-26EF-493A-B572-4748B3A5857E}"/>
  </bookViews>
  <sheets>
    <sheet name="AOY" sheetId="1" r:id="rId1"/>
    <sheet name="Chatfield" sheetId="2" r:id="rId2"/>
    <sheet name="Elwood 1" sheetId="3" r:id="rId3"/>
    <sheet name="Elwood 2" sheetId="4" r:id="rId4"/>
    <sheet name="Norton" sheetId="5" r:id="rId5"/>
    <sheet name="McConaughy" sheetId="6" r:id="rId6"/>
    <sheet name="Pueblo" sheetId="7" r:id="rId7"/>
    <sheet name="SCHEELS Team Series" sheetId="15" r:id="rId8"/>
    <sheet name="2025 Payout Matrix" sheetId="8" r:id="rId9"/>
    <sheet name="Championship Payout" sheetId="9" r:id="rId10"/>
    <sheet name="Lake Sizes by Acre" sheetId="19" r:id="rId11"/>
    <sheet name="$80 WKB Payout Matrix" sheetId="18" r:id="rId12"/>
    <sheet name="Water Valley Payout" sheetId="12" r:id="rId13"/>
    <sheet name="AAKC Roster" sheetId="16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9" l="1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3" i="9"/>
  <c r="B2" i="9"/>
  <c r="R40" i="1" a="1"/>
  <c r="R40" i="1" s="1"/>
  <c r="D40" i="1" a="1"/>
  <c r="D40" i="1" s="1"/>
  <c r="R54" i="1" a="1"/>
  <c r="R54" i="1" s="1"/>
  <c r="R53" i="1" a="1"/>
  <c r="R53" i="1" s="1"/>
  <c r="R52" i="1" a="1"/>
  <c r="R52" i="1" s="1"/>
  <c r="R51" i="1" a="1"/>
  <c r="R51" i="1" s="1"/>
  <c r="R50" i="1" a="1"/>
  <c r="R50" i="1" s="1"/>
  <c r="R49" i="1" a="1"/>
  <c r="R49" i="1" s="1"/>
  <c r="R48" i="1" a="1"/>
  <c r="R48" i="1" s="1"/>
  <c r="R47" i="1" a="1"/>
  <c r="R47" i="1" s="1"/>
  <c r="R46" i="1" a="1"/>
  <c r="R46" i="1" s="1"/>
  <c r="R45" i="1" a="1"/>
  <c r="R45" i="1" s="1"/>
  <c r="R44" i="1" a="1"/>
  <c r="R44" i="1" s="1"/>
  <c r="R43" i="1" a="1"/>
  <c r="R43" i="1" s="1"/>
  <c r="R42" i="1" a="1"/>
  <c r="R42" i="1" s="1"/>
  <c r="R41" i="1" a="1"/>
  <c r="R41" i="1" s="1"/>
  <c r="R39" i="1" a="1"/>
  <c r="R39" i="1" s="1"/>
  <c r="R31" i="1" a="1"/>
  <c r="R31" i="1" s="1"/>
  <c r="R25" i="1" a="1"/>
  <c r="R25" i="1" s="1"/>
  <c r="R29" i="1" a="1"/>
  <c r="R29" i="1" s="1"/>
  <c r="R38" i="1" a="1"/>
  <c r="R38" i="1" s="1"/>
  <c r="R37" i="1" a="1"/>
  <c r="R37" i="1" s="1"/>
  <c r="R36" i="1" a="1"/>
  <c r="R36" i="1" s="1"/>
  <c r="R35" i="1" a="1"/>
  <c r="R35" i="1" s="1"/>
  <c r="R26" i="1" a="1"/>
  <c r="R26" i="1" s="1"/>
  <c r="R34" i="1" a="1"/>
  <c r="R34" i="1" s="1"/>
  <c r="R33" i="1" a="1"/>
  <c r="R33" i="1" s="1"/>
  <c r="R19" i="1" a="1"/>
  <c r="R19" i="1" s="1"/>
  <c r="R32" i="1" a="1"/>
  <c r="R32" i="1" s="1"/>
  <c r="R23" i="1" a="1"/>
  <c r="R23" i="1" s="1"/>
  <c r="R20" i="1" a="1"/>
  <c r="R20" i="1" s="1"/>
  <c r="R27" i="1" a="1"/>
  <c r="R27" i="1" s="1"/>
  <c r="R17" i="1" a="1"/>
  <c r="R17" i="1" s="1"/>
  <c r="R21" i="1" a="1"/>
  <c r="R21" i="1" s="1"/>
  <c r="R16" i="1" a="1"/>
  <c r="R16" i="1" s="1"/>
  <c r="R30" i="1" a="1"/>
  <c r="R30" i="1" s="1"/>
  <c r="R24" i="1" a="1"/>
  <c r="R24" i="1" s="1"/>
  <c r="R4" i="1" a="1"/>
  <c r="R4" i="1" s="1"/>
  <c r="R15" i="1" a="1"/>
  <c r="R15" i="1" s="1"/>
  <c r="R28" i="1" a="1"/>
  <c r="R28" i="1" s="1"/>
  <c r="R14" i="1" a="1"/>
  <c r="R14" i="1" s="1"/>
  <c r="R10" i="1" a="1"/>
  <c r="R10" i="1" s="1"/>
  <c r="R12" i="1" a="1"/>
  <c r="R12" i="1" s="1"/>
  <c r="R8" i="1" a="1"/>
  <c r="R8" i="1" s="1"/>
  <c r="R22" i="1" a="1"/>
  <c r="R22" i="1" s="1"/>
  <c r="R7" i="1" a="1"/>
  <c r="R7" i="1" s="1"/>
  <c r="R18" i="1" a="1"/>
  <c r="R18" i="1" s="1"/>
  <c r="R11" i="1" a="1"/>
  <c r="R11" i="1" s="1"/>
  <c r="R3" i="1" a="1"/>
  <c r="R3" i="1" s="1"/>
  <c r="R13" i="1" a="1"/>
  <c r="R13" i="1" s="1"/>
  <c r="R2" i="1" a="1"/>
  <c r="R2" i="1" s="1"/>
  <c r="R9" i="1" a="1"/>
  <c r="R9" i="1" s="1"/>
  <c r="R6" i="1" a="1"/>
  <c r="R6" i="1" s="1"/>
  <c r="R5" i="1" a="1"/>
  <c r="R5" i="1" s="1"/>
  <c r="D54" i="1" a="1"/>
  <c r="D54" i="1" s="1"/>
  <c r="D53" i="1" a="1"/>
  <c r="D53" i="1" s="1"/>
  <c r="D52" i="1" a="1"/>
  <c r="D52" i="1" s="1"/>
  <c r="D51" i="1" a="1"/>
  <c r="D51" i="1" s="1"/>
  <c r="D50" i="1" a="1"/>
  <c r="D50" i="1" s="1"/>
  <c r="D49" i="1" a="1"/>
  <c r="D49" i="1" s="1"/>
  <c r="D48" i="1" a="1"/>
  <c r="D48" i="1" s="1"/>
  <c r="D47" i="1" a="1"/>
  <c r="D47" i="1" s="1"/>
  <c r="D46" i="1" a="1"/>
  <c r="D46" i="1" s="1"/>
  <c r="D45" i="1" a="1"/>
  <c r="D45" i="1" s="1"/>
  <c r="D44" i="1" a="1"/>
  <c r="D44" i="1" s="1"/>
  <c r="D43" i="1" a="1"/>
  <c r="D43" i="1" s="1"/>
  <c r="D42" i="1" a="1"/>
  <c r="D42" i="1" s="1"/>
  <c r="D41" i="1" a="1"/>
  <c r="D41" i="1" s="1"/>
  <c r="D39" i="1" a="1"/>
  <c r="D39" i="1" s="1"/>
  <c r="D31" i="1" a="1"/>
  <c r="D31" i="1" s="1"/>
  <c r="D25" i="1" a="1"/>
  <c r="D25" i="1" s="1"/>
  <c r="D29" i="1" a="1"/>
  <c r="D29" i="1" s="1"/>
  <c r="D38" i="1" a="1"/>
  <c r="D38" i="1" s="1"/>
  <c r="D37" i="1" a="1"/>
  <c r="D37" i="1" s="1"/>
  <c r="D36" i="1" a="1"/>
  <c r="D36" i="1" s="1"/>
  <c r="D35" i="1" a="1"/>
  <c r="D35" i="1" s="1"/>
  <c r="D26" i="1" a="1"/>
  <c r="D26" i="1" s="1"/>
  <c r="D34" i="1" a="1"/>
  <c r="D34" i="1" s="1"/>
  <c r="D33" i="1" a="1"/>
  <c r="D33" i="1" s="1"/>
  <c r="D19" i="1" a="1"/>
  <c r="D19" i="1" s="1"/>
  <c r="D32" i="1" a="1"/>
  <c r="D32" i="1" s="1"/>
  <c r="D23" i="1" a="1"/>
  <c r="D23" i="1" s="1"/>
  <c r="D20" i="1" a="1"/>
  <c r="D20" i="1" s="1"/>
  <c r="D27" i="1" a="1"/>
  <c r="D27" i="1" s="1"/>
  <c r="D17" i="1" a="1"/>
  <c r="D17" i="1" s="1"/>
  <c r="D21" i="1" a="1"/>
  <c r="D21" i="1" s="1"/>
  <c r="D16" i="1" a="1"/>
  <c r="D16" i="1" s="1"/>
  <c r="D30" i="1" a="1"/>
  <c r="D30" i="1" s="1"/>
  <c r="D24" i="1" a="1"/>
  <c r="D24" i="1" s="1"/>
  <c r="D4" i="1" a="1"/>
  <c r="D4" i="1" s="1"/>
  <c r="D15" i="1" a="1"/>
  <c r="D15" i="1" s="1"/>
  <c r="D28" i="1" a="1"/>
  <c r="D28" i="1" s="1"/>
  <c r="D14" i="1" a="1"/>
  <c r="D14" i="1" s="1"/>
  <c r="D10" i="1" a="1"/>
  <c r="D10" i="1" s="1"/>
  <c r="D12" i="1" a="1"/>
  <c r="D12" i="1" s="1"/>
  <c r="D8" i="1" a="1"/>
  <c r="D8" i="1" s="1"/>
  <c r="D22" i="1" a="1"/>
  <c r="D22" i="1" s="1"/>
  <c r="D7" i="1" a="1"/>
  <c r="D7" i="1" s="1"/>
  <c r="D18" i="1" a="1"/>
  <c r="D18" i="1" s="1"/>
  <c r="D11" i="1" a="1"/>
  <c r="D11" i="1" s="1"/>
  <c r="D3" i="1" a="1"/>
  <c r="D3" i="1" s="1"/>
  <c r="D13" i="1" a="1"/>
  <c r="D13" i="1" s="1"/>
  <c r="D2" i="1" a="1"/>
  <c r="D2" i="1" s="1"/>
  <c r="D9" i="1" a="1"/>
  <c r="D9" i="1" s="1"/>
  <c r="D6" i="1" a="1"/>
  <c r="D6" i="1" s="1"/>
  <c r="D5" i="1" a="1"/>
  <c r="D5" i="1" s="1"/>
  <c r="E16" i="15" a="1"/>
  <c r="E16" i="15" s="1"/>
  <c r="E15" i="15" a="1"/>
  <c r="E15" i="15" s="1"/>
  <c r="E14" i="15" a="1"/>
  <c r="E14" i="15" s="1"/>
  <c r="E13" i="15" a="1"/>
  <c r="E13" i="15" s="1"/>
  <c r="E12" i="15" a="1"/>
  <c r="E12" i="15" s="1"/>
  <c r="E9" i="15" a="1"/>
  <c r="E9" i="15" s="1"/>
  <c r="E11" i="15" a="1"/>
  <c r="E11" i="15" s="1"/>
  <c r="E4" i="15" a="1"/>
  <c r="E4" i="15" s="1"/>
  <c r="E10" i="15" a="1"/>
  <c r="E10" i="15" s="1"/>
  <c r="E8" i="15" a="1"/>
  <c r="E8" i="15" s="1"/>
  <c r="E6" i="15" a="1"/>
  <c r="E6" i="15" s="1"/>
  <c r="E3" i="15" a="1"/>
  <c r="E3" i="15" s="1"/>
  <c r="E5" i="15" a="1"/>
  <c r="E5" i="15" s="1"/>
  <c r="E7" i="15" a="1"/>
  <c r="E7" i="15" s="1"/>
  <c r="E2" i="15" a="1"/>
  <c r="E2" i="15" s="1"/>
  <c r="C47" i="18" l="1"/>
  <c r="C46" i="18"/>
  <c r="C45" i="18"/>
  <c r="C44" i="18"/>
  <c r="C43" i="18"/>
  <c r="C42" i="18"/>
  <c r="C41" i="18"/>
  <c r="C40" i="18"/>
  <c r="E40" i="18" s="1"/>
  <c r="C39" i="18"/>
  <c r="C38" i="18"/>
  <c r="C37" i="18"/>
  <c r="C36" i="18"/>
  <c r="C35" i="18"/>
  <c r="C34" i="18"/>
  <c r="C33" i="18"/>
  <c r="C32" i="18"/>
  <c r="E32" i="18" s="1"/>
  <c r="C31" i="18"/>
  <c r="C30" i="18"/>
  <c r="C29" i="18"/>
  <c r="C28" i="18"/>
  <c r="C27" i="18"/>
  <c r="F27" i="18" s="1"/>
  <c r="C26" i="18"/>
  <c r="C25" i="18"/>
  <c r="C24" i="18"/>
  <c r="E24" i="18" s="1"/>
  <c r="C23" i="18"/>
  <c r="C22" i="18"/>
  <c r="C21" i="18"/>
  <c r="C20" i="18"/>
  <c r="C19" i="18"/>
  <c r="C18" i="18"/>
  <c r="C17" i="18"/>
  <c r="C16" i="18"/>
  <c r="G16" i="18" s="1"/>
  <c r="C15" i="18"/>
  <c r="C14" i="18"/>
  <c r="C13" i="18"/>
  <c r="C12" i="18"/>
  <c r="C11" i="18"/>
  <c r="G11" i="18" s="1"/>
  <c r="C10" i="18"/>
  <c r="C9" i="18"/>
  <c r="C8" i="18"/>
  <c r="G8" i="18" s="1"/>
  <c r="C7" i="18"/>
  <c r="C6" i="18"/>
  <c r="C5" i="18"/>
  <c r="C4" i="18"/>
  <c r="C3" i="18"/>
  <c r="F10" i="18"/>
  <c r="E17" i="18"/>
  <c r="F18" i="18"/>
  <c r="G25" i="18"/>
  <c r="E26" i="18"/>
  <c r="F34" i="18"/>
  <c r="G41" i="18"/>
  <c r="E42" i="18"/>
  <c r="E33" i="18"/>
  <c r="E9" i="18"/>
  <c r="F46" i="18"/>
  <c r="E30" i="18"/>
  <c r="G22" i="18"/>
  <c r="F6" i="18"/>
  <c r="C2" i="18"/>
  <c r="B47" i="18"/>
  <c r="B46" i="18"/>
  <c r="B45" i="18"/>
  <c r="B44" i="18"/>
  <c r="B43" i="18"/>
  <c r="B42" i="18"/>
  <c r="B41" i="18"/>
  <c r="B40" i="18"/>
  <c r="B39" i="18"/>
  <c r="B38" i="18"/>
  <c r="B37" i="18"/>
  <c r="B36" i="18"/>
  <c r="B35" i="18"/>
  <c r="B34" i="18"/>
  <c r="B33" i="18"/>
  <c r="B32" i="18"/>
  <c r="B31" i="18"/>
  <c r="B30" i="18"/>
  <c r="B29" i="18"/>
  <c r="B28" i="18"/>
  <c r="B27" i="18"/>
  <c r="B26" i="18"/>
  <c r="B25" i="18"/>
  <c r="B24" i="18"/>
  <c r="B23" i="18"/>
  <c r="B22" i="18"/>
  <c r="B21" i="18"/>
  <c r="B20" i="18"/>
  <c r="B19" i="18"/>
  <c r="B18" i="18"/>
  <c r="B17" i="18"/>
  <c r="B16" i="18"/>
  <c r="B15" i="18"/>
  <c r="B14" i="18"/>
  <c r="B13" i="18"/>
  <c r="B12" i="18"/>
  <c r="B11" i="18"/>
  <c r="B10" i="18"/>
  <c r="B9" i="18"/>
  <c r="B8" i="18"/>
  <c r="B7" i="18"/>
  <c r="B6" i="18"/>
  <c r="B5" i="18"/>
  <c r="B4" i="18"/>
  <c r="B3" i="18"/>
  <c r="B2" i="18"/>
  <c r="H47" i="18"/>
  <c r="G47" i="18"/>
  <c r="H46" i="18"/>
  <c r="H45" i="18"/>
  <c r="G45" i="18"/>
  <c r="F45" i="18"/>
  <c r="E45" i="18"/>
  <c r="H44" i="18"/>
  <c r="G44" i="18"/>
  <c r="H43" i="18"/>
  <c r="F43" i="18"/>
  <c r="H42" i="18"/>
  <c r="H41" i="18"/>
  <c r="H40" i="18"/>
  <c r="H39" i="18"/>
  <c r="F39" i="18"/>
  <c r="H38" i="18"/>
  <c r="E38" i="18"/>
  <c r="F38" i="18"/>
  <c r="H37" i="18"/>
  <c r="G37" i="18"/>
  <c r="F37" i="18"/>
  <c r="E37" i="18"/>
  <c r="H36" i="18"/>
  <c r="G36" i="18"/>
  <c r="H35" i="18"/>
  <c r="F35" i="18"/>
  <c r="H34" i="18"/>
  <c r="H33" i="18"/>
  <c r="H32" i="18"/>
  <c r="H31" i="18"/>
  <c r="G31" i="18"/>
  <c r="H30" i="18"/>
  <c r="H29" i="18"/>
  <c r="G29" i="18"/>
  <c r="F29" i="18"/>
  <c r="E29" i="18"/>
  <c r="H28" i="18"/>
  <c r="E28" i="18"/>
  <c r="H27" i="18"/>
  <c r="H26" i="18"/>
  <c r="H25" i="18"/>
  <c r="H24" i="18"/>
  <c r="H23" i="18"/>
  <c r="G23" i="18"/>
  <c r="F23" i="18"/>
  <c r="E23" i="18"/>
  <c r="H22" i="18"/>
  <c r="H21" i="18"/>
  <c r="E21" i="18"/>
  <c r="F21" i="18"/>
  <c r="H20" i="18"/>
  <c r="G20" i="18"/>
  <c r="F20" i="18"/>
  <c r="E20" i="18"/>
  <c r="H19" i="18"/>
  <c r="F19" i="18"/>
  <c r="H18" i="18"/>
  <c r="H17" i="18"/>
  <c r="H16" i="18"/>
  <c r="F16" i="18"/>
  <c r="H15" i="18"/>
  <c r="G15" i="18"/>
  <c r="H14" i="18"/>
  <c r="G14" i="18"/>
  <c r="H13" i="18"/>
  <c r="E13" i="18"/>
  <c r="F13" i="18"/>
  <c r="H12" i="18"/>
  <c r="G12" i="18"/>
  <c r="F12" i="18"/>
  <c r="E12" i="18"/>
  <c r="H11" i="18"/>
  <c r="H10" i="18"/>
  <c r="H9" i="18"/>
  <c r="H8" i="18"/>
  <c r="H7" i="18"/>
  <c r="F7" i="18"/>
  <c r="H6" i="18"/>
  <c r="H5" i="18"/>
  <c r="F5" i="18"/>
  <c r="E5" i="18"/>
  <c r="H4" i="18"/>
  <c r="F4" i="18"/>
  <c r="H3" i="18"/>
  <c r="E3" i="18"/>
  <c r="H2" i="18"/>
  <c r="E2" i="18"/>
  <c r="F24" i="18" l="1"/>
  <c r="E16" i="18"/>
  <c r="E34" i="18"/>
  <c r="F26" i="18"/>
  <c r="F41" i="18"/>
  <c r="F9" i="18"/>
  <c r="E8" i="18"/>
  <c r="F8" i="18"/>
  <c r="F17" i="18"/>
  <c r="E6" i="18"/>
  <c r="E41" i="18"/>
  <c r="E46" i="18"/>
  <c r="F30" i="18"/>
  <c r="F33" i="18"/>
  <c r="E25" i="18"/>
  <c r="G33" i="18"/>
  <c r="F42" i="18"/>
  <c r="F25" i="18"/>
  <c r="E11" i="18"/>
  <c r="E15" i="18"/>
  <c r="E19" i="18"/>
  <c r="E36" i="18"/>
  <c r="F2" i="18"/>
  <c r="E7" i="18"/>
  <c r="F11" i="18"/>
  <c r="F15" i="18"/>
  <c r="F28" i="18"/>
  <c r="F32" i="18"/>
  <c r="F36" i="18"/>
  <c r="F40" i="18"/>
  <c r="F44" i="18"/>
  <c r="E4" i="18"/>
  <c r="E10" i="18"/>
  <c r="E14" i="18"/>
  <c r="E18" i="18"/>
  <c r="G19" i="18"/>
  <c r="E22" i="18"/>
  <c r="E27" i="18"/>
  <c r="G28" i="18"/>
  <c r="E31" i="18"/>
  <c r="G32" i="18"/>
  <c r="E35" i="18"/>
  <c r="E39" i="18"/>
  <c r="G40" i="18"/>
  <c r="E43" i="18"/>
  <c r="G10" i="18"/>
  <c r="G18" i="18"/>
  <c r="G27" i="18"/>
  <c r="G35" i="18"/>
  <c r="G39" i="18"/>
  <c r="G43" i="18"/>
  <c r="F3" i="18"/>
  <c r="G9" i="18"/>
  <c r="G13" i="18"/>
  <c r="G17" i="18"/>
  <c r="G21" i="18"/>
  <c r="G24" i="18"/>
  <c r="G26" i="18"/>
  <c r="G30" i="18"/>
  <c r="G34" i="18"/>
  <c r="G38" i="18"/>
  <c r="G42" i="18"/>
  <c r="G46" i="18"/>
  <c r="E44" i="18"/>
  <c r="E47" i="18"/>
  <c r="F14" i="18"/>
  <c r="F22" i="18"/>
  <c r="F31" i="18"/>
  <c r="F47" i="18"/>
  <c r="J9" i="12"/>
  <c r="F9" i="12"/>
  <c r="D9" i="12"/>
  <c r="I9" i="12" s="1"/>
  <c r="J8" i="12"/>
  <c r="G8" i="12"/>
  <c r="F8" i="12"/>
  <c r="D8" i="12"/>
  <c r="H8" i="12" s="1"/>
  <c r="J7" i="12"/>
  <c r="F7" i="12"/>
  <c r="D7" i="12"/>
  <c r="G7" i="12" s="1"/>
  <c r="C9" i="12"/>
  <c r="C8" i="12"/>
  <c r="C7" i="12"/>
  <c r="J12" i="12"/>
  <c r="J11" i="12"/>
  <c r="J10" i="12"/>
  <c r="F12" i="12"/>
  <c r="F11" i="12"/>
  <c r="F10" i="12"/>
  <c r="D12" i="12"/>
  <c r="I12" i="12" s="1"/>
  <c r="D11" i="12"/>
  <c r="I11" i="12" s="1"/>
  <c r="D10" i="12"/>
  <c r="G10" i="12" s="1"/>
  <c r="C12" i="12"/>
  <c r="C11" i="12"/>
  <c r="C10" i="12"/>
  <c r="G9" i="12" l="1"/>
  <c r="H7" i="12"/>
  <c r="I8" i="12"/>
  <c r="I7" i="12"/>
  <c r="H9" i="12"/>
  <c r="H10" i="12"/>
  <c r="I10" i="12"/>
  <c r="G11" i="12"/>
  <c r="G12" i="12"/>
  <c r="H11" i="12"/>
  <c r="H12" i="12"/>
  <c r="C47" i="9" l="1"/>
  <c r="C46" i="9"/>
  <c r="C45" i="9"/>
  <c r="C44" i="9"/>
  <c r="C43" i="9"/>
  <c r="C42" i="9"/>
  <c r="C41" i="9"/>
  <c r="E41" i="9" s="1"/>
  <c r="C40" i="9"/>
  <c r="F40" i="9" s="1"/>
  <c r="C39" i="9"/>
  <c r="C38" i="9"/>
  <c r="C37" i="9"/>
  <c r="C36" i="9"/>
  <c r="C35" i="9"/>
  <c r="C34" i="9"/>
  <c r="C33" i="9"/>
  <c r="E33" i="9" s="1"/>
  <c r="C32" i="9"/>
  <c r="E32" i="9" s="1"/>
  <c r="C31" i="9"/>
  <c r="C30" i="9"/>
  <c r="C29" i="9"/>
  <c r="C28" i="9"/>
  <c r="C27" i="9"/>
  <c r="C26" i="9"/>
  <c r="C25" i="9"/>
  <c r="G25" i="9" s="1"/>
  <c r="C24" i="9"/>
  <c r="F24" i="9" s="1"/>
  <c r="C23" i="9"/>
  <c r="C22" i="9"/>
  <c r="C21" i="9"/>
  <c r="C20" i="9"/>
  <c r="C19" i="9"/>
  <c r="C18" i="9"/>
  <c r="C17" i="9"/>
  <c r="C16" i="9"/>
  <c r="E16" i="9" s="1"/>
  <c r="C15" i="9"/>
  <c r="C14" i="9"/>
  <c r="C13" i="9"/>
  <c r="C12" i="9"/>
  <c r="C11" i="9"/>
  <c r="C10" i="9"/>
  <c r="C9" i="9"/>
  <c r="C8" i="9"/>
  <c r="F8" i="9" s="1"/>
  <c r="C7" i="9"/>
  <c r="C6" i="9"/>
  <c r="C5" i="9"/>
  <c r="C4" i="9"/>
  <c r="C3" i="9"/>
  <c r="F7" i="9"/>
  <c r="G9" i="9"/>
  <c r="F10" i="9"/>
  <c r="G11" i="9"/>
  <c r="F18" i="9"/>
  <c r="G19" i="9"/>
  <c r="E26" i="9"/>
  <c r="G27" i="9"/>
  <c r="G31" i="9"/>
  <c r="F34" i="9"/>
  <c r="G35" i="9"/>
  <c r="G39" i="9"/>
  <c r="F42" i="9"/>
  <c r="G43" i="9"/>
  <c r="F44" i="9"/>
  <c r="F36" i="9"/>
  <c r="G28" i="9"/>
  <c r="E20" i="9"/>
  <c r="G17" i="9"/>
  <c r="G15" i="9"/>
  <c r="G23" i="9"/>
  <c r="C2" i="9"/>
  <c r="F2" i="9" s="1"/>
  <c r="C47" i="8"/>
  <c r="C46" i="8"/>
  <c r="F46" i="8" s="1"/>
  <c r="C45" i="8"/>
  <c r="C44" i="8"/>
  <c r="F44" i="8" s="1"/>
  <c r="C43" i="8"/>
  <c r="C42" i="8"/>
  <c r="G42" i="8" s="1"/>
  <c r="C41" i="8"/>
  <c r="C40" i="8"/>
  <c r="C39" i="8"/>
  <c r="C38" i="8"/>
  <c r="F38" i="8" s="1"/>
  <c r="C37" i="8"/>
  <c r="C36" i="8"/>
  <c r="E36" i="8" s="1"/>
  <c r="C35" i="8"/>
  <c r="C34" i="8"/>
  <c r="C33" i="8"/>
  <c r="C32" i="8"/>
  <c r="C31" i="8"/>
  <c r="C30" i="8"/>
  <c r="F30" i="8" s="1"/>
  <c r="C29" i="8"/>
  <c r="C28" i="8"/>
  <c r="E28" i="8" s="1"/>
  <c r="C27" i="8"/>
  <c r="C26" i="8"/>
  <c r="C25" i="8"/>
  <c r="C24" i="8"/>
  <c r="C23" i="8"/>
  <c r="C22" i="8"/>
  <c r="C21" i="8"/>
  <c r="C20" i="8"/>
  <c r="E20" i="8" s="1"/>
  <c r="C19" i="8"/>
  <c r="C18" i="8"/>
  <c r="G18" i="8" s="1"/>
  <c r="C17" i="8"/>
  <c r="C16" i="8"/>
  <c r="G16" i="8" s="1"/>
  <c r="C15" i="8"/>
  <c r="C14" i="8"/>
  <c r="C13" i="8"/>
  <c r="C12" i="8"/>
  <c r="E12" i="8" s="1"/>
  <c r="C11" i="8"/>
  <c r="C10" i="8"/>
  <c r="C9" i="8"/>
  <c r="C8" i="8"/>
  <c r="G8" i="8" s="1"/>
  <c r="C7" i="8"/>
  <c r="C6" i="8"/>
  <c r="F6" i="8" s="1"/>
  <c r="C5" i="8"/>
  <c r="C4" i="8"/>
  <c r="F4" i="8" s="1"/>
  <c r="C3" i="8"/>
  <c r="G10" i="8"/>
  <c r="F17" i="8"/>
  <c r="F24" i="8"/>
  <c r="G25" i="8"/>
  <c r="F26" i="8"/>
  <c r="F32" i="8"/>
  <c r="G34" i="8"/>
  <c r="G41" i="8"/>
  <c r="E40" i="8"/>
  <c r="G35" i="8"/>
  <c r="G33" i="8"/>
  <c r="F28" i="8"/>
  <c r="G9" i="8"/>
  <c r="F3" i="8"/>
  <c r="E45" i="8"/>
  <c r="G43" i="8"/>
  <c r="G37" i="8"/>
  <c r="G12" i="8"/>
  <c r="C2" i="8"/>
  <c r="E2" i="8"/>
  <c r="H47" i="9"/>
  <c r="G47" i="9"/>
  <c r="H46" i="9"/>
  <c r="F46" i="9"/>
  <c r="E46" i="9"/>
  <c r="H45" i="9"/>
  <c r="G45" i="9"/>
  <c r="F45" i="9"/>
  <c r="H44" i="9"/>
  <c r="G44" i="9"/>
  <c r="H43" i="9"/>
  <c r="H42" i="9"/>
  <c r="H41" i="9"/>
  <c r="H40" i="9"/>
  <c r="H39" i="9"/>
  <c r="H38" i="9"/>
  <c r="F38" i="9"/>
  <c r="E38" i="9"/>
  <c r="H37" i="9"/>
  <c r="G37" i="9"/>
  <c r="F37" i="9"/>
  <c r="E37" i="9"/>
  <c r="H36" i="9"/>
  <c r="G36" i="9"/>
  <c r="H35" i="9"/>
  <c r="H34" i="9"/>
  <c r="H33" i="9"/>
  <c r="H32" i="9"/>
  <c r="H31" i="9"/>
  <c r="H30" i="9"/>
  <c r="F30" i="9"/>
  <c r="H29" i="9"/>
  <c r="G29" i="9"/>
  <c r="F29" i="9"/>
  <c r="E29" i="9"/>
  <c r="H28" i="9"/>
  <c r="F28" i="9"/>
  <c r="E28" i="9"/>
  <c r="H27" i="9"/>
  <c r="H26" i="9"/>
  <c r="H25" i="9"/>
  <c r="H24" i="9"/>
  <c r="H23" i="9"/>
  <c r="H22" i="9"/>
  <c r="F22" i="9"/>
  <c r="E22" i="9"/>
  <c r="H21" i="9"/>
  <c r="G21" i="9"/>
  <c r="F21" i="9"/>
  <c r="E21" i="9"/>
  <c r="H20" i="9"/>
  <c r="F20" i="9"/>
  <c r="H19" i="9"/>
  <c r="H18" i="9"/>
  <c r="H17" i="9"/>
  <c r="H16" i="9"/>
  <c r="H15" i="9"/>
  <c r="H14" i="9"/>
  <c r="F14" i="9"/>
  <c r="H13" i="9"/>
  <c r="G13" i="9"/>
  <c r="F13" i="9"/>
  <c r="E13" i="9"/>
  <c r="H12" i="9"/>
  <c r="F12" i="9"/>
  <c r="E12" i="9"/>
  <c r="G12" i="9"/>
  <c r="H11" i="9"/>
  <c r="H10" i="9"/>
  <c r="H9" i="9"/>
  <c r="H8" i="9"/>
  <c r="H7" i="9"/>
  <c r="H6" i="9"/>
  <c r="F6" i="9"/>
  <c r="E6" i="9"/>
  <c r="H5" i="9"/>
  <c r="E5" i="9"/>
  <c r="H4" i="9"/>
  <c r="F4" i="9"/>
  <c r="H3" i="9"/>
  <c r="F3" i="9"/>
  <c r="E3" i="9"/>
  <c r="H2" i="9"/>
  <c r="H47" i="8"/>
  <c r="G47" i="8"/>
  <c r="B47" i="8"/>
  <c r="H46" i="8"/>
  <c r="G46" i="8"/>
  <c r="E46" i="8"/>
  <c r="B46" i="8"/>
  <c r="H45" i="8"/>
  <c r="G45" i="8"/>
  <c r="B45" i="8"/>
  <c r="H44" i="8"/>
  <c r="E44" i="8"/>
  <c r="B44" i="8"/>
  <c r="H43" i="8"/>
  <c r="B43" i="8"/>
  <c r="H42" i="8"/>
  <c r="E42" i="8"/>
  <c r="B42" i="8"/>
  <c r="H41" i="8"/>
  <c r="B41" i="8"/>
  <c r="H40" i="8"/>
  <c r="B40" i="8"/>
  <c r="H39" i="8"/>
  <c r="G39" i="8"/>
  <c r="B39" i="8"/>
  <c r="H38" i="8"/>
  <c r="G38" i="8"/>
  <c r="E38" i="8"/>
  <c r="B38" i="8"/>
  <c r="H37" i="8"/>
  <c r="F37" i="8"/>
  <c r="E37" i="8"/>
  <c r="B37" i="8"/>
  <c r="H36" i="8"/>
  <c r="F36" i="8"/>
  <c r="B36" i="8"/>
  <c r="H35" i="8"/>
  <c r="B35" i="8"/>
  <c r="H34" i="8"/>
  <c r="B34" i="8"/>
  <c r="H33" i="8"/>
  <c r="B33" i="8"/>
  <c r="H32" i="8"/>
  <c r="B32" i="8"/>
  <c r="H31" i="8"/>
  <c r="G31" i="8"/>
  <c r="B31" i="8"/>
  <c r="H30" i="8"/>
  <c r="G30" i="8"/>
  <c r="B30" i="8"/>
  <c r="H29" i="8"/>
  <c r="G29" i="8"/>
  <c r="F29" i="8"/>
  <c r="E29" i="8"/>
  <c r="B29" i="8"/>
  <c r="H28" i="8"/>
  <c r="B28" i="8"/>
  <c r="H27" i="8"/>
  <c r="G27" i="8"/>
  <c r="B27" i="8"/>
  <c r="H26" i="8"/>
  <c r="B26" i="8"/>
  <c r="H25" i="8"/>
  <c r="B25" i="8"/>
  <c r="T24" i="8"/>
  <c r="S24" i="8"/>
  <c r="R24" i="8"/>
  <c r="O24" i="8"/>
  <c r="H24" i="8"/>
  <c r="B24" i="8"/>
  <c r="H23" i="8"/>
  <c r="G23" i="8"/>
  <c r="F23" i="8"/>
  <c r="E23" i="8"/>
  <c r="B23" i="8"/>
  <c r="U22" i="8"/>
  <c r="R22" i="8"/>
  <c r="P22" i="8"/>
  <c r="S22" i="8" s="1"/>
  <c r="O22" i="8"/>
  <c r="H22" i="8"/>
  <c r="G22" i="8"/>
  <c r="B22" i="8"/>
  <c r="H21" i="8"/>
  <c r="G21" i="8"/>
  <c r="F21" i="8"/>
  <c r="B21" i="8"/>
  <c r="H20" i="8"/>
  <c r="B20" i="8"/>
  <c r="H19" i="8"/>
  <c r="E19" i="8"/>
  <c r="G19" i="8"/>
  <c r="B19" i="8"/>
  <c r="H18" i="8"/>
  <c r="B18" i="8"/>
  <c r="H17" i="8"/>
  <c r="B17" i="8"/>
  <c r="H16" i="8"/>
  <c r="B16" i="8"/>
  <c r="H15" i="8"/>
  <c r="E15" i="8"/>
  <c r="F15" i="8"/>
  <c r="B15" i="8"/>
  <c r="H14" i="8"/>
  <c r="G14" i="8"/>
  <c r="B14" i="8"/>
  <c r="H13" i="8"/>
  <c r="G13" i="8"/>
  <c r="F13" i="8"/>
  <c r="B13" i="8"/>
  <c r="H12" i="8"/>
  <c r="B12" i="8"/>
  <c r="H11" i="8"/>
  <c r="E11" i="8"/>
  <c r="F11" i="8"/>
  <c r="B11" i="8"/>
  <c r="H10" i="8"/>
  <c r="B10" i="8"/>
  <c r="H9" i="8"/>
  <c r="B9" i="8"/>
  <c r="H8" i="8"/>
  <c r="B8" i="8"/>
  <c r="H7" i="8"/>
  <c r="E7" i="8"/>
  <c r="B7" i="8"/>
  <c r="H6" i="8"/>
  <c r="B6" i="8"/>
  <c r="H5" i="8"/>
  <c r="F5" i="8"/>
  <c r="B5" i="8"/>
  <c r="H4" i="8"/>
  <c r="B4" i="8"/>
  <c r="H3" i="8"/>
  <c r="B3" i="8"/>
  <c r="H2" i="8"/>
  <c r="B2" i="8"/>
  <c r="F33" i="9" l="1"/>
  <c r="G33" i="9"/>
  <c r="F16" i="9"/>
  <c r="G20" i="9"/>
  <c r="G24" i="9"/>
  <c r="E36" i="9"/>
  <c r="F25" i="9"/>
  <c r="G8" i="9"/>
  <c r="E24" i="9"/>
  <c r="F41" i="9"/>
  <c r="E8" i="9"/>
  <c r="G32" i="9"/>
  <c r="E44" i="9"/>
  <c r="G16" i="9"/>
  <c r="G41" i="9"/>
  <c r="F26" i="9"/>
  <c r="F32" i="9"/>
  <c r="E34" i="9"/>
  <c r="G40" i="9"/>
  <c r="E9" i="9"/>
  <c r="E17" i="9"/>
  <c r="E40" i="9"/>
  <c r="F9" i="9"/>
  <c r="F17" i="9"/>
  <c r="E25" i="9"/>
  <c r="E42" i="9"/>
  <c r="G20" i="8"/>
  <c r="E32" i="8"/>
  <c r="F42" i="8"/>
  <c r="E26" i="8"/>
  <c r="G26" i="8"/>
  <c r="E34" i="8"/>
  <c r="F34" i="8"/>
  <c r="F40" i="8"/>
  <c r="E25" i="8"/>
  <c r="G24" i="8"/>
  <c r="E33" i="8"/>
  <c r="F33" i="8"/>
  <c r="G17" i="8"/>
  <c r="F25" i="8"/>
  <c r="F9" i="8"/>
  <c r="E3" i="8"/>
  <c r="F8" i="8"/>
  <c r="F12" i="8"/>
  <c r="F16" i="8"/>
  <c r="F20" i="8"/>
  <c r="F41" i="8"/>
  <c r="F45" i="8"/>
  <c r="E8" i="8"/>
  <c r="E16" i="8"/>
  <c r="E41" i="8"/>
  <c r="F2" i="8"/>
  <c r="G10" i="9"/>
  <c r="G14" i="9"/>
  <c r="G18" i="9"/>
  <c r="G22" i="9"/>
  <c r="G26" i="9"/>
  <c r="G30" i="9"/>
  <c r="G34" i="9"/>
  <c r="G38" i="9"/>
  <c r="G42" i="9"/>
  <c r="E45" i="9"/>
  <c r="G46" i="9"/>
  <c r="E2" i="9"/>
  <c r="F5" i="9"/>
  <c r="E11" i="9"/>
  <c r="E15" i="9"/>
  <c r="E19" i="9"/>
  <c r="E23" i="9"/>
  <c r="E27" i="9"/>
  <c r="E31" i="9"/>
  <c r="E35" i="9"/>
  <c r="E39" i="9"/>
  <c r="E43" i="9"/>
  <c r="E47" i="9"/>
  <c r="E7" i="9"/>
  <c r="F11" i="9"/>
  <c r="F15" i="9"/>
  <c r="F19" i="9"/>
  <c r="F23" i="9"/>
  <c r="F27" i="9"/>
  <c r="F31" i="9"/>
  <c r="F35" i="9"/>
  <c r="F39" i="9"/>
  <c r="F43" i="9"/>
  <c r="F47" i="9"/>
  <c r="E4" i="9"/>
  <c r="E10" i="9"/>
  <c r="E14" i="9"/>
  <c r="E18" i="9"/>
  <c r="E30" i="9"/>
  <c r="E5" i="8"/>
  <c r="F19" i="8"/>
  <c r="E4" i="8"/>
  <c r="F7" i="8"/>
  <c r="E10" i="8"/>
  <c r="G11" i="8"/>
  <c r="E14" i="8"/>
  <c r="G15" i="8"/>
  <c r="E18" i="8"/>
  <c r="E22" i="8"/>
  <c r="T22" i="8"/>
  <c r="E27" i="8"/>
  <c r="G28" i="8"/>
  <c r="E31" i="8"/>
  <c r="G32" i="8"/>
  <c r="E35" i="8"/>
  <c r="G36" i="8"/>
  <c r="E39" i="8"/>
  <c r="G40" i="8"/>
  <c r="E43" i="8"/>
  <c r="G44" i="8"/>
  <c r="E47" i="8"/>
  <c r="F10" i="8"/>
  <c r="F14" i="8"/>
  <c r="F18" i="8"/>
  <c r="F22" i="8"/>
  <c r="F27" i="8"/>
  <c r="F31" i="8"/>
  <c r="F35" i="8"/>
  <c r="F39" i="8"/>
  <c r="F43" i="8"/>
  <c r="F47" i="8"/>
  <c r="E6" i="8"/>
  <c r="E9" i="8"/>
  <c r="E13" i="8"/>
  <c r="E17" i="8"/>
  <c r="E21" i="8"/>
  <c r="E24" i="8"/>
  <c r="E3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<sst xmlns="http://schemas.openxmlformats.org/spreadsheetml/2006/main" count="1760" uniqueCount="429">
  <si>
    <t>AOY Place</t>
  </si>
  <si>
    <t>Angler Name</t>
  </si>
  <si>
    <t>AOY Total Points</t>
  </si>
  <si>
    <t>Pueblo Total Inches</t>
  </si>
  <si>
    <t>Norton Total Inches</t>
  </si>
  <si>
    <t>James Strawbridge</t>
  </si>
  <si>
    <t>Matt Flanagan</t>
  </si>
  <si>
    <t>Matt Arledge</t>
  </si>
  <si>
    <t>Jason Loveall</t>
  </si>
  <si>
    <t>Trev Stuckey</t>
  </si>
  <si>
    <t>Kenny Hood</t>
  </si>
  <si>
    <t>Chenchar Lee</t>
  </si>
  <si>
    <t>Nic Wetherill</t>
  </si>
  <si>
    <t>Gene Campbell</t>
  </si>
  <si>
    <t>Eric Allee</t>
  </si>
  <si>
    <t>Leslie Allee</t>
  </si>
  <si>
    <t>Terry Dohr</t>
  </si>
  <si>
    <t>Rk</t>
  </si>
  <si>
    <t>Angler</t>
  </si>
  <si>
    <t>Fish 1</t>
  </si>
  <si>
    <t>Fish 2</t>
  </si>
  <si>
    <t>Fish 3</t>
  </si>
  <si>
    <t>Fish 4</t>
  </si>
  <si>
    <t>Fish 5</t>
  </si>
  <si>
    <t>Total</t>
  </si>
  <si>
    <t>AOY Pts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</si>
  <si>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</si>
  <si>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</si>
  <si>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</si>
  <si>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</si>
  <si>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</si>
  <si>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</si>
  <si>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</si>
  <si>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</si>
  <si>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</si>
  <si>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</si>
  <si>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</si>
  <si>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</si>
  <si>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</si>
  <si>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</si>
  <si>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</si>
  <si>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</si>
  <si>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</si>
  <si>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</si>
  <si>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</si>
  <si>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</si>
  <si>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#21</t>
  </si>
  <si>
    <t>#22</t>
  </si>
  <si>
    <t>#23</t>
  </si>
  <si>
    <t>#24</t>
  </si>
  <si>
    <t>#25</t>
  </si>
  <si>
    <t>#26</t>
  </si>
  <si>
    <t>#27</t>
  </si>
  <si>
    <t>#28</t>
  </si>
  <si>
    <t>TourneyX Page:</t>
  </si>
  <si>
    <t>Anglers</t>
  </si>
  <si>
    <t>Gross Pot</t>
  </si>
  <si>
    <t>Net Pot</t>
  </si>
  <si>
    <t>1st Place</t>
  </si>
  <si>
    <t>2nd Place</t>
  </si>
  <si>
    <t>3rd Place</t>
  </si>
  <si>
    <t>Big Bass</t>
  </si>
  <si>
    <t>Gross Pot = # of anglers X 75</t>
  </si>
  <si>
    <t>Non Bass Jackpot</t>
  </si>
  <si>
    <t>Gross</t>
  </si>
  <si>
    <t>Net</t>
  </si>
  <si>
    <t>Bass</t>
  </si>
  <si>
    <t>Net Pot = # of anglers X $60.39 (75 - $6.50 Tx, $5, big bass, $3.11 Paypal</t>
  </si>
  <si>
    <t>Net Pot = # of anglers X $79.52 (100 - $6.50 Tx, $10, big bass, $3.98 Paypal)</t>
  </si>
  <si>
    <t>Matt Kern</t>
  </si>
  <si>
    <t>Adis Zilic</t>
  </si>
  <si>
    <t>Jamie McTaggart</t>
  </si>
  <si>
    <t>Brian White</t>
  </si>
  <si>
    <t>#29</t>
  </si>
  <si>
    <t>#30</t>
  </si>
  <si>
    <t>#31</t>
  </si>
  <si>
    <t>#32</t>
  </si>
  <si>
    <t>WV</t>
  </si>
  <si>
    <t>1st</t>
  </si>
  <si>
    <t>2nd</t>
  </si>
  <si>
    <t>3rd</t>
  </si>
  <si>
    <t>Gross Pot = 20 X $150</t>
  </si>
  <si>
    <t>Net Pot = 20 X 102.22 (150 minus $10 big bass, $5.73 paypal, $6.50 TourneyX, $25.55 WV 20%)</t>
  </si>
  <si>
    <t>Water Valley 20% = $511.00 ($25.55 x 20)</t>
  </si>
  <si>
    <t>Day 1</t>
  </si>
  <si>
    <t>Day 2</t>
  </si>
  <si>
    <t>Events</t>
  </si>
  <si>
    <t>Day 2</t>
  </si>
  <si>
    <t>Day 1</t>
  </si>
  <si>
    <t>Chatfield</t>
  </si>
  <si>
    <t>Elwood 1</t>
  </si>
  <si>
    <t>Elwood 2</t>
  </si>
  <si>
    <t>Norton</t>
  </si>
  <si>
    <t>Lake Mac</t>
  </si>
  <si>
    <t>Pueblo</t>
  </si>
  <si>
    <t>Chat Total Inches</t>
  </si>
  <si>
    <t>Elwood Total Inches</t>
  </si>
  <si>
    <t>Mac Total Inches</t>
  </si>
  <si>
    <t>TOY Place</t>
  </si>
  <si>
    <t>Team Name</t>
  </si>
  <si>
    <t>TOY Total Points</t>
  </si>
  <si>
    <t>Mike Hulverson</t>
  </si>
  <si>
    <t>Matthew Arledge</t>
  </si>
  <si>
    <t>Craig Hennessee</t>
  </si>
  <si>
    <t>Skylar Hennessee</t>
  </si>
  <si>
    <t>Michael McCluskey</t>
  </si>
  <si>
    <t>Tim Van Sickler</t>
  </si>
  <si>
    <t>Craig Mcmillin</t>
  </si>
  <si>
    <t>Justin Bricklen</t>
  </si>
  <si>
    <t>Members</t>
  </si>
  <si>
    <t>M Flanagan, B White</t>
  </si>
  <si>
    <t>G Campbell, J Loveall</t>
  </si>
  <si>
    <t>Reel Immature</t>
  </si>
  <si>
    <t>J Strawbridge, T Stuckey</t>
  </si>
  <si>
    <t>Treble Makers</t>
  </si>
  <si>
    <t>J Bricklen, N Wetherill</t>
  </si>
  <si>
    <t>Forecasting Wins</t>
  </si>
  <si>
    <t>E Allee, L Allee</t>
  </si>
  <si>
    <t>J Gardner, D Gallegos</t>
  </si>
  <si>
    <t>Scopeaholics Anonymous</t>
  </si>
  <si>
    <t>J McTaggart, M Kern</t>
  </si>
  <si>
    <t>K Zimmer, E Cox</t>
  </si>
  <si>
    <t>M Arledge, A Rojas</t>
  </si>
  <si>
    <t>C Lee, S Xiong</t>
  </si>
  <si>
    <t>R Solberg, C McMillin</t>
  </si>
  <si>
    <t>C Hennessee, S Hennessee</t>
  </si>
  <si>
    <t>Fin-atics</t>
  </si>
  <si>
    <t>The Natives</t>
  </si>
  <si>
    <t>P Roth, J Duong</t>
  </si>
  <si>
    <t>Paul Roth</t>
  </si>
  <si>
    <t>Jeff Naylor</t>
  </si>
  <si>
    <t>Alex Rojas</t>
  </si>
  <si>
    <t>Massimo Sangermano</t>
  </si>
  <si>
    <t>Johnny Manchego</t>
  </si>
  <si>
    <t>Ron Solberg</t>
  </si>
  <si>
    <t>Seng Xiong</t>
  </si>
  <si>
    <t>Brian Weikal</t>
  </si>
  <si>
    <t>Kyle Morse</t>
  </si>
  <si>
    <t>The A-Team</t>
  </si>
  <si>
    <t>The Donators</t>
  </si>
  <si>
    <t>Chase Patchet</t>
  </si>
  <si>
    <t>McSol</t>
  </si>
  <si>
    <t>Matt Collins</t>
  </si>
  <si>
    <t>Jason Duong</t>
  </si>
  <si>
    <t>Kayden Miller</t>
  </si>
  <si>
    <t>The Skunked Syndicate</t>
  </si>
  <si>
    <t>K Miller, B Kielian</t>
  </si>
  <si>
    <t>Arnulfo Esquivel</t>
  </si>
  <si>
    <t>Bryon Kielian</t>
  </si>
  <si>
    <t>Noodles and Nuggets</t>
  </si>
  <si>
    <t>Hooking Up</t>
  </si>
  <si>
    <t>Kaleb Zimmer</t>
  </si>
  <si>
    <t>Landon Merrick</t>
  </si>
  <si>
    <t>C Patchet, L Merrick</t>
  </si>
  <si>
    <t>Danny Gallegos</t>
  </si>
  <si>
    <t>Kyle Porter</t>
  </si>
  <si>
    <t>Scott Brands</t>
  </si>
  <si>
    <t>Josh Gardner</t>
  </si>
  <si>
    <t>Cory Doyle</t>
  </si>
  <si>
    <t>Zachary Jones</t>
  </si>
  <si>
    <t>16.75"</t>
  </si>
  <si>
    <t>16.00"</t>
  </si>
  <si>
    <t>15.00"</t>
  </si>
  <si>
    <t>14.75"</t>
  </si>
  <si>
    <t>77.50"</t>
  </si>
  <si>
    <t>15.50"</t>
  </si>
  <si>
    <t>15.25"</t>
  </si>
  <si>
    <t>77.25"</t>
  </si>
  <si>
    <t>14.00"</t>
  </si>
  <si>
    <t>13.75"</t>
  </si>
  <si>
    <t>72.75"</t>
  </si>
  <si>
    <t>16.25"</t>
  </si>
  <si>
    <t>14.50"</t>
  </si>
  <si>
    <t>14.25"</t>
  </si>
  <si>
    <t>72.50"</t>
  </si>
  <si>
    <t>13.50"</t>
  </si>
  <si>
    <t>13.25"</t>
  </si>
  <si>
    <t>71.75"</t>
  </si>
  <si>
    <t>13.00"</t>
  </si>
  <si>
    <t>69.75"</t>
  </si>
  <si>
    <t>12.75"</t>
  </si>
  <si>
    <t>12.25"</t>
  </si>
  <si>
    <t>65.75"</t>
  </si>
  <si>
    <t>12.00"</t>
  </si>
  <si>
    <t>64.50"</t>
  </si>
  <si>
    <t>58.75"</t>
  </si>
  <si>
    <t>55.25"</t>
  </si>
  <si>
    <t>12.50"</t>
  </si>
  <si>
    <t>51.50"</t>
  </si>
  <si>
    <t>19.00"</t>
  </si>
  <si>
    <t>15.75"</t>
  </si>
  <si>
    <t>48.75"</t>
  </si>
  <si>
    <t>44.00"</t>
  </si>
  <si>
    <t>43.25"</t>
  </si>
  <si>
    <t>38.75"</t>
  </si>
  <si>
    <t>Joshua Gardner</t>
  </si>
  <si>
    <t>29.50"</t>
  </si>
  <si>
    <t>28.75"</t>
  </si>
  <si>
    <t>28.25"</t>
  </si>
  <si>
    <t>28.00"</t>
  </si>
  <si>
    <t>Craig McMillin</t>
  </si>
  <si>
    <t>0"</t>
  </si>
  <si>
    <t>#33</t>
  </si>
  <si>
    <t>#34</t>
  </si>
  <si>
    <t>#35</t>
  </si>
  <si>
    <t>#36</t>
  </si>
  <si>
    <t>#37</t>
  </si>
  <si>
    <t>#38</t>
  </si>
  <si>
    <t>#39</t>
  </si>
  <si>
    <t>#40</t>
  </si>
  <si>
    <t>#41</t>
  </si>
  <si>
    <t>#42</t>
  </si>
  <si>
    <t>Tim VanSickler</t>
  </si>
  <si>
    <t>Leslie Ann Allee</t>
  </si>
  <si>
    <t>John Manchego</t>
  </si>
  <si>
    <t>Dink Dynasty</t>
  </si>
  <si>
    <t>Ben Steele</t>
  </si>
  <si>
    <t>Marty Hughes</t>
  </si>
  <si>
    <t>Levi Barks</t>
  </si>
  <si>
    <t>Bobby Rubek</t>
  </si>
  <si>
    <t>18.00"</t>
  </si>
  <si>
    <t>17.50"</t>
  </si>
  <si>
    <t>85.25"</t>
  </si>
  <si>
    <t>17.00"</t>
  </si>
  <si>
    <t>16.50"</t>
  </si>
  <si>
    <t>83.25"</t>
  </si>
  <si>
    <t>75.25"</t>
  </si>
  <si>
    <t>17.75"</t>
  </si>
  <si>
    <t>74.50"</t>
  </si>
  <si>
    <t>33.50"</t>
  </si>
  <si>
    <t>24.50"</t>
  </si>
  <si>
    <t>85.75"</t>
  </si>
  <si>
    <t>81.75"</t>
  </si>
  <si>
    <t>17.25"</t>
  </si>
  <si>
    <t>78.50"</t>
  </si>
  <si>
    <t>71.50"</t>
  </si>
  <si>
    <t>52.75"</t>
  </si>
  <si>
    <t>42.75"</t>
  </si>
  <si>
    <t>34.50"</t>
  </si>
  <si>
    <t>19.50"</t>
  </si>
  <si>
    <t>34.25"</t>
  </si>
  <si>
    <t>32.75"</t>
  </si>
  <si>
    <t>32.50"</t>
  </si>
  <si>
    <t>30.50"</t>
  </si>
  <si>
    <t>29.00"</t>
  </si>
  <si>
    <t>26.25"</t>
  </si>
  <si>
    <t>25.00"</t>
  </si>
  <si>
    <t xml:space="preserve">TourneyX Page: </t>
  </si>
  <si>
    <t>https://tourneyx.com/leaderboard/standings/ckb-colorado-kayak-bassmasters-stop-hash-3-elwood-reservoir-ne</t>
  </si>
  <si>
    <t>https://tourneyx.com/leaderboard/standings/ckb-colorado-kayak-bassmasters-stop-hash-2-elwood-reservoir-ne</t>
  </si>
  <si>
    <t>https://tourneyx.com/leaderboard/standings/ckb-stop-hash-1-chatfield-reservoir</t>
  </si>
  <si>
    <t>Net Pot = # of anglers X $65.22 (80 - $6.50 Tx,$5 big bass, $3.28 Paypal</t>
  </si>
  <si>
    <t>Location</t>
  </si>
  <si>
    <t>Red Willow (Hugh Butler lake)</t>
  </si>
  <si>
    <t>McCook, NE</t>
  </si>
  <si>
    <t>Miles From Denver</t>
  </si>
  <si>
    <t>Penrose, CO</t>
  </si>
  <si>
    <t>Brush Hollow Reservoir</t>
  </si>
  <si>
    <t>Cedar Bluff Reservoir</t>
  </si>
  <si>
    <t>Ellis, KS</t>
  </si>
  <si>
    <t>Elwood Reservoir</t>
  </si>
  <si>
    <t>Elwood,NE</t>
  </si>
  <si>
    <t>Lake McConaughy</t>
  </si>
  <si>
    <t>Ogallala, NE</t>
  </si>
  <si>
    <t>Trinidad Lake</t>
  </si>
  <si>
    <t>Trinidad, CO</t>
  </si>
  <si>
    <t>Elkhead Reservoir</t>
  </si>
  <si>
    <t>Craig, CO</t>
  </si>
  <si>
    <t>Keith Sebelius Lake</t>
  </si>
  <si>
    <t>Norton, KS</t>
  </si>
  <si>
    <t>Pueblo Reservoir</t>
  </si>
  <si>
    <t>Pueblo, CO</t>
  </si>
  <si>
    <t>Chatfield Reservoir</t>
  </si>
  <si>
    <t>Columbine, CO</t>
  </si>
  <si>
    <t>Quincy Reservoir</t>
  </si>
  <si>
    <t>Aurora, CO</t>
  </si>
  <si>
    <t>Aurora Reservoir</t>
  </si>
  <si>
    <t>Truman Reservoir</t>
  </si>
  <si>
    <t>Warsaw, MO</t>
  </si>
  <si>
    <t>Grayrocks Reservoir</t>
  </si>
  <si>
    <t>Wheatland, WY</t>
  </si>
  <si>
    <t>Horsetooth Reservoir</t>
  </si>
  <si>
    <t>Fort Collins, CO</t>
  </si>
  <si>
    <t>Boyd Lake</t>
  </si>
  <si>
    <t>Loveland, CO</t>
  </si>
  <si>
    <t>Box Butte Reservoir</t>
  </si>
  <si>
    <t>Hemingford, NE</t>
  </si>
  <si>
    <t>Wilson Lake</t>
  </si>
  <si>
    <t>Wilson, KS</t>
  </si>
  <si>
    <t>Non CKB Lakes</t>
  </si>
  <si>
    <t>Lake Name (CKB past or present)</t>
  </si>
  <si>
    <t>Standley Lake</t>
  </si>
  <si>
    <t>Westminster, CO</t>
  </si>
  <si>
    <t>Navajo Reservoir</t>
  </si>
  <si>
    <t>Arboles, CO/Archuleta, NM</t>
  </si>
  <si>
    <t>Sweetwater, WY</t>
  </si>
  <si>
    <t>Flaming Gorge Reservoir</t>
  </si>
  <si>
    <t>Harry Strunk Lake</t>
  </si>
  <si>
    <t>Bartley, NE</t>
  </si>
  <si>
    <t>Swanson Lake</t>
  </si>
  <si>
    <t>Trenton, NE</t>
  </si>
  <si>
    <t>Tenkiller Ferry Lake</t>
  </si>
  <si>
    <t>Tahlequah, OK</t>
  </si>
  <si>
    <t>Lake Fork</t>
  </si>
  <si>
    <t>Emory, TX</t>
  </si>
  <si>
    <t>Chickamauga Lake</t>
  </si>
  <si>
    <t>Chattanooga, TN</t>
  </si>
  <si>
    <t>Lake of the Ozarks</t>
  </si>
  <si>
    <t>Camdenton, MO</t>
  </si>
  <si>
    <t>Surface Acres</t>
  </si>
  <si>
    <t>Cory Seubert</t>
  </si>
  <si>
    <t>DeWeese Reservoir</t>
  </si>
  <si>
    <t>Westcliffe, CO</t>
  </si>
  <si>
    <t>Rifle Gap Reservoir</t>
  </si>
  <si>
    <t>Rifle, CO</t>
  </si>
  <si>
    <t>Chris Longshore</t>
  </si>
  <si>
    <t>80.25"</t>
  </si>
  <si>
    <t>84.00"</t>
  </si>
  <si>
    <t>164.25"</t>
  </si>
  <si>
    <t>81.00"</t>
  </si>
  <si>
    <t>83.00"</t>
  </si>
  <si>
    <t>164.00"</t>
  </si>
  <si>
    <t>80.00"</t>
  </si>
  <si>
    <t>82.75"</t>
  </si>
  <si>
    <t>162.75"</t>
  </si>
  <si>
    <t>81.25"</t>
  </si>
  <si>
    <t>161.50"</t>
  </si>
  <si>
    <t>80.75"</t>
  </si>
  <si>
    <t>160.75"</t>
  </si>
  <si>
    <t>158.75"</t>
  </si>
  <si>
    <t>79.00"</t>
  </si>
  <si>
    <t>78.25"</t>
  </si>
  <si>
    <t>157.25"</t>
  </si>
  <si>
    <t>83.75"</t>
  </si>
  <si>
    <t>72.00"</t>
  </si>
  <si>
    <t>155.75"</t>
  </si>
  <si>
    <t>74.00"</t>
  </si>
  <si>
    <t>152.50"</t>
  </si>
  <si>
    <t>69.00"</t>
  </si>
  <si>
    <t>152.25"</t>
  </si>
  <si>
    <t>76.00"</t>
  </si>
  <si>
    <t>73.00"</t>
  </si>
  <si>
    <t>149.00"</t>
  </si>
  <si>
    <t>70.50"</t>
  </si>
  <si>
    <t>78.00"</t>
  </si>
  <si>
    <t>148.50"</t>
  </si>
  <si>
    <t>67.50"</t>
  </si>
  <si>
    <t>79.50"</t>
  </si>
  <si>
    <t>147.00"</t>
  </si>
  <si>
    <t>61.50"</t>
  </si>
  <si>
    <t>142.75"</t>
  </si>
  <si>
    <t>76.75"</t>
  </si>
  <si>
    <t>48.00"</t>
  </si>
  <si>
    <t>124.75"</t>
  </si>
  <si>
    <t>63.75"</t>
  </si>
  <si>
    <t>47.00"</t>
  </si>
  <si>
    <t>110.75"</t>
  </si>
  <si>
    <t>70.25"</t>
  </si>
  <si>
    <t>86.75"</t>
  </si>
  <si>
    <t>76.50"</t>
  </si>
  <si>
    <t>59.25"</t>
  </si>
  <si>
    <t>Gene Cooper</t>
  </si>
  <si>
    <t>https://tourneyx.com/leaderboard/standings/ckb-colorado-kayak-bassmasters-stop-hash-4-norton-keith-sebelius-reservoir-ks</t>
  </si>
  <si>
    <t>18.25"</t>
  </si>
  <si>
    <t>20.50"</t>
  </si>
  <si>
    <t>Harlan County Lake</t>
  </si>
  <si>
    <t>Alma, NE</t>
  </si>
  <si>
    <t>Sutherland Reservoir</t>
  </si>
  <si>
    <t>Sutherland, NE</t>
  </si>
  <si>
    <t>Gothenburg, NE</t>
  </si>
  <si>
    <t>Midway Lake (East, Central, West)</t>
  </si>
  <si>
    <t>Glen Elder, KS</t>
  </si>
  <si>
    <t>Webster Reservoir</t>
  </si>
  <si>
    <t>Nicodemus, KS</t>
  </si>
  <si>
    <t>Kirwin Reservoir</t>
  </si>
  <si>
    <t>17' low, 1,700 acres as of 9/11/25</t>
  </si>
  <si>
    <t>25' low 9/11/25</t>
  </si>
  <si>
    <t>Kirwin, KS</t>
  </si>
  <si>
    <t>19.25"</t>
  </si>
  <si>
    <t>18.75"</t>
  </si>
  <si>
    <t>95.25"</t>
  </si>
  <si>
    <t>61.75"</t>
  </si>
  <si>
    <t>Mitchell Nelson</t>
  </si>
  <si>
    <t>56.00"</t>
  </si>
  <si>
    <t>54.50"</t>
  </si>
  <si>
    <t>45.25"</t>
  </si>
  <si>
    <t>31.50"</t>
  </si>
  <si>
    <t>https://tourneyx.com/leaderboard/standings/ckb-colorado-kayak-bassmasters-stop-hash-5-lake-mcconaughy-ne</t>
  </si>
  <si>
    <t>Best 4 Events Total Inches (Tie Breaker)</t>
  </si>
  <si>
    <t>Merritt Reservoir</t>
  </si>
  <si>
    <t>Valentine, NE</t>
  </si>
  <si>
    <t>Waconda Lake/Glenn Elder</t>
  </si>
  <si>
    <t>78.75"</t>
  </si>
  <si>
    <t>154.75"</t>
  </si>
  <si>
    <t>152.75"</t>
  </si>
  <si>
    <t>75.50"</t>
  </si>
  <si>
    <t>151.00"</t>
  </si>
  <si>
    <t>75.75"</t>
  </si>
  <si>
    <t>74.75"</t>
  </si>
  <si>
    <t>150.50"</t>
  </si>
  <si>
    <t>74.25"</t>
  </si>
  <si>
    <t>75.00"</t>
  </si>
  <si>
    <t>149.25"</t>
  </si>
  <si>
    <t>68.75"</t>
  </si>
  <si>
    <t>148.25"</t>
  </si>
  <si>
    <t>73.25"</t>
  </si>
  <si>
    <t>146.50"</t>
  </si>
  <si>
    <t>67.75"</t>
  </si>
  <si>
    <t>145.00"</t>
  </si>
  <si>
    <t>144.50"</t>
  </si>
  <si>
    <t>68.50"</t>
  </si>
  <si>
    <t>144.00"</t>
  </si>
  <si>
    <t>66.50"</t>
  </si>
  <si>
    <t>143.25"</t>
  </si>
  <si>
    <t>65.00"</t>
  </si>
  <si>
    <t>136.50"</t>
  </si>
  <si>
    <t>77.75"</t>
  </si>
  <si>
    <t>133.00"</t>
  </si>
  <si>
    <t>41.00"</t>
  </si>
  <si>
    <t>118.25"</t>
  </si>
  <si>
    <t>40.00"</t>
  </si>
  <si>
    <t>70.75"</t>
  </si>
  <si>
    <t>40.25"</t>
  </si>
  <si>
    <t>57.50"</t>
  </si>
  <si>
    <t>97.75"</t>
  </si>
  <si>
    <t>92.25"</t>
  </si>
  <si>
    <t>27.75"</t>
  </si>
  <si>
    <t>https://tourneyx.com/leaderboard/standings/ckb-pueblo-championship#scores</t>
  </si>
  <si>
    <t>18.50"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</si>
</sst>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4" fillId="2" borderId="0" xfId="0" applyFont="1" applyFill="1"/>
    <xf numFmtId="0" fontId="4" fillId="4" borderId="2" xfId="0" applyFont="1" applyFill="1" applyBorder="1"/>
    <xf numFmtId="0" fontId="5" fillId="0" borderId="2" xfId="0" applyFont="1" applyBorder="1" applyAlignment="1">
      <alignment vertical="center" wrapText="1"/>
    </xf>
    <xf numFmtId="0" fontId="4" fillId="0" borderId="2" xfId="0" applyFont="1" applyBorder="1"/>
    <xf numFmtId="0" fontId="4" fillId="0" borderId="3" xfId="0" applyFont="1" applyBorder="1"/>
    <xf numFmtId="0" fontId="4" fillId="3" borderId="0" xfId="0" applyFont="1" applyFill="1"/>
    <xf numFmtId="2" fontId="4" fillId="4" borderId="2" xfId="0" applyNumberFormat="1" applyFont="1" applyFill="1" applyBorder="1"/>
    <xf numFmtId="0" fontId="4" fillId="2" borderId="5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4" fillId="2" borderId="4" xfId="0" applyFont="1" applyFill="1" applyBorder="1"/>
    <xf numFmtId="0" fontId="4" fillId="2" borderId="2" xfId="0" applyFont="1" applyFill="1" applyBorder="1" applyAlignment="1">
      <alignment horizontal="right"/>
    </xf>
    <xf numFmtId="0" fontId="4" fillId="0" borderId="4" xfId="0" applyFont="1" applyBorder="1"/>
    <xf numFmtId="0" fontId="4" fillId="0" borderId="2" xfId="0" applyFont="1" applyBorder="1" applyAlignment="1">
      <alignment horizontal="right"/>
    </xf>
    <xf numFmtId="0" fontId="1" fillId="6" borderId="2" xfId="0" applyFont="1" applyFill="1" applyBorder="1"/>
    <xf numFmtId="0" fontId="0" fillId="0" borderId="2" xfId="0" applyBorder="1"/>
    <xf numFmtId="0" fontId="6" fillId="0" borderId="2" xfId="1" applyBorder="1"/>
    <xf numFmtId="0" fontId="1" fillId="7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0" fillId="0" borderId="2" xfId="0" applyNumberFormat="1" applyBorder="1"/>
    <xf numFmtId="164" fontId="0" fillId="7" borderId="2" xfId="0" applyNumberFormat="1" applyFill="1" applyBorder="1"/>
    <xf numFmtId="165" fontId="0" fillId="0" borderId="2" xfId="0" applyNumberFormat="1" applyBorder="1"/>
    <xf numFmtId="0" fontId="0" fillId="5" borderId="2" xfId="0" applyFill="1" applyBorder="1"/>
    <xf numFmtId="0" fontId="0" fillId="10" borderId="2" xfId="0" applyFill="1" applyBorder="1"/>
    <xf numFmtId="0" fontId="0" fillId="8" borderId="2" xfId="0" applyFill="1" applyBorder="1"/>
    <xf numFmtId="0" fontId="0" fillId="9" borderId="2" xfId="0" applyFill="1" applyBorder="1"/>
    <xf numFmtId="0" fontId="0" fillId="7" borderId="2" xfId="0" applyFill="1" applyBorder="1"/>
    <xf numFmtId="2" fontId="0" fillId="0" borderId="2" xfId="0" applyNumberFormat="1" applyBorder="1"/>
    <xf numFmtId="2" fontId="4" fillId="0" borderId="2" xfId="0" applyNumberFormat="1" applyFont="1" applyBorder="1"/>
    <xf numFmtId="0" fontId="4" fillId="4" borderId="3" xfId="0" applyFont="1" applyFill="1" applyBorder="1"/>
    <xf numFmtId="0" fontId="2" fillId="2" borderId="6" xfId="0" applyFont="1" applyFill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0" fillId="0" borderId="2" xfId="0" applyBorder="1" applyAlignment="1">
      <alignment horizontal="right"/>
    </xf>
    <xf numFmtId="0" fontId="5" fillId="0" borderId="0" xfId="0" applyFont="1" applyAlignment="1">
      <alignment vertical="center" wrapText="1"/>
    </xf>
    <xf numFmtId="0" fontId="1" fillId="7" borderId="2" xfId="0" applyFont="1" applyFill="1" applyBorder="1"/>
    <xf numFmtId="3" fontId="0" fillId="0" borderId="2" xfId="0" applyNumberFormat="1" applyBorder="1"/>
    <xf numFmtId="3" fontId="0" fillId="7" borderId="2" xfId="0" applyNumberFormat="1" applyFill="1" applyBorder="1"/>
    <xf numFmtId="0" fontId="0" fillId="0" borderId="2" xfId="0" applyBorder="1" applyAlignment="1">
      <alignment horizontal="left"/>
    </xf>
    <xf numFmtId="0" fontId="0" fillId="0" borderId="3" xfId="0" applyBorder="1"/>
    <xf numFmtId="0" fontId="0" fillId="0" borderId="4" xfId="0" applyBorder="1"/>
    <xf numFmtId="0" fontId="1" fillId="0" borderId="2" xfId="0" applyFont="1" applyBorder="1"/>
    <xf numFmtId="0" fontId="4" fillId="0" borderId="6" xfId="0" applyFont="1" applyBorder="1" applyAlignment="1">
      <alignment wrapText="1"/>
    </xf>
    <xf numFmtId="0" fontId="5" fillId="0" borderId="5" xfId="0" applyFont="1" applyBorder="1" applyAlignment="1">
      <alignment vertical="center" wrapText="1"/>
    </xf>
    <xf numFmtId="0" fontId="4" fillId="5" borderId="2" xfId="0" applyFont="1" applyFill="1" applyBorder="1"/>
    <xf numFmtId="2" fontId="4" fillId="0" borderId="4" xfId="0" applyNumberFormat="1" applyFont="1" applyBorder="1"/>
    <xf numFmtId="0" fontId="4" fillId="5" borderId="3" xfId="0" applyFont="1" applyFill="1" applyBorder="1"/>
    <xf numFmtId="2" fontId="4" fillId="5" borderId="2" xfId="0" applyNumberFormat="1" applyFont="1" applyFill="1" applyBorder="1"/>
    <xf numFmtId="0" fontId="4" fillId="0" borderId="5" xfId="0" applyFont="1" applyBorder="1" applyAlignment="1">
      <alignment wrapText="1"/>
    </xf>
    <xf numFmtId="0" fontId="8" fillId="0" borderId="2" xfId="1" applyNumberFormat="1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10584</xdr:colOff>
      <xdr:row>0</xdr:row>
      <xdr:rowOff>1143000</xdr:rowOff>
    </xdr:from>
    <xdr:to>
      <xdr:col>24</xdr:col>
      <xdr:colOff>506420</xdr:colOff>
      <xdr:row>12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1A4C8-F2DB-4AE3-9165-8CA5105B2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04584" y="1143000"/>
          <a:ext cx="3540661" cy="2806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28575</xdr:colOff>
      <xdr:row>0</xdr:row>
      <xdr:rowOff>0</xdr:rowOff>
    </xdr:from>
    <xdr:to>
      <xdr:col>18</xdr:col>
      <xdr:colOff>267159</xdr:colOff>
      <xdr:row>6</xdr:row>
      <xdr:rowOff>114582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A05DFF-E81C-C34C-A13E-B359EE3D6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05825" y="0"/>
          <a:ext cx="3286584" cy="2019582"/>
        </a:xfrm>
        <a:prstGeom prst="rect">
          <a:avLst/>
        </a:prstGeom>
      </xdr:spPr>
    </xdr:pic>
    <xdr:clientData/>
  </xdr:twoCellAnchor>
  <xdr:twoCellAnchor editAs="oneCell">
    <xdr:from>
      <xdr:col>13</xdr:col>
      <xdr:colOff>9526</xdr:colOff>
      <xdr:row>6</xdr:row>
      <xdr:rowOff>133351</xdr:rowOff>
    </xdr:from>
    <xdr:to>
      <xdr:col>15</xdr:col>
      <xdr:colOff>381000</xdr:colOff>
      <xdr:row>13</xdr:row>
      <xdr:rowOff>187602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0D426BA-3CA1-1804-CA06-1489C5831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86776" y="2038351"/>
          <a:ext cx="1590674" cy="17211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tourneyx.com/leaderboard/standings/ckb-stop-hash-1-chatfield-reservoi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tourneyx.com/leaderboard/standings/ckb-colorado-kayak-bassmasters-stop-hash-2-elwood-reservoir-n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tourneyx.com/leaderboard/standings/ckb-colorado-kayak-bassmasters-stop-hash-3-elwood-reservoir-ne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ourneyx.com/leaderboard/standings/ckb-colorado-kayak-bassmasters-stop-hash-4-norton-keith-sebelius-reservoir-k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tourneyx.com/leaderboard/standings/ckb-colorado-kayak-bassmasters-stop-hash-5-lake-mcconaughy-n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ourneyx.com/leaderboard/standings/ckb-pueblo-championship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4C64E-5669-44BD-87D6-16C96ABE8AB3}">
  <dimension ref="A1:S93"/>
  <sheetViews>
    <sheetView tabSelected="1" zoomScale="75" zoomScaleNormal="7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9.140625" defaultRowHeight="18.75" x14ac:dyDescent="0.3"/>
  <cols>
    <col min="1" max="1" width="6.85546875" style="10" customWidth="1"/>
    <col min="2" max="2" width="9.85546875" style="10" bestFit="1" customWidth="1"/>
    <col min="3" max="3" width="29.28515625" style="10" bestFit="1" customWidth="1"/>
    <col min="4" max="4" width="11.85546875" style="10" customWidth="1"/>
    <col min="5" max="5" width="14.7109375" style="10" customWidth="1"/>
    <col min="6" max="6" width="11.5703125" style="10" customWidth="1"/>
    <col min="7" max="7" width="12" style="10" customWidth="1"/>
    <col min="8" max="8" width="11.140625" style="11" customWidth="1"/>
    <col min="9" max="9" width="11.140625" style="10" customWidth="1"/>
    <col min="10" max="10" width="11" style="10" customWidth="1"/>
    <col min="11" max="11" width="4.28515625" style="19" customWidth="1"/>
    <col min="12" max="12" width="14.28515625" style="10" customWidth="1"/>
    <col min="13" max="13" width="12.42578125" style="10" customWidth="1"/>
    <col min="14" max="14" width="12" style="20" customWidth="1"/>
    <col min="15" max="16" width="11.85546875" style="10" customWidth="1"/>
    <col min="17" max="17" width="14.7109375" style="10" customWidth="1"/>
    <col min="18" max="18" width="15.140625" style="10" customWidth="1"/>
    <col min="19" max="16384" width="9.140625" style="10"/>
  </cols>
  <sheetData>
    <row r="1" spans="1:19" s="6" customFormat="1" ht="93.75" x14ac:dyDescent="0.3">
      <c r="A1" s="1"/>
      <c r="B1" s="2" t="s">
        <v>0</v>
      </c>
      <c r="C1" s="40" t="s">
        <v>1</v>
      </c>
      <c r="D1" s="2" t="s">
        <v>2</v>
      </c>
      <c r="E1" s="2" t="s">
        <v>89</v>
      </c>
      <c r="F1" s="2" t="s">
        <v>90</v>
      </c>
      <c r="G1" s="3" t="s">
        <v>91</v>
      </c>
      <c r="H1" s="2" t="s">
        <v>92</v>
      </c>
      <c r="I1" s="2" t="s">
        <v>93</v>
      </c>
      <c r="J1" s="2" t="s">
        <v>94</v>
      </c>
      <c r="K1" s="4"/>
      <c r="L1" s="5" t="s">
        <v>95</v>
      </c>
      <c r="M1" s="2" t="s">
        <v>96</v>
      </c>
      <c r="N1" s="2" t="s">
        <v>96</v>
      </c>
      <c r="O1" s="2" t="s">
        <v>4</v>
      </c>
      <c r="P1" s="2" t="s">
        <v>97</v>
      </c>
      <c r="Q1" s="2" t="s">
        <v>3</v>
      </c>
      <c r="R1" s="2" t="s">
        <v>388</v>
      </c>
      <c r="S1" s="2" t="s">
        <v>86</v>
      </c>
    </row>
    <row r="2" spans="1:19" x14ac:dyDescent="0.3">
      <c r="A2" s="7"/>
      <c r="B2" s="39">
        <v>1</v>
      </c>
      <c r="C2" s="41" t="s">
        <v>8</v>
      </c>
      <c r="D2" s="19" cm="1">
        <f t="array" ref="D2">SUM(LARGE(E2:J2,{1,2,3,4}))</f>
        <v>383</v>
      </c>
      <c r="E2" s="53">
        <v>77</v>
      </c>
      <c r="F2" s="10">
        <v>96</v>
      </c>
      <c r="G2" s="53">
        <v>80</v>
      </c>
      <c r="H2" s="11">
        <v>97</v>
      </c>
      <c r="I2" s="10">
        <v>99</v>
      </c>
      <c r="J2" s="10">
        <v>91</v>
      </c>
      <c r="K2" s="12"/>
      <c r="L2" s="56">
        <v>13.25</v>
      </c>
      <c r="M2" s="38">
        <v>55.25</v>
      </c>
      <c r="N2" s="56">
        <v>13</v>
      </c>
      <c r="O2" s="38">
        <v>161.5</v>
      </c>
      <c r="P2" s="38">
        <v>61.75</v>
      </c>
      <c r="Q2" s="38">
        <v>144</v>
      </c>
      <c r="R2" s="13" cm="1">
        <f t="array" ref="R2">SUM(LARGE(L2:Q2,{1,2,3,4}))</f>
        <v>422.5</v>
      </c>
      <c r="S2" s="10">
        <v>6</v>
      </c>
    </row>
    <row r="3" spans="1:19" x14ac:dyDescent="0.3">
      <c r="A3" s="7"/>
      <c r="B3" s="39">
        <v>2</v>
      </c>
      <c r="C3" s="41" t="s">
        <v>12</v>
      </c>
      <c r="D3" s="19" cm="1">
        <f t="array" ref="D3">SUM(LARGE(E3:J3,{1,2,3,4}))</f>
        <v>383</v>
      </c>
      <c r="E3" s="53">
        <v>89</v>
      </c>
      <c r="F3" s="53">
        <v>50</v>
      </c>
      <c r="G3" s="10">
        <v>93</v>
      </c>
      <c r="H3" s="11">
        <v>100</v>
      </c>
      <c r="I3" s="10">
        <v>91</v>
      </c>
      <c r="J3" s="10">
        <v>99</v>
      </c>
      <c r="K3" s="12"/>
      <c r="L3" s="38">
        <v>51.5</v>
      </c>
      <c r="M3" s="56">
        <v>0</v>
      </c>
      <c r="N3" s="38">
        <v>34.25</v>
      </c>
      <c r="O3" s="38">
        <v>164.25</v>
      </c>
      <c r="P3" s="56">
        <v>17.75</v>
      </c>
      <c r="Q3" s="38">
        <v>152.75</v>
      </c>
      <c r="R3" s="13" cm="1">
        <f t="array" ref="R3">SUM(LARGE(L3:Q3,{1,2,3,4}))</f>
        <v>402.75</v>
      </c>
      <c r="S3" s="10">
        <v>6</v>
      </c>
    </row>
    <row r="4" spans="1:19" x14ac:dyDescent="0.3">
      <c r="A4" s="7"/>
      <c r="B4" s="39">
        <v>3</v>
      </c>
      <c r="C4" s="41" t="s">
        <v>11</v>
      </c>
      <c r="D4" s="19" cm="1">
        <f t="array" ref="D4">SUM(LARGE(E4:J4,{1,2,3,4}))</f>
        <v>380</v>
      </c>
      <c r="E4" s="10">
        <v>96</v>
      </c>
      <c r="F4" s="53">
        <v>50</v>
      </c>
      <c r="G4" s="10">
        <v>88</v>
      </c>
      <c r="H4" s="55">
        <v>0</v>
      </c>
      <c r="I4" s="10">
        <v>100</v>
      </c>
      <c r="J4" s="10">
        <v>96</v>
      </c>
      <c r="K4" s="12"/>
      <c r="L4" s="38">
        <v>72.5</v>
      </c>
      <c r="M4" s="56">
        <v>0</v>
      </c>
      <c r="N4" s="38">
        <v>30.5</v>
      </c>
      <c r="O4" s="56">
        <v>0</v>
      </c>
      <c r="P4" s="38">
        <v>95.25</v>
      </c>
      <c r="Q4" s="38">
        <v>149.25</v>
      </c>
      <c r="R4" s="13" cm="1">
        <f t="array" ref="R4">SUM(LARGE(L4:Q4,{1,2,3,4}))</f>
        <v>347.5</v>
      </c>
      <c r="S4" s="10">
        <v>5</v>
      </c>
    </row>
    <row r="5" spans="1:19" x14ac:dyDescent="0.3">
      <c r="A5" s="7"/>
      <c r="B5" s="39">
        <v>4</v>
      </c>
      <c r="C5" s="41" t="s">
        <v>102</v>
      </c>
      <c r="D5" s="19" cm="1">
        <f t="array" ref="D5">SUM(LARGE(E5:J5,{1,2,3,4}))</f>
        <v>377</v>
      </c>
      <c r="E5" s="53">
        <v>90</v>
      </c>
      <c r="F5" s="10">
        <v>91</v>
      </c>
      <c r="G5" s="10">
        <v>98</v>
      </c>
      <c r="H5" s="11">
        <v>96</v>
      </c>
      <c r="I5" s="10">
        <v>92</v>
      </c>
      <c r="J5" s="53">
        <v>86</v>
      </c>
      <c r="K5" s="12"/>
      <c r="L5" s="38">
        <v>55.25</v>
      </c>
      <c r="M5" s="56">
        <v>13</v>
      </c>
      <c r="N5" s="38">
        <v>78.5</v>
      </c>
      <c r="O5" s="38">
        <v>161.5</v>
      </c>
      <c r="P5" s="56">
        <v>18</v>
      </c>
      <c r="Q5" s="38">
        <v>110.75</v>
      </c>
      <c r="R5" s="13" cm="1">
        <f t="array" ref="R5">SUM(LARGE(L5:Q5,{1,2,3,4}))</f>
        <v>406</v>
      </c>
      <c r="S5" s="10">
        <v>6</v>
      </c>
    </row>
    <row r="6" spans="1:19" x14ac:dyDescent="0.3">
      <c r="A6" s="7"/>
      <c r="B6" s="39">
        <v>5</v>
      </c>
      <c r="C6" s="9" t="s">
        <v>131</v>
      </c>
      <c r="D6" s="19" cm="1">
        <f t="array" ref="D6">SUM(LARGE(E6:J6,{1,2,3,4}))</f>
        <v>374</v>
      </c>
      <c r="E6" s="10">
        <v>95</v>
      </c>
      <c r="F6" s="10">
        <v>92</v>
      </c>
      <c r="G6" s="53">
        <v>90</v>
      </c>
      <c r="H6" s="11">
        <v>93</v>
      </c>
      <c r="I6" s="10">
        <v>94</v>
      </c>
      <c r="J6" s="53">
        <v>87</v>
      </c>
      <c r="K6" s="12"/>
      <c r="L6" s="38">
        <v>71.75</v>
      </c>
      <c r="M6" s="56">
        <v>24.5</v>
      </c>
      <c r="N6" s="56">
        <v>32.75</v>
      </c>
      <c r="O6" s="38">
        <v>157.25</v>
      </c>
      <c r="P6" s="38">
        <v>42.75</v>
      </c>
      <c r="Q6" s="38">
        <v>118.25</v>
      </c>
      <c r="R6" s="13" cm="1">
        <f t="array" ref="R6">SUM(LARGE(L6:Q6,{1,2,3,4}))</f>
        <v>390</v>
      </c>
      <c r="S6" s="10">
        <v>6</v>
      </c>
    </row>
    <row r="7" spans="1:19" x14ac:dyDescent="0.3">
      <c r="A7" s="7"/>
      <c r="B7" s="39">
        <v>6</v>
      </c>
      <c r="C7" s="41" t="s">
        <v>5</v>
      </c>
      <c r="D7" s="19" cm="1">
        <f t="array" ref="D7">SUM(LARGE(E7:J7,{1,2,3,4}))</f>
        <v>373</v>
      </c>
      <c r="E7" s="10">
        <v>94</v>
      </c>
      <c r="F7" s="53">
        <v>50</v>
      </c>
      <c r="G7" s="53">
        <v>50</v>
      </c>
      <c r="H7" s="11">
        <v>99</v>
      </c>
      <c r="I7" s="10">
        <v>87</v>
      </c>
      <c r="J7" s="10">
        <v>93</v>
      </c>
      <c r="K7" s="12"/>
      <c r="L7" s="38">
        <v>69.75</v>
      </c>
      <c r="M7" s="56">
        <v>0</v>
      </c>
      <c r="N7" s="56">
        <v>0</v>
      </c>
      <c r="O7" s="38">
        <v>164</v>
      </c>
      <c r="P7" s="38">
        <v>15.25</v>
      </c>
      <c r="Q7" s="38">
        <v>145</v>
      </c>
      <c r="R7" s="13" cm="1">
        <f t="array" ref="R7">SUM(LARGE(L7:Q7,{1,2,3,4}))</f>
        <v>394</v>
      </c>
      <c r="S7" s="10">
        <v>5</v>
      </c>
    </row>
    <row r="8" spans="1:19" x14ac:dyDescent="0.3">
      <c r="A8" s="7"/>
      <c r="B8" s="39">
        <v>7</v>
      </c>
      <c r="C8" s="41" t="s">
        <v>106</v>
      </c>
      <c r="D8" s="19" cm="1">
        <f t="array" ref="D8">SUM(LARGE(E8:J8,{1,2,3,4}))</f>
        <v>373</v>
      </c>
      <c r="E8" s="10">
        <v>86</v>
      </c>
      <c r="F8" s="10">
        <v>98</v>
      </c>
      <c r="G8" s="10">
        <v>95</v>
      </c>
      <c r="H8" s="55">
        <v>0</v>
      </c>
      <c r="I8" s="53">
        <v>0</v>
      </c>
      <c r="J8" s="10">
        <v>94</v>
      </c>
      <c r="K8" s="12"/>
      <c r="L8" s="38">
        <v>43.25</v>
      </c>
      <c r="M8" s="38">
        <v>75.25</v>
      </c>
      <c r="N8" s="38">
        <v>42.75</v>
      </c>
      <c r="O8" s="56">
        <v>0</v>
      </c>
      <c r="P8" s="56">
        <v>0</v>
      </c>
      <c r="Q8" s="38">
        <v>146.5</v>
      </c>
      <c r="R8" s="13" cm="1">
        <f t="array" ref="R8">SUM(LARGE(L8:Q8,{1,2,3,4}))</f>
        <v>307.75</v>
      </c>
      <c r="S8" s="10">
        <v>4</v>
      </c>
    </row>
    <row r="9" spans="1:19" x14ac:dyDescent="0.3">
      <c r="A9" s="7"/>
      <c r="B9" s="39">
        <v>8</v>
      </c>
      <c r="C9" s="41" t="s">
        <v>9</v>
      </c>
      <c r="D9" s="19" cm="1">
        <f t="array" ref="D9">SUM(LARGE(E9:J9,{1,2,3,4}))</f>
        <v>372</v>
      </c>
      <c r="E9" s="53">
        <v>85</v>
      </c>
      <c r="F9" s="10">
        <v>93</v>
      </c>
      <c r="G9" s="10">
        <v>96</v>
      </c>
      <c r="H9" s="11">
        <v>91</v>
      </c>
      <c r="I9" s="53">
        <v>0</v>
      </c>
      <c r="J9" s="10">
        <v>92</v>
      </c>
      <c r="K9" s="12"/>
      <c r="L9" s="38">
        <v>38.75</v>
      </c>
      <c r="M9" s="56">
        <v>28</v>
      </c>
      <c r="N9" s="38">
        <v>52.75</v>
      </c>
      <c r="O9" s="38">
        <v>152.5</v>
      </c>
      <c r="P9" s="56">
        <v>0</v>
      </c>
      <c r="Q9" s="38">
        <v>144.5</v>
      </c>
      <c r="R9" s="13" cm="1">
        <f t="array" ref="R9">SUM(LARGE(L9:Q9,{1,2,3,4}))</f>
        <v>388.5</v>
      </c>
      <c r="S9" s="10">
        <v>5</v>
      </c>
    </row>
    <row r="10" spans="1:19" x14ac:dyDescent="0.3">
      <c r="A10" s="7"/>
      <c r="B10" s="39">
        <v>9</v>
      </c>
      <c r="C10" s="41" t="s">
        <v>72</v>
      </c>
      <c r="D10" s="19" cm="1">
        <f t="array" ref="D10">SUM(LARGE(E10:J10,{1,2,3,4}))</f>
        <v>367</v>
      </c>
      <c r="E10" s="53">
        <v>50</v>
      </c>
      <c r="F10" s="53">
        <v>50</v>
      </c>
      <c r="G10" s="10">
        <v>84</v>
      </c>
      <c r="H10" s="11">
        <v>92</v>
      </c>
      <c r="I10" s="10">
        <v>96</v>
      </c>
      <c r="J10" s="10">
        <v>95</v>
      </c>
      <c r="K10" s="12"/>
      <c r="L10" s="56">
        <v>0</v>
      </c>
      <c r="M10" s="56">
        <v>0</v>
      </c>
      <c r="N10" s="38">
        <v>26.25</v>
      </c>
      <c r="O10" s="38">
        <v>155.75</v>
      </c>
      <c r="P10" s="38">
        <v>51.5</v>
      </c>
      <c r="Q10" s="38">
        <v>148.25</v>
      </c>
      <c r="R10" s="13" cm="1">
        <f t="array" ref="R10">SUM(LARGE(L10:Q10,{1,2,3,4}))</f>
        <v>381.75</v>
      </c>
      <c r="S10" s="10">
        <v>6</v>
      </c>
    </row>
    <row r="11" spans="1:19" x14ac:dyDescent="0.3">
      <c r="A11" s="7"/>
      <c r="B11" s="39">
        <v>10</v>
      </c>
      <c r="C11" s="41" t="s">
        <v>6</v>
      </c>
      <c r="D11" s="19" cm="1">
        <f t="array" ref="D11">SUM(LARGE(E11:J11,{1,2,3,4}))</f>
        <v>366</v>
      </c>
      <c r="E11" s="10">
        <v>88</v>
      </c>
      <c r="F11" s="53">
        <v>50</v>
      </c>
      <c r="G11" s="10">
        <v>86</v>
      </c>
      <c r="H11" s="11">
        <v>94</v>
      </c>
      <c r="I11" s="53">
        <v>50</v>
      </c>
      <c r="J11" s="10">
        <v>98</v>
      </c>
      <c r="K11" s="12"/>
      <c r="L11" s="38">
        <v>48.75</v>
      </c>
      <c r="M11" s="56">
        <v>0</v>
      </c>
      <c r="N11" s="38">
        <v>29</v>
      </c>
      <c r="O11" s="38">
        <v>158.75</v>
      </c>
      <c r="P11" s="56">
        <v>0</v>
      </c>
      <c r="Q11" s="38">
        <v>151</v>
      </c>
      <c r="R11" s="13" cm="1">
        <f t="array" ref="R11">SUM(LARGE(L11:Q11,{1,2,3,4}))</f>
        <v>387.5</v>
      </c>
      <c r="S11" s="10">
        <v>6</v>
      </c>
    </row>
    <row r="12" spans="1:19" x14ac:dyDescent="0.3">
      <c r="A12" s="7"/>
      <c r="B12" s="39">
        <v>11</v>
      </c>
      <c r="C12" s="9" t="s">
        <v>108</v>
      </c>
      <c r="D12" s="19" cm="1">
        <f t="array" ref="D12">SUM(LARGE(E12:J12,{1,2,3,4}))</f>
        <v>360</v>
      </c>
      <c r="E12" s="53">
        <v>50</v>
      </c>
      <c r="F12" s="53">
        <v>50</v>
      </c>
      <c r="G12" s="10">
        <v>82</v>
      </c>
      <c r="H12" s="11">
        <v>95</v>
      </c>
      <c r="I12" s="10">
        <v>95</v>
      </c>
      <c r="J12" s="10">
        <v>88</v>
      </c>
      <c r="K12" s="12"/>
      <c r="L12" s="56">
        <v>0</v>
      </c>
      <c r="M12" s="56">
        <v>0</v>
      </c>
      <c r="N12" s="38">
        <v>18</v>
      </c>
      <c r="O12" s="38">
        <v>160.75</v>
      </c>
      <c r="P12" s="38">
        <v>45.25</v>
      </c>
      <c r="Q12" s="38">
        <v>133</v>
      </c>
      <c r="R12" s="13" cm="1">
        <f t="array" ref="R12">SUM(LARGE(L12:Q12,{1,2,3,4}))</f>
        <v>357</v>
      </c>
      <c r="S12" s="10">
        <v>6</v>
      </c>
    </row>
    <row r="13" spans="1:19" x14ac:dyDescent="0.3">
      <c r="A13" s="7"/>
      <c r="B13" s="39">
        <v>12</v>
      </c>
      <c r="C13" s="41" t="s">
        <v>71</v>
      </c>
      <c r="D13" s="19" cm="1">
        <f t="array" ref="D13">SUM(LARGE(E13:J13,{1,2,3,4}))</f>
        <v>348</v>
      </c>
      <c r="E13" s="10">
        <v>80</v>
      </c>
      <c r="F13" s="10">
        <v>95</v>
      </c>
      <c r="G13" s="10">
        <v>85</v>
      </c>
      <c r="H13" s="11">
        <v>88</v>
      </c>
      <c r="I13" s="53">
        <v>0</v>
      </c>
      <c r="J13" s="53">
        <v>0</v>
      </c>
      <c r="K13" s="12"/>
      <c r="L13" s="38">
        <v>16.25</v>
      </c>
      <c r="M13" s="38">
        <v>43.25</v>
      </c>
      <c r="N13" s="38">
        <v>28.75</v>
      </c>
      <c r="O13" s="38">
        <v>148.5</v>
      </c>
      <c r="P13" s="56">
        <v>0</v>
      </c>
      <c r="Q13" s="56">
        <v>0</v>
      </c>
      <c r="R13" s="13" cm="1">
        <f t="array" ref="R13">SUM(LARGE(L13:Q13,{1,2,3,4}))</f>
        <v>236.75</v>
      </c>
      <c r="S13" s="10">
        <v>4</v>
      </c>
    </row>
    <row r="14" spans="1:19" x14ac:dyDescent="0.3">
      <c r="A14" s="7"/>
      <c r="B14" s="39">
        <v>13</v>
      </c>
      <c r="C14" s="41" t="s">
        <v>135</v>
      </c>
      <c r="D14" s="19" cm="1">
        <f t="array" ref="D14">SUM(LARGE(E14:J14,{1,2,3,4}))</f>
        <v>343</v>
      </c>
      <c r="E14" s="10">
        <v>76</v>
      </c>
      <c r="F14" s="10">
        <v>94</v>
      </c>
      <c r="G14" s="10">
        <v>89</v>
      </c>
      <c r="H14" s="55">
        <v>0</v>
      </c>
      <c r="I14" s="53">
        <v>50</v>
      </c>
      <c r="J14" s="10">
        <v>84</v>
      </c>
      <c r="K14" s="12"/>
      <c r="L14" s="38">
        <v>13</v>
      </c>
      <c r="M14" s="38">
        <v>33.5</v>
      </c>
      <c r="N14" s="38">
        <v>32.5</v>
      </c>
      <c r="O14" s="56">
        <v>0</v>
      </c>
      <c r="P14" s="56">
        <v>0</v>
      </c>
      <c r="Q14" s="38">
        <v>92.25</v>
      </c>
      <c r="R14" s="13" cm="1">
        <f t="array" ref="R14">SUM(LARGE(L14:Q14,{1,2,3,4}))</f>
        <v>171.25</v>
      </c>
      <c r="S14" s="10">
        <v>5</v>
      </c>
    </row>
    <row r="15" spans="1:19" x14ac:dyDescent="0.3">
      <c r="A15" s="7"/>
      <c r="B15" s="39">
        <v>14</v>
      </c>
      <c r="C15" s="41" t="s">
        <v>14</v>
      </c>
      <c r="D15" s="19" cm="1">
        <f t="array" ref="D15">SUM(LARGE(E15:J15,{1,2,3,4}))</f>
        <v>332</v>
      </c>
      <c r="E15" s="10">
        <v>98</v>
      </c>
      <c r="F15" s="10">
        <v>50</v>
      </c>
      <c r="G15" s="10">
        <v>87</v>
      </c>
      <c r="H15" s="55">
        <v>0</v>
      </c>
      <c r="I15" s="53">
        <v>0</v>
      </c>
      <c r="J15" s="10">
        <v>97</v>
      </c>
      <c r="K15" s="12"/>
      <c r="L15" s="38">
        <v>72.75</v>
      </c>
      <c r="M15" s="38">
        <v>0</v>
      </c>
      <c r="N15" s="38">
        <v>29</v>
      </c>
      <c r="O15" s="56">
        <v>0</v>
      </c>
      <c r="P15" s="56">
        <v>0</v>
      </c>
      <c r="Q15" s="38">
        <v>150.5</v>
      </c>
      <c r="R15" s="13" cm="1">
        <f t="array" ref="R15">SUM(LARGE(L15:Q15,{1,2,3,4}))</f>
        <v>252.25</v>
      </c>
      <c r="S15" s="10">
        <v>4</v>
      </c>
    </row>
    <row r="16" spans="1:19" x14ac:dyDescent="0.3">
      <c r="A16" s="7"/>
      <c r="B16" s="39">
        <v>15</v>
      </c>
      <c r="C16" s="41" t="s">
        <v>15</v>
      </c>
      <c r="D16" s="19" cm="1">
        <f t="array" ref="D16">SUM(LARGE(E16:J16,{1,2,3,4}))</f>
        <v>326</v>
      </c>
      <c r="E16" s="10">
        <v>82</v>
      </c>
      <c r="F16" s="10">
        <v>50</v>
      </c>
      <c r="G16" s="10">
        <v>94</v>
      </c>
      <c r="H16" s="55">
        <v>0</v>
      </c>
      <c r="I16" s="53">
        <v>0</v>
      </c>
      <c r="J16" s="10">
        <v>100</v>
      </c>
      <c r="K16" s="12"/>
      <c r="L16" s="38">
        <v>28.25</v>
      </c>
      <c r="M16" s="38">
        <v>0</v>
      </c>
      <c r="N16" s="38">
        <v>34.5</v>
      </c>
      <c r="O16" s="56">
        <v>0</v>
      </c>
      <c r="P16" s="56">
        <v>0</v>
      </c>
      <c r="Q16" s="38">
        <v>154.75</v>
      </c>
      <c r="R16" s="13" cm="1">
        <f t="array" ref="R16">SUM(LARGE(L16:Q16,{1,2,3,4}))</f>
        <v>217.5</v>
      </c>
      <c r="S16" s="10">
        <v>4</v>
      </c>
    </row>
    <row r="17" spans="1:19" x14ac:dyDescent="0.3">
      <c r="A17" s="7"/>
      <c r="B17" s="39">
        <v>16</v>
      </c>
      <c r="C17" s="9" t="s">
        <v>147</v>
      </c>
      <c r="D17" s="19" cm="1">
        <f t="array" ref="D17">SUM(LARGE(E17:J17,{1,2,3,4}))</f>
        <v>322</v>
      </c>
      <c r="E17" s="10">
        <v>100</v>
      </c>
      <c r="F17" s="10">
        <v>50</v>
      </c>
      <c r="G17" s="53">
        <v>50</v>
      </c>
      <c r="H17" s="55">
        <v>0</v>
      </c>
      <c r="I17" s="10">
        <v>89</v>
      </c>
      <c r="J17" s="10">
        <v>83</v>
      </c>
      <c r="K17" s="12"/>
      <c r="L17" s="38">
        <v>77.5</v>
      </c>
      <c r="M17" s="38">
        <v>0</v>
      </c>
      <c r="N17" s="56">
        <v>0</v>
      </c>
      <c r="O17" s="56">
        <v>0</v>
      </c>
      <c r="P17" s="38">
        <v>15.75</v>
      </c>
      <c r="Q17" s="38">
        <v>28.75</v>
      </c>
      <c r="R17" s="13" cm="1">
        <f t="array" ref="R17">SUM(LARGE(L17:Q17,{1,2,3,4}))</f>
        <v>122</v>
      </c>
      <c r="S17" s="10">
        <v>5</v>
      </c>
    </row>
    <row r="18" spans="1:19" x14ac:dyDescent="0.3">
      <c r="A18" s="7"/>
      <c r="B18" s="39">
        <v>17</v>
      </c>
      <c r="C18" s="41" t="s">
        <v>69</v>
      </c>
      <c r="D18" s="19" cm="1">
        <f t="array" ref="D18">SUM(LARGE(E18:J18,{1,2,3,4}))</f>
        <v>312</v>
      </c>
      <c r="E18" s="10">
        <v>50</v>
      </c>
      <c r="F18" s="10">
        <v>90</v>
      </c>
      <c r="G18" s="10">
        <v>83</v>
      </c>
      <c r="H18" s="11">
        <v>89</v>
      </c>
      <c r="I18" s="53">
        <v>0</v>
      </c>
      <c r="J18" s="53">
        <v>0</v>
      </c>
      <c r="K18" s="12"/>
      <c r="L18" s="38">
        <v>0</v>
      </c>
      <c r="M18" s="38">
        <v>12.75</v>
      </c>
      <c r="N18" s="38">
        <v>25</v>
      </c>
      <c r="O18" s="38">
        <v>149</v>
      </c>
      <c r="P18" s="56">
        <v>0</v>
      </c>
      <c r="Q18" s="56">
        <v>0</v>
      </c>
      <c r="R18" s="13" cm="1">
        <f t="array" ref="R18">SUM(LARGE(L18:Q18,{1,2,3,4}))</f>
        <v>186.75</v>
      </c>
      <c r="S18" s="10">
        <v>4</v>
      </c>
    </row>
    <row r="19" spans="1:19" x14ac:dyDescent="0.3">
      <c r="A19" s="7"/>
      <c r="B19" s="39">
        <v>18</v>
      </c>
      <c r="C19" s="41" t="s">
        <v>218</v>
      </c>
      <c r="D19" s="19" cm="1">
        <f t="array" ref="D19">SUM(LARGE(E19:J19,{1,2,3,4}))</f>
        <v>305</v>
      </c>
      <c r="E19" s="53">
        <v>0</v>
      </c>
      <c r="F19" s="53">
        <v>50</v>
      </c>
      <c r="G19" s="10">
        <v>50</v>
      </c>
      <c r="H19" s="11">
        <v>86</v>
      </c>
      <c r="I19" s="10">
        <v>90</v>
      </c>
      <c r="J19" s="10">
        <v>79</v>
      </c>
      <c r="K19" s="12"/>
      <c r="L19" s="38">
        <v>0</v>
      </c>
      <c r="M19" s="56">
        <v>0</v>
      </c>
      <c r="N19" s="56">
        <v>0</v>
      </c>
      <c r="O19" s="38">
        <v>142.75</v>
      </c>
      <c r="P19" s="38">
        <v>16</v>
      </c>
      <c r="Q19" s="38">
        <v>14.25</v>
      </c>
      <c r="R19" s="13" cm="1">
        <f t="array" ref="R19">SUM(LARGE(L19:Q19,{1,2,3,4}))</f>
        <v>173</v>
      </c>
      <c r="S19" s="10">
        <v>5</v>
      </c>
    </row>
    <row r="20" spans="1:19" x14ac:dyDescent="0.3">
      <c r="A20" s="7"/>
      <c r="B20" s="39">
        <v>19</v>
      </c>
      <c r="C20" s="9" t="s">
        <v>154</v>
      </c>
      <c r="D20" s="19" cm="1">
        <f t="array" ref="D20">SUM(LARGE(E20:J20,{1,2,3,4}))</f>
        <v>289</v>
      </c>
      <c r="E20" s="10">
        <v>92</v>
      </c>
      <c r="F20" s="10">
        <v>50</v>
      </c>
      <c r="G20" s="10">
        <v>50</v>
      </c>
      <c r="H20" s="55">
        <v>0</v>
      </c>
      <c r="I20" s="10">
        <v>97</v>
      </c>
      <c r="J20" s="53">
        <v>0</v>
      </c>
      <c r="K20" s="12"/>
      <c r="L20" s="38">
        <v>64.5</v>
      </c>
      <c r="M20" s="38">
        <v>0</v>
      </c>
      <c r="N20" s="38">
        <v>0</v>
      </c>
      <c r="O20" s="56">
        <v>0</v>
      </c>
      <c r="P20" s="38">
        <v>54.5</v>
      </c>
      <c r="Q20" s="56">
        <v>0</v>
      </c>
      <c r="R20" s="13" cm="1">
        <f t="array" ref="R20">SUM(LARGE(L20:Q20,{1,2,3,4}))</f>
        <v>119</v>
      </c>
      <c r="S20" s="10">
        <v>4</v>
      </c>
    </row>
    <row r="21" spans="1:19" x14ac:dyDescent="0.3">
      <c r="A21" s="7"/>
      <c r="B21" s="39">
        <v>20</v>
      </c>
      <c r="C21" s="9" t="s">
        <v>144</v>
      </c>
      <c r="D21" s="19" cm="1">
        <f t="array" ref="D21">SUM(LARGE(E21:J21,{1,2,3,4}))</f>
        <v>287</v>
      </c>
      <c r="E21" s="10">
        <v>76</v>
      </c>
      <c r="F21" s="10">
        <v>50</v>
      </c>
      <c r="G21" s="53">
        <v>0</v>
      </c>
      <c r="H21" s="11">
        <v>80</v>
      </c>
      <c r="I21" s="53">
        <v>0</v>
      </c>
      <c r="J21" s="10">
        <v>81</v>
      </c>
      <c r="K21" s="12"/>
      <c r="L21" s="38">
        <v>13</v>
      </c>
      <c r="M21" s="56">
        <v>0</v>
      </c>
      <c r="N21" s="56">
        <v>0</v>
      </c>
      <c r="O21" s="38">
        <v>71.5</v>
      </c>
      <c r="P21" s="38">
        <v>0</v>
      </c>
      <c r="Q21" s="38">
        <v>27.75</v>
      </c>
      <c r="R21" s="13" cm="1">
        <f t="array" ref="R21">SUM(LARGE(L21:Q21,{1,2,3,4}))</f>
        <v>112.25</v>
      </c>
      <c r="S21" s="10">
        <v>4</v>
      </c>
    </row>
    <row r="22" spans="1:19" x14ac:dyDescent="0.3">
      <c r="A22" s="7"/>
      <c r="B22" s="39">
        <v>21</v>
      </c>
      <c r="C22" s="52" t="s">
        <v>157</v>
      </c>
      <c r="D22" s="19" cm="1">
        <f t="array" ref="D22">SUM(LARGE(E22:J22,{1,2,3,4}))</f>
        <v>284</v>
      </c>
      <c r="E22" s="10">
        <v>84</v>
      </c>
      <c r="F22" s="10">
        <v>100</v>
      </c>
      <c r="G22" s="10">
        <v>100</v>
      </c>
      <c r="H22" s="11">
        <v>0</v>
      </c>
      <c r="I22" s="10">
        <v>0</v>
      </c>
      <c r="J22" s="10">
        <v>0</v>
      </c>
      <c r="K22" s="12"/>
      <c r="L22" s="38">
        <v>29.5</v>
      </c>
      <c r="M22" s="38">
        <v>85.25</v>
      </c>
      <c r="N22" s="38">
        <v>85.75</v>
      </c>
      <c r="O22" s="38">
        <v>0</v>
      </c>
      <c r="P22" s="38">
        <v>0</v>
      </c>
      <c r="Q22" s="38">
        <v>0</v>
      </c>
      <c r="R22" s="13" cm="1">
        <f t="array" ref="R22">SUM(LARGE(L22:Q22,{1,2,3,4}))</f>
        <v>200.5</v>
      </c>
      <c r="S22" s="10">
        <v>3</v>
      </c>
    </row>
    <row r="23" spans="1:19" x14ac:dyDescent="0.3">
      <c r="A23" s="7"/>
      <c r="B23" s="39">
        <v>22</v>
      </c>
      <c r="C23" s="41" t="s">
        <v>217</v>
      </c>
      <c r="D23" s="19" cm="1">
        <f t="array" ref="D23">SUM(LARGE(E23:J23,{1,2,3,4}))</f>
        <v>283</v>
      </c>
      <c r="E23" s="10">
        <v>0</v>
      </c>
      <c r="F23" s="10">
        <v>99</v>
      </c>
      <c r="G23" s="10">
        <v>91</v>
      </c>
      <c r="H23" s="11">
        <v>0</v>
      </c>
      <c r="I23" s="10">
        <v>93</v>
      </c>
      <c r="J23" s="10">
        <v>0</v>
      </c>
      <c r="K23" s="12"/>
      <c r="L23" s="38">
        <v>0</v>
      </c>
      <c r="M23" s="38">
        <v>83.25</v>
      </c>
      <c r="N23" s="38">
        <v>34.25</v>
      </c>
      <c r="O23" s="38">
        <v>0</v>
      </c>
      <c r="P23" s="38">
        <v>31.5</v>
      </c>
      <c r="Q23" s="38">
        <v>0</v>
      </c>
      <c r="R23" s="13" cm="1">
        <f t="array" ref="R23">SUM(LARGE(L23:Q23,{1,2,3,4}))</f>
        <v>149</v>
      </c>
      <c r="S23" s="10">
        <v>3</v>
      </c>
    </row>
    <row r="24" spans="1:19" x14ac:dyDescent="0.3">
      <c r="A24" s="7"/>
      <c r="B24" s="8">
        <v>23</v>
      </c>
      <c r="C24" s="9" t="s">
        <v>137</v>
      </c>
      <c r="D24" s="19" cm="1">
        <f t="array" ref="D24">SUM(LARGE(E24:J24,{1,2,3,4}))</f>
        <v>272</v>
      </c>
      <c r="E24" s="10">
        <v>50</v>
      </c>
      <c r="F24" s="10">
        <v>50</v>
      </c>
      <c r="G24" s="53">
        <v>50</v>
      </c>
      <c r="H24" s="11">
        <v>83</v>
      </c>
      <c r="I24" s="53">
        <v>0</v>
      </c>
      <c r="J24" s="10">
        <v>89</v>
      </c>
      <c r="K24" s="12"/>
      <c r="L24" s="38">
        <v>0</v>
      </c>
      <c r="M24" s="56">
        <v>0</v>
      </c>
      <c r="N24" s="56">
        <v>0</v>
      </c>
      <c r="O24" s="38">
        <v>86.75</v>
      </c>
      <c r="P24" s="38">
        <v>0</v>
      </c>
      <c r="Q24" s="38">
        <v>136.5</v>
      </c>
      <c r="R24" s="13" cm="1">
        <f t="array" ref="R24">SUM(LARGE(L24:Q24,{1,2,3,4}))</f>
        <v>223.25</v>
      </c>
      <c r="S24" s="10">
        <v>5</v>
      </c>
    </row>
    <row r="25" spans="1:19" x14ac:dyDescent="0.3">
      <c r="A25" s="7"/>
      <c r="B25" s="8">
        <v>24</v>
      </c>
      <c r="C25" s="9" t="s">
        <v>132</v>
      </c>
      <c r="D25" s="19" cm="1">
        <f t="array" ref="D25">SUM(LARGE(E25:J25,{1,2,3,4}))</f>
        <v>264</v>
      </c>
      <c r="E25" s="10">
        <v>50</v>
      </c>
      <c r="F25" s="53">
        <v>0</v>
      </c>
      <c r="G25" s="53">
        <v>0</v>
      </c>
      <c r="H25" s="11">
        <v>84</v>
      </c>
      <c r="I25" s="10">
        <v>50</v>
      </c>
      <c r="J25" s="10">
        <v>80</v>
      </c>
      <c r="K25" s="12"/>
      <c r="L25" s="38">
        <v>0</v>
      </c>
      <c r="M25" s="56">
        <v>0</v>
      </c>
      <c r="N25" s="56">
        <v>0</v>
      </c>
      <c r="O25" s="38">
        <v>110.75</v>
      </c>
      <c r="P25" s="38">
        <v>0</v>
      </c>
      <c r="Q25" s="38">
        <v>15.25</v>
      </c>
      <c r="R25" s="13" cm="1">
        <f t="array" ref="R25">SUM(LARGE(L25:Q25,{1,2,3,4}))</f>
        <v>126</v>
      </c>
      <c r="S25" s="10">
        <v>4</v>
      </c>
    </row>
    <row r="26" spans="1:19" x14ac:dyDescent="0.3">
      <c r="A26" s="7"/>
      <c r="B26" s="8">
        <v>25</v>
      </c>
      <c r="C26" s="51" t="s">
        <v>107</v>
      </c>
      <c r="D26" s="19" cm="1">
        <f t="array" ref="D26">SUM(LARGE(E26:J26,{1,2,3,4}))</f>
        <v>248</v>
      </c>
      <c r="E26" s="10">
        <v>78</v>
      </c>
      <c r="F26" s="10">
        <v>0</v>
      </c>
      <c r="G26" s="10">
        <v>0</v>
      </c>
      <c r="H26" s="11">
        <v>0</v>
      </c>
      <c r="I26" s="10">
        <v>88</v>
      </c>
      <c r="J26" s="10">
        <v>82</v>
      </c>
      <c r="K26" s="12"/>
      <c r="L26" s="38">
        <v>14.5</v>
      </c>
      <c r="M26" s="38">
        <v>0</v>
      </c>
      <c r="N26" s="38">
        <v>0</v>
      </c>
      <c r="O26" s="38">
        <v>0</v>
      </c>
      <c r="P26" s="38">
        <v>15.75</v>
      </c>
      <c r="Q26" s="38">
        <v>27.75</v>
      </c>
      <c r="R26" s="13" cm="1">
        <f t="array" ref="R26">SUM(LARGE(L26:Q26,{1,2,3,4}))</f>
        <v>58</v>
      </c>
      <c r="S26" s="10">
        <v>3</v>
      </c>
    </row>
    <row r="27" spans="1:19" x14ac:dyDescent="0.3">
      <c r="A27" s="7"/>
      <c r="B27" s="8">
        <v>26</v>
      </c>
      <c r="C27" s="41" t="s">
        <v>219</v>
      </c>
      <c r="D27" s="19" cm="1">
        <f t="array" ref="D27">SUM(LARGE(E27:J27,{1,2,3,4}))</f>
        <v>246</v>
      </c>
      <c r="E27" s="10">
        <v>0</v>
      </c>
      <c r="F27" s="10">
        <v>97</v>
      </c>
      <c r="G27" s="10">
        <v>99</v>
      </c>
      <c r="H27" s="11">
        <v>0</v>
      </c>
      <c r="I27" s="10">
        <v>50</v>
      </c>
      <c r="K27" s="12"/>
      <c r="L27" s="38">
        <v>0</v>
      </c>
      <c r="M27" s="38">
        <v>74.5</v>
      </c>
      <c r="N27" s="38">
        <v>81.75</v>
      </c>
      <c r="O27" s="38">
        <v>0</v>
      </c>
      <c r="P27" s="38">
        <v>0</v>
      </c>
      <c r="Q27" s="38">
        <v>0</v>
      </c>
      <c r="R27" s="13" cm="1">
        <f t="array" ref="R27">SUM(LARGE(L27:Q27,{1,2,3,4}))</f>
        <v>156.25</v>
      </c>
      <c r="S27" s="10">
        <v>3</v>
      </c>
    </row>
    <row r="28" spans="1:19" x14ac:dyDescent="0.3">
      <c r="A28" s="7"/>
      <c r="B28" s="8">
        <v>27</v>
      </c>
      <c r="C28" s="9" t="s">
        <v>151</v>
      </c>
      <c r="D28" s="19" cm="1">
        <f t="array" ref="D28">SUM(LARGE(E28:J28,{1,2,3,4}))</f>
        <v>238</v>
      </c>
      <c r="E28" s="10">
        <v>91</v>
      </c>
      <c r="F28" s="10">
        <v>50</v>
      </c>
      <c r="G28" s="10">
        <v>97</v>
      </c>
      <c r="H28" s="11">
        <v>0</v>
      </c>
      <c r="I28" s="10">
        <v>0</v>
      </c>
      <c r="K28" s="12"/>
      <c r="L28" s="38">
        <v>58.75</v>
      </c>
      <c r="M28" s="38">
        <v>0</v>
      </c>
      <c r="N28" s="38">
        <v>71.5</v>
      </c>
      <c r="O28" s="38">
        <v>0</v>
      </c>
      <c r="P28" s="38">
        <v>0</v>
      </c>
      <c r="Q28" s="38">
        <v>0</v>
      </c>
      <c r="R28" s="13" cm="1">
        <f t="array" ref="R28">SUM(LARGE(L28:Q28,{1,2,3,4}))</f>
        <v>130.25</v>
      </c>
      <c r="S28" s="10">
        <v>3</v>
      </c>
    </row>
    <row r="29" spans="1:19" x14ac:dyDescent="0.3">
      <c r="A29" s="7"/>
      <c r="B29" s="39">
        <v>28</v>
      </c>
      <c r="C29" s="41" t="s">
        <v>133</v>
      </c>
      <c r="D29" s="19" cm="1">
        <f t="array" ref="D29">SUM(LARGE(E29:J29,{1,2,3,4}))</f>
        <v>235</v>
      </c>
      <c r="E29" s="10">
        <v>50</v>
      </c>
      <c r="F29" s="10">
        <v>50</v>
      </c>
      <c r="G29" s="10">
        <v>50</v>
      </c>
      <c r="H29" s="55">
        <v>0</v>
      </c>
      <c r="I29" s="53">
        <v>0</v>
      </c>
      <c r="J29" s="10">
        <v>85</v>
      </c>
      <c r="K29" s="12"/>
      <c r="L29" s="38">
        <v>0</v>
      </c>
      <c r="M29" s="38">
        <v>0</v>
      </c>
      <c r="N29" s="38">
        <v>0</v>
      </c>
      <c r="O29" s="56">
        <v>0</v>
      </c>
      <c r="P29" s="56">
        <v>0</v>
      </c>
      <c r="Q29" s="38">
        <v>97.75</v>
      </c>
      <c r="R29" s="13" cm="1">
        <f t="array" ref="R29">SUM(LARGE(L29:Q29,{1,2,3,4}))</f>
        <v>97.75</v>
      </c>
      <c r="S29" s="10">
        <v>4</v>
      </c>
    </row>
    <row r="30" spans="1:19" x14ac:dyDescent="0.3">
      <c r="A30" s="7"/>
      <c r="B30" s="39">
        <v>29</v>
      </c>
      <c r="C30" s="9" t="s">
        <v>152</v>
      </c>
      <c r="D30" s="19" cm="1">
        <f t="array" ref="D30">SUM(LARGE(E30:J30,{1,2,3,4}))</f>
        <v>229</v>
      </c>
      <c r="E30" s="10">
        <v>87</v>
      </c>
      <c r="F30" s="10">
        <v>50</v>
      </c>
      <c r="G30" s="10">
        <v>92</v>
      </c>
      <c r="H30" s="11">
        <v>0</v>
      </c>
      <c r="I30" s="10">
        <v>0</v>
      </c>
      <c r="K30" s="12"/>
      <c r="L30" s="38">
        <v>44</v>
      </c>
      <c r="M30" s="38">
        <v>0</v>
      </c>
      <c r="N30" s="38">
        <v>34.25</v>
      </c>
      <c r="O30" s="38">
        <v>0</v>
      </c>
      <c r="P30" s="38">
        <v>0</v>
      </c>
      <c r="Q30" s="38">
        <v>0</v>
      </c>
      <c r="R30" s="13" cm="1">
        <f t="array" ref="R30">SUM(LARGE(L30:Q30,{1,2,3,4}))</f>
        <v>78.25</v>
      </c>
      <c r="S30" s="10">
        <v>3</v>
      </c>
    </row>
    <row r="31" spans="1:19" x14ac:dyDescent="0.3">
      <c r="A31" s="7"/>
      <c r="B31" s="39">
        <v>30</v>
      </c>
      <c r="C31" s="57" t="s">
        <v>13</v>
      </c>
      <c r="D31" s="19" cm="1">
        <f t="array" ref="D31">SUM(LARGE(E31:J31,{1,2,3,4}))</f>
        <v>221</v>
      </c>
      <c r="E31" s="10">
        <v>0</v>
      </c>
      <c r="F31" s="10">
        <v>50</v>
      </c>
      <c r="G31" s="10">
        <v>81</v>
      </c>
      <c r="H31" s="11">
        <v>0</v>
      </c>
      <c r="I31" s="10">
        <v>0</v>
      </c>
      <c r="J31" s="10">
        <v>90</v>
      </c>
      <c r="K31" s="12"/>
      <c r="L31" s="38">
        <v>0</v>
      </c>
      <c r="M31" s="38">
        <v>0</v>
      </c>
      <c r="N31" s="38">
        <v>14.5</v>
      </c>
      <c r="O31" s="38">
        <v>0</v>
      </c>
      <c r="P31" s="38">
        <v>0</v>
      </c>
      <c r="Q31" s="38">
        <v>143.25</v>
      </c>
      <c r="R31" s="13" cm="1">
        <f t="array" ref="R31">SUM(LARGE(L31:Q31,{1,2,3,4}))</f>
        <v>157.75</v>
      </c>
      <c r="S31" s="10">
        <v>3</v>
      </c>
    </row>
    <row r="32" spans="1:19" x14ac:dyDescent="0.3">
      <c r="A32" s="7"/>
      <c r="B32" s="39">
        <v>31</v>
      </c>
      <c r="C32" s="10" t="s">
        <v>142</v>
      </c>
      <c r="D32" s="19" cm="1">
        <f t="array" ref="D32">SUM(LARGE(E32:J32,{1,2,3,4}))</f>
        <v>189</v>
      </c>
      <c r="E32" s="10">
        <v>99</v>
      </c>
      <c r="F32" s="10">
        <v>0</v>
      </c>
      <c r="G32" s="10">
        <v>0</v>
      </c>
      <c r="H32" s="11">
        <v>90</v>
      </c>
      <c r="I32" s="10">
        <v>0</v>
      </c>
      <c r="K32" s="12"/>
      <c r="L32" s="38">
        <v>77.25</v>
      </c>
      <c r="M32" s="38">
        <v>0</v>
      </c>
      <c r="N32" s="38">
        <v>0</v>
      </c>
      <c r="O32" s="38">
        <v>152.25</v>
      </c>
      <c r="P32" s="38">
        <v>0</v>
      </c>
      <c r="Q32" s="38">
        <v>0</v>
      </c>
      <c r="R32" s="13" cm="1">
        <f t="array" ref="R32">SUM(LARGE(L32:Q32,{1,2,3,4}))</f>
        <v>229.5</v>
      </c>
      <c r="S32" s="10">
        <v>2</v>
      </c>
    </row>
    <row r="33" spans="1:19" x14ac:dyDescent="0.3">
      <c r="A33" s="7"/>
      <c r="B33" s="8">
        <v>32</v>
      </c>
      <c r="C33" s="9" t="s">
        <v>155</v>
      </c>
      <c r="D33" s="19" cm="1">
        <f t="array" ref="D33">SUM(LARGE(E33:J33,{1,2,3,4}))</f>
        <v>183</v>
      </c>
      <c r="E33" s="10">
        <v>83</v>
      </c>
      <c r="F33" s="10">
        <v>50</v>
      </c>
      <c r="G33" s="10">
        <v>50</v>
      </c>
      <c r="H33" s="11">
        <v>0</v>
      </c>
      <c r="I33" s="10">
        <v>0</v>
      </c>
      <c r="K33" s="12"/>
      <c r="L33" s="38">
        <v>28.75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13" cm="1">
        <f t="array" ref="R33">SUM(LARGE(L33:Q33,{1,2,3,4}))</f>
        <v>28.75</v>
      </c>
      <c r="S33" s="10">
        <v>3</v>
      </c>
    </row>
    <row r="34" spans="1:19" x14ac:dyDescent="0.3">
      <c r="A34" s="7"/>
      <c r="B34" s="8">
        <v>33</v>
      </c>
      <c r="C34" s="9" t="s">
        <v>140</v>
      </c>
      <c r="D34" s="19" cm="1">
        <f t="array" ref="D34">SUM(LARGE(E34:J34,{1,2,3,4}))</f>
        <v>179</v>
      </c>
      <c r="E34" s="10">
        <v>79</v>
      </c>
      <c r="F34" s="10">
        <v>50</v>
      </c>
      <c r="G34" s="10">
        <v>50</v>
      </c>
      <c r="H34" s="11">
        <v>0</v>
      </c>
      <c r="I34" s="10">
        <v>0</v>
      </c>
      <c r="K34" s="12"/>
      <c r="L34" s="38">
        <v>15</v>
      </c>
      <c r="M34" s="38">
        <v>0</v>
      </c>
      <c r="N34" s="38">
        <v>0</v>
      </c>
      <c r="O34" s="38">
        <v>0</v>
      </c>
      <c r="P34" s="38">
        <v>0</v>
      </c>
      <c r="Q34" s="38">
        <v>0</v>
      </c>
      <c r="R34" s="13" cm="1">
        <f t="array" ref="R34">SUM(LARGE(L34:Q34,{1,2,3,4}))</f>
        <v>15</v>
      </c>
      <c r="S34" s="10">
        <v>3</v>
      </c>
    </row>
    <row r="35" spans="1:19" x14ac:dyDescent="0.3">
      <c r="A35" s="7"/>
      <c r="B35" s="8">
        <v>34</v>
      </c>
      <c r="C35" s="9" t="s">
        <v>158</v>
      </c>
      <c r="D35" s="19" cm="1">
        <f t="array" ref="D35">SUM(LARGE(E35:J35,{1,2,3,4}))</f>
        <v>168</v>
      </c>
      <c r="E35" s="10">
        <v>81</v>
      </c>
      <c r="F35" s="10">
        <v>0</v>
      </c>
      <c r="G35" s="10">
        <v>0</v>
      </c>
      <c r="H35" s="11">
        <v>87</v>
      </c>
      <c r="I35" s="10">
        <v>0</v>
      </c>
      <c r="K35" s="12"/>
      <c r="L35" s="38">
        <v>28</v>
      </c>
      <c r="M35" s="38">
        <v>0</v>
      </c>
      <c r="N35" s="38">
        <v>0</v>
      </c>
      <c r="O35" s="38">
        <v>147</v>
      </c>
      <c r="P35" s="38">
        <v>0</v>
      </c>
      <c r="Q35" s="38">
        <v>0</v>
      </c>
      <c r="R35" s="13" cm="1">
        <f t="array" ref="R35">SUM(LARGE(L35:Q35,{1,2,3,4}))</f>
        <v>175</v>
      </c>
      <c r="S35" s="10">
        <v>2</v>
      </c>
    </row>
    <row r="36" spans="1:19" x14ac:dyDescent="0.3">
      <c r="A36" s="7"/>
      <c r="B36" s="8">
        <v>35</v>
      </c>
      <c r="C36" s="41" t="s">
        <v>103</v>
      </c>
      <c r="D36" s="19" cm="1">
        <f t="array" ref="D36">SUM(LARGE(E36:J36,{1,2,3,4}))</f>
        <v>150</v>
      </c>
      <c r="E36" s="10">
        <v>50</v>
      </c>
      <c r="F36" s="10">
        <v>50</v>
      </c>
      <c r="G36" s="10">
        <v>50</v>
      </c>
      <c r="H36" s="11">
        <v>0</v>
      </c>
      <c r="I36" s="10">
        <v>0</v>
      </c>
      <c r="K36" s="12"/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13" cm="1">
        <f t="array" ref="R36">SUM(LARGE(L36:Q36,{1,2,3,4}))</f>
        <v>0</v>
      </c>
      <c r="S36" s="10">
        <v>3</v>
      </c>
    </row>
    <row r="37" spans="1:19" x14ac:dyDescent="0.3">
      <c r="A37" s="7"/>
      <c r="B37" s="8">
        <v>36</v>
      </c>
      <c r="C37" s="41" t="s">
        <v>104</v>
      </c>
      <c r="D37" s="19" cm="1">
        <f t="array" ref="D37">SUM(LARGE(E37:J37,{1,2,3,4}))</f>
        <v>150</v>
      </c>
      <c r="E37" s="10">
        <v>50</v>
      </c>
      <c r="F37" s="10">
        <v>50</v>
      </c>
      <c r="G37" s="10">
        <v>50</v>
      </c>
      <c r="H37" s="11">
        <v>0</v>
      </c>
      <c r="I37" s="10">
        <v>0</v>
      </c>
      <c r="K37" s="12"/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13" cm="1">
        <f t="array" ref="R37">SUM(LARGE(L37:Q37,{1,2,3,4}))</f>
        <v>0</v>
      </c>
      <c r="S37" s="10">
        <v>3</v>
      </c>
    </row>
    <row r="38" spans="1:19" x14ac:dyDescent="0.3">
      <c r="A38" s="7"/>
      <c r="B38" s="8">
        <v>37</v>
      </c>
      <c r="C38" s="41" t="s">
        <v>105</v>
      </c>
      <c r="D38" s="19" cm="1">
        <f t="array" ref="D38">SUM(LARGE(E38:J38,{1,2,3,4}))</f>
        <v>150</v>
      </c>
      <c r="E38" s="10">
        <v>50</v>
      </c>
      <c r="F38" s="10">
        <v>50</v>
      </c>
      <c r="G38" s="10">
        <v>50</v>
      </c>
      <c r="H38" s="11">
        <v>0</v>
      </c>
      <c r="I38" s="10">
        <v>0</v>
      </c>
      <c r="K38" s="12"/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13" cm="1">
        <f t="array" ref="R38">SUM(LARGE(L38:Q38,{1,2,3,4}))</f>
        <v>0</v>
      </c>
      <c r="S38" s="10">
        <v>3</v>
      </c>
    </row>
    <row r="39" spans="1:19" x14ac:dyDescent="0.3">
      <c r="A39" s="7"/>
      <c r="B39" s="8">
        <v>38</v>
      </c>
      <c r="C39" s="41" t="s">
        <v>315</v>
      </c>
      <c r="D39" s="19" cm="1">
        <f t="array" ref="D39">SUM(LARGE(E39:J39,{1,2,3,4}))</f>
        <v>98</v>
      </c>
      <c r="E39" s="10">
        <v>0</v>
      </c>
      <c r="F39" s="10">
        <v>0</v>
      </c>
      <c r="G39" s="10">
        <v>0</v>
      </c>
      <c r="H39" s="11">
        <v>98</v>
      </c>
      <c r="I39" s="10">
        <v>0</v>
      </c>
      <c r="K39" s="12"/>
      <c r="L39" s="38">
        <v>0</v>
      </c>
      <c r="M39" s="38">
        <v>0</v>
      </c>
      <c r="N39" s="38">
        <v>0</v>
      </c>
      <c r="O39" s="38">
        <v>162.75</v>
      </c>
      <c r="P39" s="38">
        <v>0</v>
      </c>
      <c r="Q39" s="38">
        <v>0</v>
      </c>
      <c r="R39" s="13" cm="1">
        <f t="array" ref="R39">SUM(LARGE(L39:Q39,{1,2,3,4}))</f>
        <v>162.75</v>
      </c>
      <c r="S39" s="10">
        <v>1</v>
      </c>
    </row>
    <row r="40" spans="1:19" x14ac:dyDescent="0.3">
      <c r="A40" s="7"/>
      <c r="B40" s="8">
        <v>39</v>
      </c>
      <c r="C40" s="41" t="s">
        <v>382</v>
      </c>
      <c r="D40" s="19" cm="1">
        <f t="array" ref="D40">SUM(LARGE(E40:J40,{1,2,3,4}))</f>
        <v>98</v>
      </c>
      <c r="E40" s="10">
        <v>0</v>
      </c>
      <c r="F40" s="10">
        <v>0</v>
      </c>
      <c r="G40" s="10">
        <v>0</v>
      </c>
      <c r="H40" s="11">
        <v>0</v>
      </c>
      <c r="I40" s="10">
        <v>98</v>
      </c>
      <c r="K40" s="12"/>
      <c r="L40" s="38">
        <v>0</v>
      </c>
      <c r="M40" s="38">
        <v>0</v>
      </c>
      <c r="N40" s="38">
        <v>0</v>
      </c>
      <c r="O40" s="38">
        <v>0</v>
      </c>
      <c r="P40" s="38">
        <v>56</v>
      </c>
      <c r="Q40" s="38">
        <v>0</v>
      </c>
      <c r="R40" s="13" cm="1">
        <f t="array" ref="R40">SUM(LARGE(L40:Q40,{1,2,3,4}))</f>
        <v>56</v>
      </c>
      <c r="S40" s="10">
        <v>1</v>
      </c>
    </row>
    <row r="41" spans="1:19" x14ac:dyDescent="0.3">
      <c r="A41" s="7"/>
      <c r="B41" s="8">
        <v>40</v>
      </c>
      <c r="C41" s="9" t="s">
        <v>156</v>
      </c>
      <c r="D41" s="19" cm="1">
        <f t="array" ref="D41">SUM(LARGE(E41:J41,{1,2,3,4}))</f>
        <v>97</v>
      </c>
      <c r="E41" s="10">
        <v>97</v>
      </c>
      <c r="F41" s="10">
        <v>0</v>
      </c>
      <c r="G41" s="10">
        <v>0</v>
      </c>
      <c r="H41" s="11">
        <v>0</v>
      </c>
      <c r="I41" s="10">
        <v>0</v>
      </c>
      <c r="K41" s="12"/>
      <c r="L41" s="38">
        <v>72.5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13" cm="1">
        <f t="array" ref="R41">SUM(LARGE(L41:Q41,{1,2,3,4}))</f>
        <v>72.5</v>
      </c>
      <c r="S41" s="10">
        <v>1</v>
      </c>
    </row>
    <row r="42" spans="1:19" x14ac:dyDescent="0.3">
      <c r="A42" s="7"/>
      <c r="B42" s="8">
        <v>41</v>
      </c>
      <c r="C42" s="10" t="s">
        <v>143</v>
      </c>
      <c r="D42" s="19" cm="1">
        <f t="array" ref="D42">SUM(LARGE(E42:J42,{1,2,3,4}))</f>
        <v>93</v>
      </c>
      <c r="E42" s="10">
        <v>93</v>
      </c>
      <c r="F42" s="10">
        <v>0</v>
      </c>
      <c r="G42" s="10">
        <v>0</v>
      </c>
      <c r="H42" s="11">
        <v>0</v>
      </c>
      <c r="I42" s="10">
        <v>0</v>
      </c>
      <c r="K42" s="12"/>
      <c r="L42" s="38">
        <v>65.75</v>
      </c>
      <c r="M42" s="38">
        <v>0</v>
      </c>
      <c r="N42" s="38">
        <v>0</v>
      </c>
      <c r="O42" s="38">
        <v>0</v>
      </c>
      <c r="P42" s="38">
        <v>0</v>
      </c>
      <c r="Q42" s="38">
        <v>0</v>
      </c>
      <c r="R42" s="13" cm="1">
        <f t="array" ref="R42">SUM(LARGE(L42:Q42,{1,2,3,4}))</f>
        <v>65.75</v>
      </c>
      <c r="S42" s="10">
        <v>1</v>
      </c>
    </row>
    <row r="43" spans="1:19" x14ac:dyDescent="0.3">
      <c r="A43" s="7"/>
      <c r="B43" s="8">
        <v>42</v>
      </c>
      <c r="C43" s="41" t="s">
        <v>10</v>
      </c>
      <c r="D43" s="19" cm="1">
        <f t="array" ref="D43">SUM(LARGE(E43:J43,{1,2,3,4}))</f>
        <v>85</v>
      </c>
      <c r="E43" s="10">
        <v>0</v>
      </c>
      <c r="F43" s="10">
        <v>0</v>
      </c>
      <c r="G43" s="10">
        <v>0</v>
      </c>
      <c r="H43" s="11">
        <v>85</v>
      </c>
      <c r="I43" s="10">
        <v>0</v>
      </c>
      <c r="K43" s="12"/>
      <c r="L43" s="38">
        <v>0</v>
      </c>
      <c r="M43" s="38">
        <v>0</v>
      </c>
      <c r="N43" s="38">
        <v>0</v>
      </c>
      <c r="O43" s="38">
        <v>124.75</v>
      </c>
      <c r="P43" s="38">
        <v>0</v>
      </c>
      <c r="Q43" s="38">
        <v>0</v>
      </c>
      <c r="R43" s="13" cm="1">
        <f t="array" ref="R43">SUM(LARGE(L43:Q43,{1,2,3,4}))</f>
        <v>124.75</v>
      </c>
      <c r="S43" s="10">
        <v>1</v>
      </c>
    </row>
    <row r="44" spans="1:19" x14ac:dyDescent="0.3">
      <c r="A44" s="7"/>
      <c r="B44" s="8">
        <v>43</v>
      </c>
      <c r="C44" s="41" t="s">
        <v>361</v>
      </c>
      <c r="D44" s="19" cm="1">
        <f t="array" ref="D44">SUM(LARGE(E44:J44,{1,2,3,4}))</f>
        <v>82</v>
      </c>
      <c r="E44" s="10">
        <v>0</v>
      </c>
      <c r="F44" s="10">
        <v>0</v>
      </c>
      <c r="G44" s="10">
        <v>0</v>
      </c>
      <c r="H44" s="11">
        <v>82</v>
      </c>
      <c r="I44" s="10">
        <v>0</v>
      </c>
      <c r="K44" s="12"/>
      <c r="L44" s="38">
        <v>0</v>
      </c>
      <c r="M44" s="38">
        <v>0</v>
      </c>
      <c r="N44" s="38">
        <v>0</v>
      </c>
      <c r="O44" s="38">
        <v>77.25</v>
      </c>
      <c r="P44" s="38">
        <v>0</v>
      </c>
      <c r="Q44" s="38">
        <v>0</v>
      </c>
      <c r="R44" s="13" cm="1">
        <f t="array" ref="R44">SUM(LARGE(L44:Q44,{1,2,3,4}))</f>
        <v>77.25</v>
      </c>
      <c r="S44" s="10">
        <v>1</v>
      </c>
    </row>
    <row r="45" spans="1:19" x14ac:dyDescent="0.3">
      <c r="A45" s="7"/>
      <c r="B45" s="8">
        <v>44</v>
      </c>
      <c r="C45" s="41" t="s">
        <v>216</v>
      </c>
      <c r="D45" s="19" cm="1">
        <f t="array" ref="D45">SUM(LARGE(E45:J45,{1,2,3,4}))</f>
        <v>81</v>
      </c>
      <c r="E45" s="10">
        <v>0</v>
      </c>
      <c r="F45" s="10">
        <v>0</v>
      </c>
      <c r="G45" s="10">
        <v>0</v>
      </c>
      <c r="H45" s="11">
        <v>81</v>
      </c>
      <c r="I45" s="10">
        <v>0</v>
      </c>
      <c r="K45" s="12"/>
      <c r="L45" s="38">
        <v>0</v>
      </c>
      <c r="M45" s="38">
        <v>0</v>
      </c>
      <c r="N45" s="38">
        <v>0</v>
      </c>
      <c r="O45" s="38">
        <v>76.5</v>
      </c>
      <c r="P45" s="38">
        <v>0</v>
      </c>
      <c r="Q45" s="38">
        <v>0</v>
      </c>
      <c r="R45" s="13" cm="1">
        <f t="array" ref="R45">SUM(LARGE(L45:Q45,{1,2,3,4}))</f>
        <v>76.5</v>
      </c>
      <c r="S45" s="10">
        <v>1</v>
      </c>
    </row>
    <row r="46" spans="1:19" x14ac:dyDescent="0.3">
      <c r="A46" s="7"/>
      <c r="B46" s="8">
        <v>45</v>
      </c>
      <c r="C46" s="9" t="s">
        <v>159</v>
      </c>
      <c r="D46" s="19" cm="1">
        <f t="array" ref="D46">SUM(LARGE(E46:J46,{1,2,3,4}))</f>
        <v>76</v>
      </c>
      <c r="E46" s="10">
        <v>76</v>
      </c>
      <c r="F46" s="10">
        <v>0</v>
      </c>
      <c r="G46" s="10">
        <v>0</v>
      </c>
      <c r="H46" s="11">
        <v>0</v>
      </c>
      <c r="I46" s="10">
        <v>0</v>
      </c>
      <c r="K46" s="12"/>
      <c r="L46" s="38">
        <v>13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13" cm="1">
        <f t="array" ref="R46">SUM(LARGE(L46:Q46,{1,2,3,4}))</f>
        <v>13</v>
      </c>
      <c r="S46" s="10">
        <v>1</v>
      </c>
    </row>
    <row r="47" spans="1:19" x14ac:dyDescent="0.3">
      <c r="A47" s="7"/>
      <c r="B47" s="8">
        <v>46</v>
      </c>
      <c r="C47" s="41" t="s">
        <v>70</v>
      </c>
      <c r="D47" s="19" cm="1">
        <f t="array" ref="D47">SUM(LARGE(E47:J47,{1,2,3,4}))</f>
        <v>75</v>
      </c>
      <c r="E47" s="10">
        <v>75</v>
      </c>
      <c r="F47" s="10">
        <v>0</v>
      </c>
      <c r="G47" s="10">
        <v>0</v>
      </c>
      <c r="H47" s="11">
        <v>0</v>
      </c>
      <c r="I47" s="10">
        <v>0</v>
      </c>
      <c r="K47" s="12"/>
      <c r="L47" s="38">
        <v>12.5</v>
      </c>
      <c r="M47" s="38">
        <v>0</v>
      </c>
      <c r="N47" s="38">
        <v>0</v>
      </c>
      <c r="O47" s="38">
        <v>0</v>
      </c>
      <c r="P47" s="38">
        <v>0</v>
      </c>
      <c r="Q47" s="38">
        <v>0</v>
      </c>
      <c r="R47" s="13" cm="1">
        <f t="array" ref="R47">SUM(LARGE(L47:Q47,{1,2,3,4}))</f>
        <v>12.5</v>
      </c>
      <c r="S47" s="10">
        <v>1</v>
      </c>
    </row>
    <row r="48" spans="1:19" x14ac:dyDescent="0.3">
      <c r="A48" s="7"/>
      <c r="B48" s="8">
        <v>47</v>
      </c>
      <c r="C48" s="9" t="s">
        <v>130</v>
      </c>
      <c r="D48" s="19" cm="1">
        <f t="array" ref="D48">SUM(LARGE(E48:J48,{1,2,3,4}))</f>
        <v>74</v>
      </c>
      <c r="E48" s="10">
        <v>74</v>
      </c>
      <c r="F48" s="10">
        <v>0</v>
      </c>
      <c r="G48" s="10">
        <v>0</v>
      </c>
      <c r="H48" s="11">
        <v>0</v>
      </c>
      <c r="I48" s="10">
        <v>0</v>
      </c>
      <c r="K48" s="12"/>
      <c r="L48" s="38">
        <v>12</v>
      </c>
      <c r="M48" s="38">
        <v>0</v>
      </c>
      <c r="N48" s="38">
        <v>0</v>
      </c>
      <c r="O48" s="38">
        <v>0</v>
      </c>
      <c r="P48" s="38">
        <v>0</v>
      </c>
      <c r="Q48" s="38">
        <v>0</v>
      </c>
      <c r="R48" s="13" cm="1">
        <f t="array" ref="R48">SUM(LARGE(L48:Q48,{1,2,3,4}))</f>
        <v>12</v>
      </c>
      <c r="S48" s="10">
        <v>1</v>
      </c>
    </row>
    <row r="49" spans="1:19" x14ac:dyDescent="0.3">
      <c r="A49" s="7"/>
      <c r="B49" s="8">
        <v>48</v>
      </c>
      <c r="C49" s="9" t="s">
        <v>129</v>
      </c>
      <c r="D49" s="19" cm="1">
        <f t="array" ref="D49">SUM(LARGE(E49:J49,{1,2,3,4}))</f>
        <v>50</v>
      </c>
      <c r="E49" s="10">
        <v>50</v>
      </c>
      <c r="F49" s="10">
        <v>0</v>
      </c>
      <c r="G49" s="10">
        <v>0</v>
      </c>
      <c r="H49" s="11">
        <v>0</v>
      </c>
      <c r="I49" s="10">
        <v>0</v>
      </c>
      <c r="K49" s="12"/>
      <c r="L49" s="38">
        <v>0</v>
      </c>
      <c r="M49" s="38">
        <v>0</v>
      </c>
      <c r="N49" s="38">
        <v>0</v>
      </c>
      <c r="O49" s="38">
        <v>0</v>
      </c>
      <c r="P49" s="38">
        <v>0</v>
      </c>
      <c r="Q49" s="38">
        <v>0</v>
      </c>
      <c r="R49" s="13" cm="1">
        <f t="array" ref="R49">SUM(LARGE(L49:Q49,{1,2,3,4}))</f>
        <v>0</v>
      </c>
      <c r="S49" s="10">
        <v>1</v>
      </c>
    </row>
    <row r="50" spans="1:19" x14ac:dyDescent="0.3">
      <c r="A50" s="7"/>
      <c r="B50" s="8">
        <v>49</v>
      </c>
      <c r="C50" s="41" t="s">
        <v>134</v>
      </c>
      <c r="D50" s="19" cm="1">
        <f t="array" ref="D50">SUM(LARGE(E50:J50,{1,2,3,4}))</f>
        <v>50</v>
      </c>
      <c r="E50" s="10">
        <v>50</v>
      </c>
      <c r="F50" s="10">
        <v>0</v>
      </c>
      <c r="G50" s="10">
        <v>0</v>
      </c>
      <c r="H50" s="11">
        <v>0</v>
      </c>
      <c r="I50" s="10">
        <v>0</v>
      </c>
      <c r="K50" s="12"/>
      <c r="L50" s="38">
        <v>0</v>
      </c>
      <c r="M50" s="38">
        <v>0</v>
      </c>
      <c r="N50" s="38">
        <v>0</v>
      </c>
      <c r="O50" s="38">
        <v>0</v>
      </c>
      <c r="P50" s="38">
        <v>0</v>
      </c>
      <c r="Q50" s="38">
        <v>0</v>
      </c>
      <c r="R50" s="13" cm="1">
        <f t="array" ref="R50">SUM(LARGE(L50:Q50,{1,2,3,4}))</f>
        <v>0</v>
      </c>
      <c r="S50" s="10">
        <v>1</v>
      </c>
    </row>
    <row r="51" spans="1:19" x14ac:dyDescent="0.3">
      <c r="A51" s="7"/>
      <c r="B51" s="8">
        <v>50</v>
      </c>
      <c r="C51" s="9" t="s">
        <v>136</v>
      </c>
      <c r="D51" s="19" cm="1">
        <f t="array" ref="D51">SUM(LARGE(E51:J51,{1,2,3,4}))</f>
        <v>50</v>
      </c>
      <c r="E51" s="10">
        <v>50</v>
      </c>
      <c r="F51" s="10">
        <v>0</v>
      </c>
      <c r="G51" s="10">
        <v>0</v>
      </c>
      <c r="H51" s="11">
        <v>0</v>
      </c>
      <c r="I51" s="10">
        <v>0</v>
      </c>
      <c r="K51" s="12"/>
      <c r="L51" s="38">
        <v>0</v>
      </c>
      <c r="M51" s="38">
        <v>0</v>
      </c>
      <c r="N51" s="38">
        <v>0</v>
      </c>
      <c r="O51" s="38">
        <v>0</v>
      </c>
      <c r="P51" s="38">
        <v>0</v>
      </c>
      <c r="Q51" s="38">
        <v>0</v>
      </c>
      <c r="R51" s="13" cm="1">
        <f t="array" ref="R51">SUM(LARGE(L51:Q51,{1,2,3,4}))</f>
        <v>0</v>
      </c>
      <c r="S51" s="10">
        <v>1</v>
      </c>
    </row>
    <row r="52" spans="1:19" x14ac:dyDescent="0.3">
      <c r="A52" s="7"/>
      <c r="B52" s="8">
        <v>51</v>
      </c>
      <c r="C52" s="9" t="s">
        <v>148</v>
      </c>
      <c r="D52" s="19" cm="1">
        <f t="array" ref="D52">SUM(LARGE(E52:J52,{1,2,3,4}))</f>
        <v>50</v>
      </c>
      <c r="E52" s="10">
        <v>50</v>
      </c>
      <c r="F52" s="10">
        <v>0</v>
      </c>
      <c r="G52" s="10">
        <v>0</v>
      </c>
      <c r="H52" s="11">
        <v>0</v>
      </c>
      <c r="I52" s="10">
        <v>0</v>
      </c>
      <c r="K52" s="12"/>
      <c r="L52" s="38">
        <v>0</v>
      </c>
      <c r="M52" s="38">
        <v>0</v>
      </c>
      <c r="N52" s="38">
        <v>0</v>
      </c>
      <c r="O52" s="38">
        <v>0</v>
      </c>
      <c r="P52" s="38">
        <v>0</v>
      </c>
      <c r="Q52" s="38">
        <v>0</v>
      </c>
      <c r="R52" s="13" cm="1">
        <f t="array" ref="R52">SUM(LARGE(L52:Q52,{1,2,3,4}))</f>
        <v>0</v>
      </c>
      <c r="S52" s="10">
        <v>1</v>
      </c>
    </row>
    <row r="53" spans="1:19" x14ac:dyDescent="0.3">
      <c r="A53" s="7"/>
      <c r="B53" s="8">
        <v>52</v>
      </c>
      <c r="C53" s="41" t="s">
        <v>310</v>
      </c>
      <c r="D53" s="19" cm="1">
        <f t="array" ref="D53">SUM(LARGE(E53:J53,{1,2,3,4}))</f>
        <v>50</v>
      </c>
      <c r="E53" s="10">
        <v>0</v>
      </c>
      <c r="F53" s="10">
        <v>0</v>
      </c>
      <c r="G53" s="10">
        <v>0</v>
      </c>
      <c r="H53" s="11">
        <v>50</v>
      </c>
      <c r="I53" s="10">
        <v>0</v>
      </c>
      <c r="K53" s="12"/>
      <c r="L53" s="38">
        <v>0</v>
      </c>
      <c r="M53" s="38">
        <v>0</v>
      </c>
      <c r="N53" s="38">
        <v>0</v>
      </c>
      <c r="O53" s="38">
        <v>0</v>
      </c>
      <c r="P53" s="38">
        <v>0</v>
      </c>
      <c r="Q53" s="38">
        <v>0</v>
      </c>
      <c r="R53" s="13" cm="1">
        <f t="array" ref="R53">SUM(LARGE(L53:Q53,{1,2,3,4}))</f>
        <v>0</v>
      </c>
      <c r="S53" s="10">
        <v>1</v>
      </c>
    </row>
    <row r="54" spans="1:19" x14ac:dyDescent="0.3">
      <c r="A54" s="7"/>
      <c r="B54" s="8">
        <v>53</v>
      </c>
      <c r="C54" s="41" t="s">
        <v>16</v>
      </c>
      <c r="D54" s="19" cm="1">
        <f t="array" ref="D54">SUM(LARGE(E54:J54,{1,2,3,4}))</f>
        <v>0</v>
      </c>
      <c r="E54" s="10">
        <v>0</v>
      </c>
      <c r="F54" s="10">
        <v>0</v>
      </c>
      <c r="G54" s="10">
        <v>0</v>
      </c>
      <c r="H54" s="11">
        <v>0</v>
      </c>
      <c r="I54" s="10">
        <v>0</v>
      </c>
      <c r="K54" s="12"/>
      <c r="L54" s="54">
        <v>0</v>
      </c>
      <c r="M54" s="38">
        <v>0</v>
      </c>
      <c r="N54" s="38">
        <v>0</v>
      </c>
      <c r="O54" s="38">
        <v>0</v>
      </c>
      <c r="P54" s="38">
        <v>0</v>
      </c>
      <c r="Q54" s="38">
        <v>0</v>
      </c>
      <c r="R54" s="13" cm="1">
        <f t="array" ref="R54">SUM(LARGE(L54:Q54,{1,2,3,4}))</f>
        <v>0</v>
      </c>
      <c r="S54" s="10">
        <v>0</v>
      </c>
    </row>
    <row r="55" spans="1:19" x14ac:dyDescent="0.3">
      <c r="A55" s="14"/>
      <c r="B55" s="15"/>
      <c r="C55" s="15"/>
      <c r="D55" s="15"/>
      <c r="E55" s="15"/>
      <c r="F55" s="15"/>
      <c r="G55" s="15"/>
      <c r="H55" s="16"/>
      <c r="I55" s="15"/>
      <c r="J55" s="15"/>
      <c r="K55" s="17"/>
      <c r="L55" s="17"/>
      <c r="M55" s="15"/>
      <c r="N55" s="18"/>
      <c r="O55" s="15"/>
      <c r="P55" s="15"/>
      <c r="Q55" s="15"/>
      <c r="R55" s="15"/>
      <c r="S55" s="15"/>
    </row>
    <row r="56" spans="1:19" x14ac:dyDescent="0.3">
      <c r="L56" s="19"/>
    </row>
    <row r="59" spans="1:19" x14ac:dyDescent="0.3">
      <c r="C59" s="9"/>
    </row>
    <row r="60" spans="1:19" x14ac:dyDescent="0.3">
      <c r="C60" s="9"/>
    </row>
    <row r="61" spans="1:19" x14ac:dyDescent="0.3">
      <c r="C61" s="9"/>
    </row>
    <row r="62" spans="1:19" x14ac:dyDescent="0.3">
      <c r="C62" s="9"/>
    </row>
    <row r="63" spans="1:19" x14ac:dyDescent="0.3">
      <c r="C63" s="9"/>
    </row>
    <row r="64" spans="1:19" x14ac:dyDescent="0.3">
      <c r="C64" s="9"/>
    </row>
    <row r="65" spans="3:3" x14ac:dyDescent="0.3">
      <c r="C65" s="9"/>
    </row>
    <row r="66" spans="3:3" x14ac:dyDescent="0.3">
      <c r="C66" s="9"/>
    </row>
    <row r="67" spans="3:3" x14ac:dyDescent="0.3">
      <c r="C67" s="9"/>
    </row>
    <row r="68" spans="3:3" x14ac:dyDescent="0.3">
      <c r="C68" s="9"/>
    </row>
    <row r="69" spans="3:3" x14ac:dyDescent="0.3">
      <c r="C69" s="9"/>
    </row>
    <row r="70" spans="3:3" x14ac:dyDescent="0.3">
      <c r="C70" s="9"/>
    </row>
    <row r="71" spans="3:3" x14ac:dyDescent="0.3">
      <c r="C71" s="9"/>
    </row>
    <row r="72" spans="3:3" x14ac:dyDescent="0.3">
      <c r="C72" s="9"/>
    </row>
    <row r="73" spans="3:3" x14ac:dyDescent="0.3">
      <c r="C73" s="9"/>
    </row>
    <row r="74" spans="3:3" x14ac:dyDescent="0.3">
      <c r="C74" s="9"/>
    </row>
    <row r="75" spans="3:3" x14ac:dyDescent="0.3">
      <c r="C75" s="9"/>
    </row>
    <row r="76" spans="3:3" x14ac:dyDescent="0.3">
      <c r="C76" s="9"/>
    </row>
    <row r="77" spans="3:3" x14ac:dyDescent="0.3">
      <c r="C77" s="9"/>
    </row>
    <row r="78" spans="3:3" x14ac:dyDescent="0.3">
      <c r="C78" s="9"/>
    </row>
    <row r="79" spans="3:3" x14ac:dyDescent="0.3">
      <c r="C79" s="9"/>
    </row>
    <row r="80" spans="3:3" x14ac:dyDescent="0.3">
      <c r="C80" s="9"/>
    </row>
    <row r="81" spans="3:3" x14ac:dyDescent="0.3">
      <c r="C81" s="9"/>
    </row>
    <row r="82" spans="3:3" x14ac:dyDescent="0.3">
      <c r="C82" s="9"/>
    </row>
    <row r="83" spans="3:3" x14ac:dyDescent="0.3">
      <c r="C83" s="9"/>
    </row>
    <row r="84" spans="3:3" x14ac:dyDescent="0.3">
      <c r="C84" s="9"/>
    </row>
    <row r="85" spans="3:3" x14ac:dyDescent="0.3">
      <c r="C85" s="9"/>
    </row>
    <row r="86" spans="3:3" x14ac:dyDescent="0.3">
      <c r="C86" s="9"/>
    </row>
    <row r="87" spans="3:3" x14ac:dyDescent="0.3">
      <c r="C87" s="9"/>
    </row>
    <row r="88" spans="3:3" x14ac:dyDescent="0.3">
      <c r="C88" s="9"/>
    </row>
    <row r="89" spans="3:3" x14ac:dyDescent="0.3">
      <c r="C89" s="9"/>
    </row>
    <row r="90" spans="3:3" x14ac:dyDescent="0.3">
      <c r="C90" s="9"/>
    </row>
    <row r="92" spans="3:3" x14ac:dyDescent="0.3">
      <c r="C92" s="9"/>
    </row>
    <row r="93" spans="3:3" x14ac:dyDescent="0.3">
      <c r="C93" s="9"/>
    </row>
  </sheetData>
  <sortState xmlns:xlrd2="http://schemas.microsoft.com/office/spreadsheetml/2017/richdata2" ref="A2:S54">
    <sortCondition descending="1" ref="D2:D54"/>
    <sortCondition descending="1" ref="R2:R54"/>
  </sortState>
  <pageMargins left="0.7" right="0.7" top="0.75" bottom="0.75" header="0.3" footer="0.3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A9660-B7EB-4BB7-9950-D2083805A67D}">
  <dimension ref="A1:U47"/>
  <sheetViews>
    <sheetView workbookViewId="0">
      <selection activeCell="A19" sqref="A19:XFD19"/>
    </sheetView>
  </sheetViews>
  <sheetFormatPr defaultColWidth="8.7109375" defaultRowHeight="15" x14ac:dyDescent="0.25"/>
  <cols>
    <col min="1" max="1" width="7.7109375" style="22" bestFit="1" customWidth="1"/>
    <col min="2" max="2" width="8.85546875" style="22" hidden="1" customWidth="1"/>
    <col min="3" max="3" width="9.140625" style="22" bestFit="1" customWidth="1"/>
    <col min="4" max="4" width="2.85546875" style="22" customWidth="1"/>
    <col min="5" max="5" width="9.140625" style="22" bestFit="1" customWidth="1"/>
    <col min="6" max="6" width="9.42578125" style="22" bestFit="1" customWidth="1"/>
    <col min="7" max="7" width="9" style="22" bestFit="1" customWidth="1"/>
    <col min="8" max="8" width="8" style="22" bestFit="1" customWidth="1"/>
    <col min="9" max="14" width="8.7109375" style="22"/>
    <col min="15" max="16" width="9.140625" style="22" bestFit="1" customWidth="1"/>
    <col min="17" max="17" width="8.7109375" style="22"/>
    <col min="18" max="18" width="9.140625" style="22" bestFit="1" customWidth="1"/>
    <col min="19" max="16384" width="8.7109375" style="22"/>
  </cols>
  <sheetData>
    <row r="1" spans="1:10" s="28" customFormat="1" x14ac:dyDescent="0.25">
      <c r="A1" s="24" t="s">
        <v>55</v>
      </c>
      <c r="B1" s="24" t="s">
        <v>56</v>
      </c>
      <c r="C1" s="24" t="s">
        <v>57</v>
      </c>
      <c r="D1" s="24"/>
      <c r="E1" s="25" t="s">
        <v>58</v>
      </c>
      <c r="F1" s="26" t="s">
        <v>59</v>
      </c>
      <c r="G1" s="27" t="s">
        <v>60</v>
      </c>
      <c r="H1" s="28" t="s">
        <v>61</v>
      </c>
    </row>
    <row r="2" spans="1:10" x14ac:dyDescent="0.25">
      <c r="A2" s="22">
        <v>5</v>
      </c>
      <c r="B2" s="29">
        <f>(A2*110)</f>
        <v>550</v>
      </c>
      <c r="C2" s="29">
        <f>A2*79.52</f>
        <v>397.59999999999997</v>
      </c>
      <c r="D2" s="30"/>
      <c r="E2" s="29">
        <f>C2*0.6</f>
        <v>238.55999999999997</v>
      </c>
      <c r="F2" s="29">
        <f>C2*0.4</f>
        <v>159.04</v>
      </c>
      <c r="G2" s="29"/>
      <c r="H2" s="31">
        <f>A2*10</f>
        <v>50</v>
      </c>
    </row>
    <row r="3" spans="1:10" x14ac:dyDescent="0.25">
      <c r="A3" s="22">
        <v>6</v>
      </c>
      <c r="B3" s="29">
        <f t="shared" ref="B3:B47" si="0">(A3*110)</f>
        <v>660</v>
      </c>
      <c r="C3" s="29">
        <f t="shared" ref="C3:C47" si="1">A3*79.52</f>
        <v>477.12</v>
      </c>
      <c r="D3" s="30"/>
      <c r="E3" s="29">
        <f t="shared" ref="E3:E7" si="2">C3*0.6</f>
        <v>286.27199999999999</v>
      </c>
      <c r="F3" s="29">
        <f t="shared" ref="F3:F7" si="3">C3*0.4</f>
        <v>190.84800000000001</v>
      </c>
      <c r="G3" s="29"/>
      <c r="H3" s="31">
        <f t="shared" ref="H3:H47" si="4">A3*10</f>
        <v>60</v>
      </c>
      <c r="J3" s="22" t="s">
        <v>68</v>
      </c>
    </row>
    <row r="4" spans="1:10" x14ac:dyDescent="0.25">
      <c r="A4" s="22">
        <v>7</v>
      </c>
      <c r="B4" s="29">
        <f t="shared" si="0"/>
        <v>770</v>
      </c>
      <c r="C4" s="29">
        <f t="shared" si="1"/>
        <v>556.64</v>
      </c>
      <c r="D4" s="30"/>
      <c r="E4" s="29">
        <f t="shared" si="2"/>
        <v>333.98399999999998</v>
      </c>
      <c r="F4" s="29">
        <f t="shared" si="3"/>
        <v>222.65600000000001</v>
      </c>
      <c r="G4" s="29"/>
      <c r="H4" s="31">
        <f t="shared" si="4"/>
        <v>70</v>
      </c>
    </row>
    <row r="5" spans="1:10" x14ac:dyDescent="0.25">
      <c r="A5" s="22">
        <v>8</v>
      </c>
      <c r="B5" s="29">
        <f t="shared" si="0"/>
        <v>880</v>
      </c>
      <c r="C5" s="29">
        <f t="shared" si="1"/>
        <v>636.16</v>
      </c>
      <c r="D5" s="30"/>
      <c r="E5" s="29">
        <f t="shared" si="2"/>
        <v>381.69599999999997</v>
      </c>
      <c r="F5" s="29">
        <f t="shared" si="3"/>
        <v>254.464</v>
      </c>
      <c r="G5" s="29"/>
      <c r="H5" s="31">
        <f t="shared" si="4"/>
        <v>80</v>
      </c>
    </row>
    <row r="6" spans="1:10" x14ac:dyDescent="0.25">
      <c r="A6" s="22">
        <v>9</v>
      </c>
      <c r="B6" s="29">
        <f t="shared" si="0"/>
        <v>990</v>
      </c>
      <c r="C6" s="29">
        <f t="shared" si="1"/>
        <v>715.68</v>
      </c>
      <c r="D6" s="30"/>
      <c r="E6" s="29">
        <f t="shared" si="2"/>
        <v>429.40799999999996</v>
      </c>
      <c r="F6" s="29">
        <f t="shared" si="3"/>
        <v>286.27199999999999</v>
      </c>
      <c r="G6" s="29"/>
      <c r="H6" s="31">
        <f t="shared" si="4"/>
        <v>90</v>
      </c>
    </row>
    <row r="7" spans="1:10" x14ac:dyDescent="0.25">
      <c r="A7" s="22">
        <v>10</v>
      </c>
      <c r="B7" s="29">
        <f t="shared" si="0"/>
        <v>1100</v>
      </c>
      <c r="C7" s="29">
        <f t="shared" si="1"/>
        <v>795.19999999999993</v>
      </c>
      <c r="D7" s="30"/>
      <c r="E7" s="29">
        <f t="shared" si="2"/>
        <v>477.11999999999995</v>
      </c>
      <c r="F7" s="29">
        <f t="shared" si="3"/>
        <v>318.08</v>
      </c>
      <c r="G7" s="29"/>
      <c r="H7" s="31">
        <f t="shared" si="4"/>
        <v>100</v>
      </c>
    </row>
    <row r="8" spans="1:10" x14ac:dyDescent="0.25">
      <c r="A8" s="22">
        <v>11</v>
      </c>
      <c r="B8" s="29">
        <f t="shared" si="0"/>
        <v>1210</v>
      </c>
      <c r="C8" s="29">
        <f t="shared" si="1"/>
        <v>874.71999999999991</v>
      </c>
      <c r="D8" s="30"/>
      <c r="E8" s="29">
        <f t="shared" ref="E8:E47" si="5">C8*0.5</f>
        <v>437.35999999999996</v>
      </c>
      <c r="F8" s="29">
        <f t="shared" ref="F8:F47" si="6">C8*0.3</f>
        <v>262.41599999999994</v>
      </c>
      <c r="G8" s="29">
        <f t="shared" ref="G8:G47" si="7">C8*0.2</f>
        <v>174.94399999999999</v>
      </c>
      <c r="H8" s="31">
        <f t="shared" si="4"/>
        <v>110</v>
      </c>
    </row>
    <row r="9" spans="1:10" x14ac:dyDescent="0.25">
      <c r="A9" s="22">
        <v>12</v>
      </c>
      <c r="B9" s="29">
        <f t="shared" si="0"/>
        <v>1320</v>
      </c>
      <c r="C9" s="29">
        <f t="shared" si="1"/>
        <v>954.24</v>
      </c>
      <c r="D9" s="30"/>
      <c r="E9" s="29">
        <f t="shared" si="5"/>
        <v>477.12</v>
      </c>
      <c r="F9" s="29">
        <f t="shared" si="6"/>
        <v>286.27199999999999</v>
      </c>
      <c r="G9" s="29">
        <f t="shared" si="7"/>
        <v>190.84800000000001</v>
      </c>
      <c r="H9" s="31">
        <f t="shared" si="4"/>
        <v>120</v>
      </c>
    </row>
    <row r="10" spans="1:10" x14ac:dyDescent="0.25">
      <c r="A10" s="22">
        <v>13</v>
      </c>
      <c r="B10" s="29">
        <f t="shared" si="0"/>
        <v>1430</v>
      </c>
      <c r="C10" s="29">
        <f t="shared" si="1"/>
        <v>1033.76</v>
      </c>
      <c r="D10" s="30"/>
      <c r="E10" s="29">
        <f t="shared" si="5"/>
        <v>516.88</v>
      </c>
      <c r="F10" s="29">
        <f t="shared" si="6"/>
        <v>310.12799999999999</v>
      </c>
      <c r="G10" s="29">
        <f t="shared" si="7"/>
        <v>206.75200000000001</v>
      </c>
      <c r="H10" s="31">
        <f t="shared" si="4"/>
        <v>130</v>
      </c>
    </row>
    <row r="11" spans="1:10" x14ac:dyDescent="0.25">
      <c r="A11" s="22">
        <v>14</v>
      </c>
      <c r="B11" s="29">
        <f t="shared" si="0"/>
        <v>1540</v>
      </c>
      <c r="C11" s="29">
        <f t="shared" si="1"/>
        <v>1113.28</v>
      </c>
      <c r="D11" s="30"/>
      <c r="E11" s="29">
        <f t="shared" si="5"/>
        <v>556.64</v>
      </c>
      <c r="F11" s="29">
        <f t="shared" si="6"/>
        <v>333.98399999999998</v>
      </c>
      <c r="G11" s="29">
        <f t="shared" si="7"/>
        <v>222.65600000000001</v>
      </c>
      <c r="H11" s="31">
        <f t="shared" si="4"/>
        <v>140</v>
      </c>
    </row>
    <row r="12" spans="1:10" x14ac:dyDescent="0.25">
      <c r="A12" s="22">
        <v>15</v>
      </c>
      <c r="B12" s="29">
        <f t="shared" si="0"/>
        <v>1650</v>
      </c>
      <c r="C12" s="29">
        <f t="shared" si="1"/>
        <v>1192.8</v>
      </c>
      <c r="D12" s="30"/>
      <c r="E12" s="29">
        <f t="shared" si="5"/>
        <v>596.4</v>
      </c>
      <c r="F12" s="29">
        <f t="shared" si="6"/>
        <v>357.84</v>
      </c>
      <c r="G12" s="29">
        <f t="shared" si="7"/>
        <v>238.56</v>
      </c>
      <c r="H12" s="31">
        <f t="shared" si="4"/>
        <v>150</v>
      </c>
    </row>
    <row r="13" spans="1:10" x14ac:dyDescent="0.25">
      <c r="A13" s="22">
        <v>16</v>
      </c>
      <c r="B13" s="29">
        <f t="shared" si="0"/>
        <v>1760</v>
      </c>
      <c r="C13" s="29">
        <f t="shared" si="1"/>
        <v>1272.32</v>
      </c>
      <c r="D13" s="30"/>
      <c r="E13" s="29">
        <f t="shared" si="5"/>
        <v>636.16</v>
      </c>
      <c r="F13" s="29">
        <f t="shared" si="6"/>
        <v>381.69599999999997</v>
      </c>
      <c r="G13" s="29">
        <f t="shared" si="7"/>
        <v>254.464</v>
      </c>
      <c r="H13" s="31">
        <f t="shared" si="4"/>
        <v>160</v>
      </c>
    </row>
    <row r="14" spans="1:10" x14ac:dyDescent="0.25">
      <c r="A14" s="22">
        <v>17</v>
      </c>
      <c r="B14" s="29">
        <f t="shared" si="0"/>
        <v>1870</v>
      </c>
      <c r="C14" s="29">
        <f t="shared" si="1"/>
        <v>1351.84</v>
      </c>
      <c r="D14" s="30"/>
      <c r="E14" s="29">
        <f t="shared" si="5"/>
        <v>675.92</v>
      </c>
      <c r="F14" s="29">
        <f t="shared" si="6"/>
        <v>405.55199999999996</v>
      </c>
      <c r="G14" s="29">
        <f t="shared" si="7"/>
        <v>270.36799999999999</v>
      </c>
      <c r="H14" s="31">
        <f t="shared" si="4"/>
        <v>170</v>
      </c>
    </row>
    <row r="15" spans="1:10" x14ac:dyDescent="0.25">
      <c r="A15" s="22">
        <v>18</v>
      </c>
      <c r="B15" s="29">
        <f t="shared" si="0"/>
        <v>1980</v>
      </c>
      <c r="C15" s="29">
        <f t="shared" si="1"/>
        <v>1431.36</v>
      </c>
      <c r="D15" s="30"/>
      <c r="E15" s="29">
        <f t="shared" si="5"/>
        <v>715.68</v>
      </c>
      <c r="F15" s="29">
        <f t="shared" si="6"/>
        <v>429.40799999999996</v>
      </c>
      <c r="G15" s="29">
        <f t="shared" si="7"/>
        <v>286.27199999999999</v>
      </c>
      <c r="H15" s="31">
        <f t="shared" si="4"/>
        <v>180</v>
      </c>
    </row>
    <row r="16" spans="1:10" x14ac:dyDescent="0.25">
      <c r="A16" s="22">
        <v>19</v>
      </c>
      <c r="B16" s="29">
        <f t="shared" si="0"/>
        <v>2090</v>
      </c>
      <c r="C16" s="29">
        <f t="shared" si="1"/>
        <v>1510.8799999999999</v>
      </c>
      <c r="D16" s="30"/>
      <c r="E16" s="29">
        <f t="shared" si="5"/>
        <v>755.43999999999994</v>
      </c>
      <c r="F16" s="29">
        <f t="shared" si="6"/>
        <v>453.26399999999995</v>
      </c>
      <c r="G16" s="29">
        <f t="shared" si="7"/>
        <v>302.17599999999999</v>
      </c>
      <c r="H16" s="31">
        <f t="shared" si="4"/>
        <v>190</v>
      </c>
    </row>
    <row r="17" spans="1:21" x14ac:dyDescent="0.25">
      <c r="A17" s="22">
        <v>20</v>
      </c>
      <c r="B17" s="29">
        <f t="shared" si="0"/>
        <v>2200</v>
      </c>
      <c r="C17" s="29">
        <f t="shared" si="1"/>
        <v>1590.3999999999999</v>
      </c>
      <c r="D17" s="30"/>
      <c r="E17" s="29">
        <f t="shared" si="5"/>
        <v>795.19999999999993</v>
      </c>
      <c r="F17" s="29">
        <f t="shared" si="6"/>
        <v>477.11999999999995</v>
      </c>
      <c r="G17" s="29">
        <f t="shared" si="7"/>
        <v>318.08</v>
      </c>
      <c r="H17" s="31">
        <f t="shared" si="4"/>
        <v>200</v>
      </c>
    </row>
    <row r="18" spans="1:21" x14ac:dyDescent="0.25">
      <c r="A18" s="22">
        <v>21</v>
      </c>
      <c r="B18" s="29">
        <f t="shared" si="0"/>
        <v>2310</v>
      </c>
      <c r="C18" s="29">
        <f t="shared" si="1"/>
        <v>1669.9199999999998</v>
      </c>
      <c r="D18" s="30"/>
      <c r="E18" s="29">
        <f t="shared" si="5"/>
        <v>834.95999999999992</v>
      </c>
      <c r="F18" s="29">
        <f t="shared" si="6"/>
        <v>500.97599999999994</v>
      </c>
      <c r="G18" s="29">
        <f t="shared" si="7"/>
        <v>333.98399999999998</v>
      </c>
      <c r="H18" s="31">
        <f t="shared" si="4"/>
        <v>210</v>
      </c>
    </row>
    <row r="19" spans="1:21" x14ac:dyDescent="0.25">
      <c r="A19" s="22">
        <v>22</v>
      </c>
      <c r="B19" s="29">
        <f t="shared" si="0"/>
        <v>2420</v>
      </c>
      <c r="C19" s="29">
        <f t="shared" si="1"/>
        <v>1749.4399999999998</v>
      </c>
      <c r="D19" s="30"/>
      <c r="E19" s="29">
        <f t="shared" si="5"/>
        <v>874.71999999999991</v>
      </c>
      <c r="F19" s="29">
        <f t="shared" si="6"/>
        <v>524.83199999999988</v>
      </c>
      <c r="G19" s="29">
        <f t="shared" si="7"/>
        <v>349.88799999999998</v>
      </c>
      <c r="H19" s="31">
        <f t="shared" si="4"/>
        <v>220</v>
      </c>
    </row>
    <row r="20" spans="1:21" x14ac:dyDescent="0.25">
      <c r="A20" s="22">
        <v>23</v>
      </c>
      <c r="B20" s="29">
        <f t="shared" si="0"/>
        <v>2530</v>
      </c>
      <c r="C20" s="29">
        <f t="shared" si="1"/>
        <v>1828.9599999999998</v>
      </c>
      <c r="D20" s="30"/>
      <c r="E20" s="29">
        <f t="shared" si="5"/>
        <v>914.4799999999999</v>
      </c>
      <c r="F20" s="29">
        <f t="shared" si="6"/>
        <v>548.68799999999987</v>
      </c>
      <c r="G20" s="29">
        <f t="shared" si="7"/>
        <v>365.79199999999997</v>
      </c>
      <c r="H20" s="31">
        <f t="shared" si="4"/>
        <v>230</v>
      </c>
    </row>
    <row r="21" spans="1:21" x14ac:dyDescent="0.25">
      <c r="A21" s="22">
        <v>24</v>
      </c>
      <c r="B21" s="29">
        <f t="shared" si="0"/>
        <v>2640</v>
      </c>
      <c r="C21" s="29">
        <f t="shared" si="1"/>
        <v>1908.48</v>
      </c>
      <c r="D21" s="30"/>
      <c r="E21" s="29">
        <f t="shared" si="5"/>
        <v>954.24</v>
      </c>
      <c r="F21" s="29">
        <f t="shared" si="6"/>
        <v>572.54399999999998</v>
      </c>
      <c r="G21" s="29">
        <f t="shared" si="7"/>
        <v>381.69600000000003</v>
      </c>
      <c r="H21" s="31">
        <f t="shared" si="4"/>
        <v>240</v>
      </c>
    </row>
    <row r="22" spans="1:21" x14ac:dyDescent="0.25">
      <c r="A22" s="22">
        <v>25</v>
      </c>
      <c r="B22" s="29">
        <f t="shared" si="0"/>
        <v>2750</v>
      </c>
      <c r="C22" s="29">
        <f t="shared" si="1"/>
        <v>1988</v>
      </c>
      <c r="D22" s="30"/>
      <c r="E22" s="29">
        <f t="shared" si="5"/>
        <v>994</v>
      </c>
      <c r="F22" s="29">
        <f t="shared" si="6"/>
        <v>596.4</v>
      </c>
      <c r="G22" s="29">
        <f t="shared" si="7"/>
        <v>397.6</v>
      </c>
      <c r="H22" s="31">
        <f t="shared" si="4"/>
        <v>250</v>
      </c>
      <c r="O22" s="29"/>
      <c r="P22" s="29"/>
      <c r="Q22" s="30"/>
      <c r="R22" s="29"/>
      <c r="S22" s="29"/>
      <c r="T22" s="29"/>
      <c r="U22" s="31"/>
    </row>
    <row r="23" spans="1:21" x14ac:dyDescent="0.25">
      <c r="A23" s="22">
        <v>26</v>
      </c>
      <c r="B23" s="29">
        <f t="shared" si="0"/>
        <v>2860</v>
      </c>
      <c r="C23" s="29">
        <f t="shared" si="1"/>
        <v>2067.52</v>
      </c>
      <c r="D23" s="30"/>
      <c r="E23" s="29">
        <f t="shared" si="5"/>
        <v>1033.76</v>
      </c>
      <c r="F23" s="29">
        <f t="shared" si="6"/>
        <v>620.25599999999997</v>
      </c>
      <c r="G23" s="29">
        <f t="shared" si="7"/>
        <v>413.50400000000002</v>
      </c>
      <c r="H23" s="31">
        <f t="shared" si="4"/>
        <v>260</v>
      </c>
    </row>
    <row r="24" spans="1:21" x14ac:dyDescent="0.25">
      <c r="A24" s="22">
        <v>27</v>
      </c>
      <c r="B24" s="29">
        <f t="shared" si="0"/>
        <v>2970</v>
      </c>
      <c r="C24" s="29">
        <f t="shared" si="1"/>
        <v>2147.04</v>
      </c>
      <c r="D24" s="30"/>
      <c r="E24" s="29">
        <f t="shared" si="5"/>
        <v>1073.52</v>
      </c>
      <c r="F24" s="29">
        <f t="shared" si="6"/>
        <v>644.11199999999997</v>
      </c>
      <c r="G24" s="29">
        <f t="shared" si="7"/>
        <v>429.40800000000002</v>
      </c>
      <c r="H24" s="31">
        <f t="shared" si="4"/>
        <v>270</v>
      </c>
      <c r="O24" s="29"/>
      <c r="P24" s="29"/>
      <c r="Q24" s="30"/>
      <c r="R24" s="29"/>
      <c r="S24" s="29"/>
      <c r="T24" s="29"/>
    </row>
    <row r="25" spans="1:21" x14ac:dyDescent="0.25">
      <c r="A25" s="22">
        <v>28</v>
      </c>
      <c r="B25" s="29">
        <f t="shared" si="0"/>
        <v>3080</v>
      </c>
      <c r="C25" s="29">
        <f t="shared" si="1"/>
        <v>2226.56</v>
      </c>
      <c r="D25" s="30"/>
      <c r="E25" s="29">
        <f t="shared" si="5"/>
        <v>1113.28</v>
      </c>
      <c r="F25" s="29">
        <f t="shared" si="6"/>
        <v>667.96799999999996</v>
      </c>
      <c r="G25" s="29">
        <f t="shared" si="7"/>
        <v>445.31200000000001</v>
      </c>
      <c r="H25" s="31">
        <f t="shared" si="4"/>
        <v>280</v>
      </c>
    </row>
    <row r="26" spans="1:21" x14ac:dyDescent="0.25">
      <c r="A26" s="22">
        <v>29</v>
      </c>
      <c r="B26" s="29">
        <f t="shared" si="0"/>
        <v>3190</v>
      </c>
      <c r="C26" s="29">
        <f t="shared" si="1"/>
        <v>2306.08</v>
      </c>
      <c r="D26" s="30"/>
      <c r="E26" s="29">
        <f t="shared" si="5"/>
        <v>1153.04</v>
      </c>
      <c r="F26" s="29">
        <f t="shared" si="6"/>
        <v>691.82399999999996</v>
      </c>
      <c r="G26" s="29">
        <f t="shared" si="7"/>
        <v>461.21600000000001</v>
      </c>
      <c r="H26" s="31">
        <f t="shared" si="4"/>
        <v>290</v>
      </c>
    </row>
    <row r="27" spans="1:21" x14ac:dyDescent="0.25">
      <c r="A27" s="22">
        <v>30</v>
      </c>
      <c r="B27" s="29">
        <f t="shared" si="0"/>
        <v>3300</v>
      </c>
      <c r="C27" s="29">
        <f t="shared" si="1"/>
        <v>2385.6</v>
      </c>
      <c r="D27" s="30"/>
      <c r="E27" s="29">
        <f t="shared" si="5"/>
        <v>1192.8</v>
      </c>
      <c r="F27" s="29">
        <f t="shared" si="6"/>
        <v>715.68</v>
      </c>
      <c r="G27" s="29">
        <f t="shared" si="7"/>
        <v>477.12</v>
      </c>
      <c r="H27" s="31">
        <f t="shared" si="4"/>
        <v>300</v>
      </c>
    </row>
    <row r="28" spans="1:21" x14ac:dyDescent="0.25">
      <c r="A28" s="22">
        <v>31</v>
      </c>
      <c r="B28" s="29">
        <f t="shared" si="0"/>
        <v>3410</v>
      </c>
      <c r="C28" s="29">
        <f t="shared" si="1"/>
        <v>2465.12</v>
      </c>
      <c r="D28" s="30"/>
      <c r="E28" s="29">
        <f t="shared" si="5"/>
        <v>1232.56</v>
      </c>
      <c r="F28" s="29">
        <f t="shared" si="6"/>
        <v>739.53599999999994</v>
      </c>
      <c r="G28" s="29">
        <f t="shared" si="7"/>
        <v>493.024</v>
      </c>
      <c r="H28" s="31">
        <f t="shared" si="4"/>
        <v>310</v>
      </c>
    </row>
    <row r="29" spans="1:21" x14ac:dyDescent="0.25">
      <c r="A29" s="22">
        <v>32</v>
      </c>
      <c r="B29" s="29">
        <f t="shared" si="0"/>
        <v>3520</v>
      </c>
      <c r="C29" s="29">
        <f t="shared" si="1"/>
        <v>2544.64</v>
      </c>
      <c r="D29" s="30"/>
      <c r="E29" s="29">
        <f t="shared" si="5"/>
        <v>1272.32</v>
      </c>
      <c r="F29" s="29">
        <f t="shared" si="6"/>
        <v>763.39199999999994</v>
      </c>
      <c r="G29" s="29">
        <f t="shared" si="7"/>
        <v>508.928</v>
      </c>
      <c r="H29" s="31">
        <f t="shared" si="4"/>
        <v>320</v>
      </c>
    </row>
    <row r="30" spans="1:21" x14ac:dyDescent="0.25">
      <c r="A30" s="22">
        <v>33</v>
      </c>
      <c r="B30" s="29">
        <f t="shared" si="0"/>
        <v>3630</v>
      </c>
      <c r="C30" s="29">
        <f t="shared" si="1"/>
        <v>2624.16</v>
      </c>
      <c r="D30" s="30"/>
      <c r="E30" s="29">
        <f t="shared" si="5"/>
        <v>1312.08</v>
      </c>
      <c r="F30" s="29">
        <f t="shared" si="6"/>
        <v>787.24799999999993</v>
      </c>
      <c r="G30" s="29">
        <f t="shared" si="7"/>
        <v>524.83199999999999</v>
      </c>
      <c r="H30" s="31">
        <f t="shared" si="4"/>
        <v>330</v>
      </c>
    </row>
    <row r="31" spans="1:21" x14ac:dyDescent="0.25">
      <c r="A31" s="22">
        <v>34</v>
      </c>
      <c r="B31" s="29">
        <f t="shared" si="0"/>
        <v>3740</v>
      </c>
      <c r="C31" s="29">
        <f t="shared" si="1"/>
        <v>2703.68</v>
      </c>
      <c r="D31" s="30"/>
      <c r="E31" s="29">
        <f t="shared" si="5"/>
        <v>1351.84</v>
      </c>
      <c r="F31" s="29">
        <f t="shared" si="6"/>
        <v>811.10399999999993</v>
      </c>
      <c r="G31" s="29">
        <f t="shared" si="7"/>
        <v>540.73599999999999</v>
      </c>
      <c r="H31" s="31">
        <f t="shared" si="4"/>
        <v>340</v>
      </c>
    </row>
    <row r="32" spans="1:21" x14ac:dyDescent="0.25">
      <c r="A32" s="22">
        <v>35</v>
      </c>
      <c r="B32" s="29">
        <f t="shared" si="0"/>
        <v>3850</v>
      </c>
      <c r="C32" s="29">
        <f t="shared" si="1"/>
        <v>2783.2</v>
      </c>
      <c r="D32" s="30"/>
      <c r="E32" s="29">
        <f t="shared" si="5"/>
        <v>1391.6</v>
      </c>
      <c r="F32" s="29">
        <f t="shared" si="6"/>
        <v>834.95999999999992</v>
      </c>
      <c r="G32" s="29">
        <f t="shared" si="7"/>
        <v>556.64</v>
      </c>
      <c r="H32" s="31">
        <f t="shared" si="4"/>
        <v>350</v>
      </c>
    </row>
    <row r="33" spans="1:8" x14ac:dyDescent="0.25">
      <c r="A33" s="22">
        <v>36</v>
      </c>
      <c r="B33" s="29">
        <f t="shared" si="0"/>
        <v>3960</v>
      </c>
      <c r="C33" s="29">
        <f t="shared" si="1"/>
        <v>2862.72</v>
      </c>
      <c r="D33" s="30"/>
      <c r="E33" s="29">
        <f t="shared" si="5"/>
        <v>1431.36</v>
      </c>
      <c r="F33" s="29">
        <f t="shared" si="6"/>
        <v>858.81599999999992</v>
      </c>
      <c r="G33" s="29">
        <f t="shared" si="7"/>
        <v>572.54399999999998</v>
      </c>
      <c r="H33" s="31">
        <f t="shared" si="4"/>
        <v>360</v>
      </c>
    </row>
    <row r="34" spans="1:8" x14ac:dyDescent="0.25">
      <c r="A34" s="22">
        <v>37</v>
      </c>
      <c r="B34" s="29">
        <f t="shared" si="0"/>
        <v>4070</v>
      </c>
      <c r="C34" s="29">
        <f t="shared" si="1"/>
        <v>2942.24</v>
      </c>
      <c r="D34" s="30"/>
      <c r="E34" s="29">
        <f t="shared" si="5"/>
        <v>1471.12</v>
      </c>
      <c r="F34" s="29">
        <f t="shared" si="6"/>
        <v>882.67199999999991</v>
      </c>
      <c r="G34" s="29">
        <f t="shared" si="7"/>
        <v>588.44799999999998</v>
      </c>
      <c r="H34" s="31">
        <f t="shared" si="4"/>
        <v>370</v>
      </c>
    </row>
    <row r="35" spans="1:8" x14ac:dyDescent="0.25">
      <c r="A35" s="22">
        <v>38</v>
      </c>
      <c r="B35" s="29">
        <f t="shared" si="0"/>
        <v>4180</v>
      </c>
      <c r="C35" s="29">
        <f t="shared" si="1"/>
        <v>3021.7599999999998</v>
      </c>
      <c r="D35" s="30"/>
      <c r="E35" s="29">
        <f t="shared" si="5"/>
        <v>1510.8799999999999</v>
      </c>
      <c r="F35" s="29">
        <f t="shared" si="6"/>
        <v>906.52799999999991</v>
      </c>
      <c r="G35" s="29">
        <f t="shared" si="7"/>
        <v>604.35199999999998</v>
      </c>
      <c r="H35" s="31">
        <f t="shared" si="4"/>
        <v>380</v>
      </c>
    </row>
    <row r="36" spans="1:8" x14ac:dyDescent="0.25">
      <c r="A36" s="22">
        <v>39</v>
      </c>
      <c r="B36" s="29">
        <f t="shared" si="0"/>
        <v>4290</v>
      </c>
      <c r="C36" s="29">
        <f t="shared" si="1"/>
        <v>3101.2799999999997</v>
      </c>
      <c r="D36" s="30"/>
      <c r="E36" s="29">
        <f t="shared" si="5"/>
        <v>1550.6399999999999</v>
      </c>
      <c r="F36" s="29">
        <f t="shared" si="6"/>
        <v>930.3839999999999</v>
      </c>
      <c r="G36" s="29">
        <f t="shared" si="7"/>
        <v>620.25599999999997</v>
      </c>
      <c r="H36" s="31">
        <f t="shared" si="4"/>
        <v>390</v>
      </c>
    </row>
    <row r="37" spans="1:8" x14ac:dyDescent="0.25">
      <c r="A37" s="22">
        <v>40</v>
      </c>
      <c r="B37" s="29">
        <f t="shared" si="0"/>
        <v>4400</v>
      </c>
      <c r="C37" s="29">
        <f t="shared" si="1"/>
        <v>3180.7999999999997</v>
      </c>
      <c r="D37" s="30"/>
      <c r="E37" s="29">
        <f t="shared" si="5"/>
        <v>1590.3999999999999</v>
      </c>
      <c r="F37" s="29">
        <f t="shared" si="6"/>
        <v>954.2399999999999</v>
      </c>
      <c r="G37" s="29">
        <f t="shared" si="7"/>
        <v>636.16</v>
      </c>
      <c r="H37" s="31">
        <f t="shared" si="4"/>
        <v>400</v>
      </c>
    </row>
    <row r="38" spans="1:8" x14ac:dyDescent="0.25">
      <c r="A38" s="22">
        <v>41</v>
      </c>
      <c r="B38" s="29">
        <f t="shared" si="0"/>
        <v>4510</v>
      </c>
      <c r="C38" s="29">
        <f t="shared" si="1"/>
        <v>3260.3199999999997</v>
      </c>
      <c r="D38" s="30"/>
      <c r="E38" s="29">
        <f t="shared" si="5"/>
        <v>1630.1599999999999</v>
      </c>
      <c r="F38" s="29">
        <f t="shared" si="6"/>
        <v>978.09599999999989</v>
      </c>
      <c r="G38" s="29">
        <f t="shared" si="7"/>
        <v>652.06399999999996</v>
      </c>
      <c r="H38" s="31">
        <f t="shared" si="4"/>
        <v>410</v>
      </c>
    </row>
    <row r="39" spans="1:8" x14ac:dyDescent="0.25">
      <c r="A39" s="22">
        <v>42</v>
      </c>
      <c r="B39" s="29">
        <f t="shared" si="0"/>
        <v>4620</v>
      </c>
      <c r="C39" s="29">
        <f t="shared" si="1"/>
        <v>3339.8399999999997</v>
      </c>
      <c r="D39" s="30"/>
      <c r="E39" s="29">
        <f t="shared" si="5"/>
        <v>1669.9199999999998</v>
      </c>
      <c r="F39" s="29">
        <f t="shared" si="6"/>
        <v>1001.9519999999999</v>
      </c>
      <c r="G39" s="29">
        <f t="shared" si="7"/>
        <v>667.96799999999996</v>
      </c>
      <c r="H39" s="31">
        <f t="shared" si="4"/>
        <v>420</v>
      </c>
    </row>
    <row r="40" spans="1:8" x14ac:dyDescent="0.25">
      <c r="A40" s="22">
        <v>43</v>
      </c>
      <c r="B40" s="29">
        <f t="shared" si="0"/>
        <v>4730</v>
      </c>
      <c r="C40" s="29">
        <f t="shared" si="1"/>
        <v>3419.3599999999997</v>
      </c>
      <c r="D40" s="30"/>
      <c r="E40" s="29">
        <f t="shared" si="5"/>
        <v>1709.6799999999998</v>
      </c>
      <c r="F40" s="29">
        <f t="shared" si="6"/>
        <v>1025.8079999999998</v>
      </c>
      <c r="G40" s="29">
        <f t="shared" si="7"/>
        <v>683.87199999999996</v>
      </c>
      <c r="H40" s="31">
        <f t="shared" si="4"/>
        <v>430</v>
      </c>
    </row>
    <row r="41" spans="1:8" x14ac:dyDescent="0.25">
      <c r="A41" s="22">
        <v>44</v>
      </c>
      <c r="B41" s="29">
        <f t="shared" si="0"/>
        <v>4840</v>
      </c>
      <c r="C41" s="29">
        <f t="shared" si="1"/>
        <v>3498.8799999999997</v>
      </c>
      <c r="D41" s="30"/>
      <c r="E41" s="29">
        <f t="shared" si="5"/>
        <v>1749.4399999999998</v>
      </c>
      <c r="F41" s="29">
        <f t="shared" si="6"/>
        <v>1049.6639999999998</v>
      </c>
      <c r="G41" s="29">
        <f t="shared" si="7"/>
        <v>699.77599999999995</v>
      </c>
      <c r="H41" s="31">
        <f t="shared" si="4"/>
        <v>440</v>
      </c>
    </row>
    <row r="42" spans="1:8" x14ac:dyDescent="0.25">
      <c r="A42" s="22">
        <v>45</v>
      </c>
      <c r="B42" s="29">
        <f t="shared" si="0"/>
        <v>4950</v>
      </c>
      <c r="C42" s="29">
        <f t="shared" si="1"/>
        <v>3578.3999999999996</v>
      </c>
      <c r="D42" s="30"/>
      <c r="E42" s="29">
        <f t="shared" si="5"/>
        <v>1789.1999999999998</v>
      </c>
      <c r="F42" s="29">
        <f t="shared" si="6"/>
        <v>1073.5199999999998</v>
      </c>
      <c r="G42" s="29">
        <f t="shared" si="7"/>
        <v>715.68</v>
      </c>
      <c r="H42" s="31">
        <f t="shared" si="4"/>
        <v>450</v>
      </c>
    </row>
    <row r="43" spans="1:8" x14ac:dyDescent="0.25">
      <c r="A43" s="22">
        <v>46</v>
      </c>
      <c r="B43" s="29">
        <f t="shared" si="0"/>
        <v>5060</v>
      </c>
      <c r="C43" s="29">
        <f t="shared" si="1"/>
        <v>3657.9199999999996</v>
      </c>
      <c r="D43" s="30"/>
      <c r="E43" s="29">
        <f t="shared" si="5"/>
        <v>1828.9599999999998</v>
      </c>
      <c r="F43" s="29">
        <f t="shared" si="6"/>
        <v>1097.3759999999997</v>
      </c>
      <c r="G43" s="29">
        <f t="shared" si="7"/>
        <v>731.58399999999995</v>
      </c>
      <c r="H43" s="31">
        <f t="shared" si="4"/>
        <v>460</v>
      </c>
    </row>
    <row r="44" spans="1:8" x14ac:dyDescent="0.25">
      <c r="A44" s="22">
        <v>47</v>
      </c>
      <c r="B44" s="29">
        <f t="shared" si="0"/>
        <v>5170</v>
      </c>
      <c r="C44" s="29">
        <f t="shared" si="1"/>
        <v>3737.4399999999996</v>
      </c>
      <c r="D44" s="30"/>
      <c r="E44" s="29">
        <f t="shared" si="5"/>
        <v>1868.7199999999998</v>
      </c>
      <c r="F44" s="29">
        <f t="shared" si="6"/>
        <v>1121.2319999999997</v>
      </c>
      <c r="G44" s="29">
        <f t="shared" si="7"/>
        <v>747.48799999999994</v>
      </c>
      <c r="H44" s="31">
        <f t="shared" si="4"/>
        <v>470</v>
      </c>
    </row>
    <row r="45" spans="1:8" x14ac:dyDescent="0.25">
      <c r="A45" s="22">
        <v>48</v>
      </c>
      <c r="B45" s="29">
        <f t="shared" si="0"/>
        <v>5280</v>
      </c>
      <c r="C45" s="29">
        <f t="shared" si="1"/>
        <v>3816.96</v>
      </c>
      <c r="D45" s="30"/>
      <c r="E45" s="29">
        <f t="shared" si="5"/>
        <v>1908.48</v>
      </c>
      <c r="F45" s="29">
        <f t="shared" si="6"/>
        <v>1145.088</v>
      </c>
      <c r="G45" s="29">
        <f t="shared" si="7"/>
        <v>763.39200000000005</v>
      </c>
      <c r="H45" s="31">
        <f t="shared" si="4"/>
        <v>480</v>
      </c>
    </row>
    <row r="46" spans="1:8" x14ac:dyDescent="0.25">
      <c r="A46" s="22">
        <v>49</v>
      </c>
      <c r="B46" s="29">
        <f t="shared" si="0"/>
        <v>5390</v>
      </c>
      <c r="C46" s="29">
        <f t="shared" si="1"/>
        <v>3896.48</v>
      </c>
      <c r="D46" s="30"/>
      <c r="E46" s="29">
        <f t="shared" si="5"/>
        <v>1948.24</v>
      </c>
      <c r="F46" s="29">
        <f t="shared" si="6"/>
        <v>1168.944</v>
      </c>
      <c r="G46" s="29">
        <f t="shared" si="7"/>
        <v>779.29600000000005</v>
      </c>
      <c r="H46" s="31">
        <f t="shared" si="4"/>
        <v>490</v>
      </c>
    </row>
    <row r="47" spans="1:8" x14ac:dyDescent="0.25">
      <c r="A47" s="22">
        <v>50</v>
      </c>
      <c r="B47" s="29">
        <f t="shared" si="0"/>
        <v>5500</v>
      </c>
      <c r="C47" s="29">
        <f t="shared" si="1"/>
        <v>3976</v>
      </c>
      <c r="D47" s="30"/>
      <c r="E47" s="29">
        <f t="shared" si="5"/>
        <v>1988</v>
      </c>
      <c r="F47" s="29">
        <f t="shared" si="6"/>
        <v>1192.8</v>
      </c>
      <c r="G47" s="29">
        <f t="shared" si="7"/>
        <v>795.2</v>
      </c>
      <c r="H47" s="31">
        <f t="shared" si="4"/>
        <v>500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94114-EE58-4227-9769-D72FDCAB4700}">
  <dimension ref="A1:E48"/>
  <sheetViews>
    <sheetView workbookViewId="0">
      <selection activeCell="A33" sqref="A33"/>
    </sheetView>
  </sheetViews>
  <sheetFormatPr defaultColWidth="9.140625" defaultRowHeight="15" x14ac:dyDescent="0.25"/>
  <cols>
    <col min="1" max="1" width="31.5703125" style="22" bestFit="1" customWidth="1"/>
    <col min="2" max="2" width="12.85546875" style="22" bestFit="1" customWidth="1"/>
    <col min="3" max="3" width="28.85546875" style="22" customWidth="1"/>
    <col min="4" max="4" width="18.140625" style="22" bestFit="1" customWidth="1"/>
    <col min="5" max="5" width="16.85546875" style="22" customWidth="1"/>
    <col min="6" max="16384" width="9.140625" style="22"/>
  </cols>
  <sheetData>
    <row r="1" spans="1:4" s="44" customFormat="1" x14ac:dyDescent="0.25">
      <c r="A1" s="44" t="s">
        <v>290</v>
      </c>
      <c r="B1" s="44" t="s">
        <v>309</v>
      </c>
      <c r="C1" s="44" t="s">
        <v>252</v>
      </c>
      <c r="D1" s="44" t="s">
        <v>255</v>
      </c>
    </row>
    <row r="2" spans="1:4" x14ac:dyDescent="0.25">
      <c r="A2" s="22" t="s">
        <v>262</v>
      </c>
      <c r="B2" s="45">
        <v>30000</v>
      </c>
      <c r="C2" s="22" t="s">
        <v>263</v>
      </c>
      <c r="D2" s="45">
        <v>220</v>
      </c>
    </row>
    <row r="3" spans="1:4" x14ac:dyDescent="0.25">
      <c r="A3" s="22" t="s">
        <v>299</v>
      </c>
      <c r="B3" s="45">
        <v>4900</v>
      </c>
      <c r="C3" s="22" t="s">
        <v>300</v>
      </c>
      <c r="D3" s="45">
        <v>240</v>
      </c>
    </row>
    <row r="4" spans="1:4" x14ac:dyDescent="0.25">
      <c r="A4" s="22" t="s">
        <v>270</v>
      </c>
      <c r="B4" s="45">
        <v>4600</v>
      </c>
      <c r="C4" s="22" t="s">
        <v>271</v>
      </c>
      <c r="D4" s="45">
        <v>118</v>
      </c>
    </row>
    <row r="5" spans="1:4" x14ac:dyDescent="0.25">
      <c r="A5" s="22" t="s">
        <v>268</v>
      </c>
      <c r="B5" s="45">
        <v>2100</v>
      </c>
      <c r="C5" s="22" t="s">
        <v>269</v>
      </c>
      <c r="D5" s="45">
        <v>284</v>
      </c>
    </row>
    <row r="6" spans="1:4" x14ac:dyDescent="0.25">
      <c r="A6" s="22" t="s">
        <v>281</v>
      </c>
      <c r="B6" s="45">
        <v>1900</v>
      </c>
      <c r="C6" s="22" t="s">
        <v>282</v>
      </c>
      <c r="D6" s="45">
        <v>67</v>
      </c>
    </row>
    <row r="7" spans="1:4" x14ac:dyDescent="0.25">
      <c r="A7" s="22" t="s">
        <v>283</v>
      </c>
      <c r="B7" s="45">
        <v>1700</v>
      </c>
      <c r="C7" s="22" t="s">
        <v>284</v>
      </c>
      <c r="D7" s="45">
        <v>53</v>
      </c>
    </row>
    <row r="8" spans="1:4" x14ac:dyDescent="0.25">
      <c r="A8" s="22" t="s">
        <v>253</v>
      </c>
      <c r="B8" s="45">
        <v>1629</v>
      </c>
      <c r="C8" s="22" t="s">
        <v>254</v>
      </c>
      <c r="D8" s="45">
        <v>270</v>
      </c>
    </row>
    <row r="9" spans="1:4" x14ac:dyDescent="0.25">
      <c r="A9" s="22" t="s">
        <v>272</v>
      </c>
      <c r="B9" s="45">
        <v>1500</v>
      </c>
      <c r="C9" s="22" t="s">
        <v>273</v>
      </c>
      <c r="D9" s="45">
        <v>18</v>
      </c>
    </row>
    <row r="10" spans="1:4" x14ac:dyDescent="0.25">
      <c r="A10" s="22" t="s">
        <v>260</v>
      </c>
      <c r="B10" s="45">
        <v>1300</v>
      </c>
      <c r="C10" s="22" t="s">
        <v>261</v>
      </c>
      <c r="D10" s="45">
        <v>332</v>
      </c>
    </row>
    <row r="11" spans="1:4" x14ac:dyDescent="0.25">
      <c r="A11" s="22" t="s">
        <v>264</v>
      </c>
      <c r="B11" s="45">
        <v>800</v>
      </c>
      <c r="C11" s="22" t="s">
        <v>265</v>
      </c>
      <c r="D11" s="45">
        <v>201</v>
      </c>
    </row>
    <row r="12" spans="1:4" s="36" customFormat="1" x14ac:dyDescent="0.25">
      <c r="A12" s="36" t="s">
        <v>289</v>
      </c>
      <c r="B12" s="46"/>
      <c r="D12" s="46"/>
    </row>
    <row r="13" spans="1:4" x14ac:dyDescent="0.25">
      <c r="A13" s="22" t="s">
        <v>291</v>
      </c>
      <c r="B13" s="45">
        <v>1100</v>
      </c>
      <c r="C13" s="22" t="s">
        <v>292</v>
      </c>
      <c r="D13" s="45">
        <v>18</v>
      </c>
    </row>
    <row r="14" spans="1:4" x14ac:dyDescent="0.25">
      <c r="A14" s="22" t="s">
        <v>274</v>
      </c>
      <c r="B14" s="45">
        <v>160</v>
      </c>
      <c r="C14" s="22" t="s">
        <v>275</v>
      </c>
      <c r="D14" s="45">
        <v>18</v>
      </c>
    </row>
    <row r="15" spans="1:4" x14ac:dyDescent="0.25">
      <c r="A15" s="22" t="s">
        <v>276</v>
      </c>
      <c r="B15" s="45">
        <v>800</v>
      </c>
      <c r="C15" s="22" t="s">
        <v>275</v>
      </c>
      <c r="D15" s="45">
        <v>30</v>
      </c>
    </row>
    <row r="16" spans="1:4" x14ac:dyDescent="0.25">
      <c r="A16" s="22" t="s">
        <v>257</v>
      </c>
      <c r="B16" s="45">
        <v>461</v>
      </c>
      <c r="C16" s="22" t="s">
        <v>256</v>
      </c>
      <c r="D16" s="45">
        <v>105</v>
      </c>
    </row>
    <row r="17" spans="1:5" x14ac:dyDescent="0.25">
      <c r="A17" s="22" t="s">
        <v>311</v>
      </c>
      <c r="B17" s="45">
        <v>208</v>
      </c>
      <c r="C17" s="22" t="s">
        <v>312</v>
      </c>
      <c r="D17" s="45">
        <v>150</v>
      </c>
    </row>
    <row r="18" spans="1:5" x14ac:dyDescent="0.25">
      <c r="A18" s="22" t="s">
        <v>313</v>
      </c>
      <c r="B18" s="45">
        <v>359</v>
      </c>
      <c r="C18" s="22" t="s">
        <v>314</v>
      </c>
      <c r="D18" s="45">
        <v>183</v>
      </c>
    </row>
    <row r="19" spans="1:5" x14ac:dyDescent="0.25">
      <c r="A19" s="22" t="s">
        <v>279</v>
      </c>
      <c r="B19" s="45">
        <v>3500</v>
      </c>
      <c r="C19" s="22" t="s">
        <v>280</v>
      </c>
      <c r="D19" s="45">
        <v>186</v>
      </c>
    </row>
    <row r="20" spans="1:5" x14ac:dyDescent="0.25">
      <c r="A20" s="22" t="s">
        <v>266</v>
      </c>
      <c r="B20" s="45">
        <v>900</v>
      </c>
      <c r="C20" s="22" t="s">
        <v>267</v>
      </c>
      <c r="D20" s="45">
        <v>196</v>
      </c>
    </row>
    <row r="21" spans="1:5" x14ac:dyDescent="0.25">
      <c r="A21" s="22" t="s">
        <v>367</v>
      </c>
      <c r="B21" s="45">
        <v>3000</v>
      </c>
      <c r="C21" s="22" t="s">
        <v>368</v>
      </c>
      <c r="D21" s="45">
        <v>244</v>
      </c>
    </row>
    <row r="22" spans="1:5" x14ac:dyDescent="0.25">
      <c r="A22" s="22" t="s">
        <v>285</v>
      </c>
      <c r="B22" s="45">
        <v>1600</v>
      </c>
      <c r="C22" s="22" t="s">
        <v>286</v>
      </c>
      <c r="D22" s="45">
        <v>270</v>
      </c>
    </row>
    <row r="23" spans="1:5" x14ac:dyDescent="0.25">
      <c r="A23" s="22" t="s">
        <v>297</v>
      </c>
      <c r="B23" s="45">
        <v>1850</v>
      </c>
      <c r="C23" s="22" t="s">
        <v>298</v>
      </c>
      <c r="D23" s="45">
        <v>300</v>
      </c>
    </row>
    <row r="24" spans="1:5" x14ac:dyDescent="0.25">
      <c r="A24" s="22" t="s">
        <v>370</v>
      </c>
      <c r="B24" s="45">
        <v>609</v>
      </c>
      <c r="C24" s="22" t="s">
        <v>369</v>
      </c>
      <c r="D24" s="45">
        <v>312</v>
      </c>
    </row>
    <row r="25" spans="1:5" x14ac:dyDescent="0.25">
      <c r="A25" s="22" t="s">
        <v>296</v>
      </c>
      <c r="B25" s="45">
        <v>42000</v>
      </c>
      <c r="C25" s="22" t="s">
        <v>295</v>
      </c>
      <c r="D25" s="45">
        <v>320</v>
      </c>
    </row>
    <row r="26" spans="1:5" x14ac:dyDescent="0.25">
      <c r="A26" s="22" t="s">
        <v>365</v>
      </c>
      <c r="B26" s="45">
        <v>13250</v>
      </c>
      <c r="C26" s="22" t="s">
        <v>366</v>
      </c>
      <c r="D26" s="45">
        <v>323</v>
      </c>
    </row>
    <row r="27" spans="1:5" x14ac:dyDescent="0.25">
      <c r="A27" s="22" t="s">
        <v>372</v>
      </c>
      <c r="B27" s="45">
        <v>3740</v>
      </c>
      <c r="C27" s="22" t="s">
        <v>373</v>
      </c>
      <c r="D27" s="45">
        <v>323</v>
      </c>
      <c r="E27" s="22" t="s">
        <v>376</v>
      </c>
    </row>
    <row r="28" spans="1:5" x14ac:dyDescent="0.25">
      <c r="A28" s="22" t="s">
        <v>258</v>
      </c>
      <c r="B28" s="45">
        <v>6800</v>
      </c>
      <c r="C28" s="22" t="s">
        <v>259</v>
      </c>
      <c r="D28" s="45">
        <v>327</v>
      </c>
    </row>
    <row r="29" spans="1:5" x14ac:dyDescent="0.25">
      <c r="A29" s="22" t="s">
        <v>374</v>
      </c>
      <c r="B29" s="45">
        <v>5000</v>
      </c>
      <c r="C29" s="22" t="s">
        <v>377</v>
      </c>
      <c r="D29" s="45">
        <v>346</v>
      </c>
      <c r="E29" s="22" t="s">
        <v>375</v>
      </c>
    </row>
    <row r="30" spans="1:5" x14ac:dyDescent="0.25">
      <c r="A30" s="22" t="s">
        <v>293</v>
      </c>
      <c r="B30" s="45">
        <v>15600</v>
      </c>
      <c r="C30" s="22" t="s">
        <v>294</v>
      </c>
      <c r="D30" s="45">
        <v>350</v>
      </c>
    </row>
    <row r="31" spans="1:5" x14ac:dyDescent="0.25">
      <c r="A31" s="22" t="s">
        <v>389</v>
      </c>
      <c r="B31" s="45">
        <v>3000</v>
      </c>
      <c r="C31" s="22" t="s">
        <v>390</v>
      </c>
      <c r="D31" s="45">
        <v>364</v>
      </c>
    </row>
    <row r="32" spans="1:5" x14ac:dyDescent="0.25">
      <c r="A32" s="22" t="s">
        <v>391</v>
      </c>
      <c r="B32" s="45">
        <v>12586</v>
      </c>
      <c r="C32" s="22" t="s">
        <v>371</v>
      </c>
      <c r="D32" s="45">
        <v>387</v>
      </c>
    </row>
    <row r="33" spans="1:4" x14ac:dyDescent="0.25">
      <c r="A33" s="22" t="s">
        <v>287</v>
      </c>
      <c r="B33" s="45">
        <v>9000</v>
      </c>
      <c r="C33" s="22" t="s">
        <v>288</v>
      </c>
      <c r="D33" s="45">
        <v>390</v>
      </c>
    </row>
    <row r="34" spans="1:4" x14ac:dyDescent="0.25">
      <c r="A34" s="22" t="s">
        <v>277</v>
      </c>
      <c r="B34" s="45">
        <v>55600</v>
      </c>
      <c r="C34" s="22" t="s">
        <v>278</v>
      </c>
      <c r="D34" s="45">
        <v>700</v>
      </c>
    </row>
    <row r="35" spans="1:4" x14ac:dyDescent="0.25">
      <c r="A35" s="22" t="s">
        <v>307</v>
      </c>
      <c r="B35" s="45">
        <v>54000</v>
      </c>
      <c r="C35" s="22" t="s">
        <v>308</v>
      </c>
      <c r="D35" s="45">
        <v>748</v>
      </c>
    </row>
    <row r="36" spans="1:4" x14ac:dyDescent="0.25">
      <c r="A36" s="22" t="s">
        <v>301</v>
      </c>
      <c r="B36" s="45">
        <v>12900</v>
      </c>
      <c r="C36" s="22" t="s">
        <v>302</v>
      </c>
      <c r="D36" s="45">
        <v>780</v>
      </c>
    </row>
    <row r="37" spans="1:4" x14ac:dyDescent="0.25">
      <c r="A37" s="22" t="s">
        <v>303</v>
      </c>
      <c r="B37" s="45">
        <v>27000</v>
      </c>
      <c r="C37" s="22" t="s">
        <v>304</v>
      </c>
      <c r="D37" s="45">
        <v>900</v>
      </c>
    </row>
    <row r="38" spans="1:4" x14ac:dyDescent="0.25">
      <c r="A38" s="22" t="s">
        <v>305</v>
      </c>
      <c r="B38" s="45">
        <v>36240</v>
      </c>
      <c r="C38" s="22" t="s">
        <v>306</v>
      </c>
      <c r="D38" s="45">
        <v>1287</v>
      </c>
    </row>
    <row r="39" spans="1:4" x14ac:dyDescent="0.25">
      <c r="B39" s="45"/>
      <c r="D39" s="45"/>
    </row>
    <row r="40" spans="1:4" x14ac:dyDescent="0.25">
      <c r="B40" s="45"/>
      <c r="D40" s="45"/>
    </row>
    <row r="41" spans="1:4" x14ac:dyDescent="0.25">
      <c r="B41" s="45"/>
    </row>
    <row r="42" spans="1:4" x14ac:dyDescent="0.25">
      <c r="B42" s="45"/>
    </row>
    <row r="43" spans="1:4" x14ac:dyDescent="0.25">
      <c r="B43" s="45"/>
    </row>
    <row r="44" spans="1:4" x14ac:dyDescent="0.25">
      <c r="B44" s="45"/>
    </row>
    <row r="45" spans="1:4" x14ac:dyDescent="0.25">
      <c r="B45" s="45"/>
    </row>
    <row r="46" spans="1:4" x14ac:dyDescent="0.25">
      <c r="B46" s="45"/>
    </row>
    <row r="47" spans="1:4" x14ac:dyDescent="0.25">
      <c r="B47" s="45"/>
    </row>
    <row r="48" spans="1:4" x14ac:dyDescent="0.25">
      <c r="B48" s="45"/>
    </row>
  </sheetData>
  <sortState xmlns:xlrd2="http://schemas.microsoft.com/office/spreadsheetml/2017/richdata2" ref="A13:E38">
    <sortCondition ref="D13:D38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A74F1-6781-4C5D-80A4-03FA939E6201}">
  <dimension ref="A1:U47"/>
  <sheetViews>
    <sheetView workbookViewId="0">
      <selection activeCell="M20" sqref="M20"/>
    </sheetView>
  </sheetViews>
  <sheetFormatPr defaultColWidth="8.7109375" defaultRowHeight="15" x14ac:dyDescent="0.25"/>
  <cols>
    <col min="1" max="1" width="7.7109375" style="22" bestFit="1" customWidth="1"/>
    <col min="2" max="2" width="8.85546875" style="22" hidden="1" customWidth="1"/>
    <col min="3" max="3" width="9.140625" style="22" bestFit="1" customWidth="1"/>
    <col min="4" max="4" width="2.85546875" style="22" customWidth="1"/>
    <col min="5" max="5" width="9.140625" style="22" bestFit="1" customWidth="1"/>
    <col min="6" max="6" width="9.42578125" style="22" bestFit="1" customWidth="1"/>
    <col min="7" max="7" width="9" style="22" bestFit="1" customWidth="1"/>
    <col min="8" max="8" width="8" style="22" bestFit="1" customWidth="1"/>
    <col min="9" max="14" width="8.7109375" style="22"/>
    <col min="15" max="16" width="9.140625" style="22" bestFit="1" customWidth="1"/>
    <col min="17" max="17" width="8.7109375" style="22"/>
    <col min="18" max="18" width="9.140625" style="22" bestFit="1" customWidth="1"/>
    <col min="19" max="16384" width="8.7109375" style="22"/>
  </cols>
  <sheetData>
    <row r="1" spans="1:10" s="28" customFormat="1" x14ac:dyDescent="0.25">
      <c r="A1" s="24" t="s">
        <v>55</v>
      </c>
      <c r="B1" s="24" t="s">
        <v>56</v>
      </c>
      <c r="C1" s="24" t="s">
        <v>57</v>
      </c>
      <c r="D1" s="24"/>
      <c r="E1" s="25" t="s">
        <v>58</v>
      </c>
      <c r="F1" s="26" t="s">
        <v>59</v>
      </c>
      <c r="G1" s="27" t="s">
        <v>60</v>
      </c>
      <c r="H1" s="28" t="s">
        <v>61</v>
      </c>
    </row>
    <row r="2" spans="1:10" x14ac:dyDescent="0.25">
      <c r="A2" s="22">
        <v>5</v>
      </c>
      <c r="B2" s="29">
        <f>(A2*80)</f>
        <v>400</v>
      </c>
      <c r="C2" s="29">
        <f>A2*65.22</f>
        <v>326.10000000000002</v>
      </c>
      <c r="D2" s="30"/>
      <c r="E2" s="29">
        <f>C2*0.6</f>
        <v>195.66</v>
      </c>
      <c r="F2" s="29">
        <f>C2*0.4</f>
        <v>130.44000000000003</v>
      </c>
      <c r="G2" s="29"/>
      <c r="H2" s="31">
        <f>A2*5</f>
        <v>25</v>
      </c>
    </row>
    <row r="3" spans="1:10" x14ac:dyDescent="0.25">
      <c r="A3" s="22">
        <v>6</v>
      </c>
      <c r="B3" s="29">
        <f t="shared" ref="B3:B47" si="0">(A3*80)</f>
        <v>480</v>
      </c>
      <c r="C3" s="29">
        <f t="shared" ref="C3:C47" si="1">A3*65.22</f>
        <v>391.32</v>
      </c>
      <c r="D3" s="30"/>
      <c r="E3" s="29">
        <f t="shared" ref="E3:E7" si="2">C3*0.6</f>
        <v>234.79199999999997</v>
      </c>
      <c r="F3" s="29">
        <f t="shared" ref="F3:F7" si="3">C3*0.4</f>
        <v>156.52800000000002</v>
      </c>
      <c r="G3" s="29"/>
      <c r="H3" s="31">
        <f t="shared" ref="H3:H47" si="4">A3*5</f>
        <v>30</v>
      </c>
      <c r="J3" s="22" t="s">
        <v>251</v>
      </c>
    </row>
    <row r="4" spans="1:10" x14ac:dyDescent="0.25">
      <c r="A4" s="22">
        <v>7</v>
      </c>
      <c r="B4" s="29">
        <f t="shared" si="0"/>
        <v>560</v>
      </c>
      <c r="C4" s="29">
        <f t="shared" si="1"/>
        <v>456.53999999999996</v>
      </c>
      <c r="D4" s="30"/>
      <c r="E4" s="29">
        <f t="shared" si="2"/>
        <v>273.92399999999998</v>
      </c>
      <c r="F4" s="29">
        <f t="shared" si="3"/>
        <v>182.61599999999999</v>
      </c>
      <c r="G4" s="29"/>
      <c r="H4" s="31">
        <f t="shared" si="4"/>
        <v>35</v>
      </c>
    </row>
    <row r="5" spans="1:10" x14ac:dyDescent="0.25">
      <c r="A5" s="22">
        <v>8</v>
      </c>
      <c r="B5" s="29">
        <f t="shared" si="0"/>
        <v>640</v>
      </c>
      <c r="C5" s="29">
        <f t="shared" si="1"/>
        <v>521.76</v>
      </c>
      <c r="D5" s="30"/>
      <c r="E5" s="29">
        <f t="shared" si="2"/>
        <v>313.05599999999998</v>
      </c>
      <c r="F5" s="29">
        <f t="shared" si="3"/>
        <v>208.70400000000001</v>
      </c>
      <c r="G5" s="29"/>
      <c r="H5" s="31">
        <f t="shared" si="4"/>
        <v>40</v>
      </c>
    </row>
    <row r="6" spans="1:10" x14ac:dyDescent="0.25">
      <c r="A6" s="22">
        <v>9</v>
      </c>
      <c r="B6" s="29">
        <f t="shared" si="0"/>
        <v>720</v>
      </c>
      <c r="C6" s="29">
        <f t="shared" si="1"/>
        <v>586.98</v>
      </c>
      <c r="D6" s="30"/>
      <c r="E6" s="29">
        <f t="shared" si="2"/>
        <v>352.18799999999999</v>
      </c>
      <c r="F6" s="29">
        <f t="shared" si="3"/>
        <v>234.79200000000003</v>
      </c>
      <c r="G6" s="29"/>
      <c r="H6" s="31">
        <f t="shared" si="4"/>
        <v>45</v>
      </c>
    </row>
    <row r="7" spans="1:10" x14ac:dyDescent="0.25">
      <c r="A7" s="22">
        <v>10</v>
      </c>
      <c r="B7" s="29">
        <f t="shared" si="0"/>
        <v>800</v>
      </c>
      <c r="C7" s="29">
        <f t="shared" si="1"/>
        <v>652.20000000000005</v>
      </c>
      <c r="D7" s="30"/>
      <c r="E7" s="29">
        <f t="shared" si="2"/>
        <v>391.32</v>
      </c>
      <c r="F7" s="29">
        <f t="shared" si="3"/>
        <v>260.88000000000005</v>
      </c>
      <c r="G7" s="29"/>
      <c r="H7" s="31">
        <f t="shared" si="4"/>
        <v>50</v>
      </c>
    </row>
    <row r="8" spans="1:10" x14ac:dyDescent="0.25">
      <c r="A8" s="22">
        <v>11</v>
      </c>
      <c r="B8" s="29">
        <f t="shared" si="0"/>
        <v>880</v>
      </c>
      <c r="C8" s="29">
        <f t="shared" si="1"/>
        <v>717.42</v>
      </c>
      <c r="D8" s="30"/>
      <c r="E8" s="29">
        <f t="shared" ref="E8:E47" si="5">C8*0.5</f>
        <v>358.71</v>
      </c>
      <c r="F8" s="29">
        <f t="shared" ref="F8:F47" si="6">C8*0.3</f>
        <v>215.22599999999997</v>
      </c>
      <c r="G8" s="29">
        <f t="shared" ref="G8:G47" si="7">C8*0.2</f>
        <v>143.48400000000001</v>
      </c>
      <c r="H8" s="31">
        <f t="shared" si="4"/>
        <v>55</v>
      </c>
    </row>
    <row r="9" spans="1:10" x14ac:dyDescent="0.25">
      <c r="A9" s="22">
        <v>12</v>
      </c>
      <c r="B9" s="29">
        <f t="shared" si="0"/>
        <v>960</v>
      </c>
      <c r="C9" s="29">
        <f t="shared" si="1"/>
        <v>782.64</v>
      </c>
      <c r="D9" s="30"/>
      <c r="E9" s="29">
        <f t="shared" si="5"/>
        <v>391.32</v>
      </c>
      <c r="F9" s="29">
        <f t="shared" si="6"/>
        <v>234.79199999999997</v>
      </c>
      <c r="G9" s="29">
        <f t="shared" si="7"/>
        <v>156.52800000000002</v>
      </c>
      <c r="H9" s="31">
        <f t="shared" si="4"/>
        <v>60</v>
      </c>
    </row>
    <row r="10" spans="1:10" x14ac:dyDescent="0.25">
      <c r="A10" s="22">
        <v>13</v>
      </c>
      <c r="B10" s="29">
        <f t="shared" si="0"/>
        <v>1040</v>
      </c>
      <c r="C10" s="29">
        <f t="shared" si="1"/>
        <v>847.86</v>
      </c>
      <c r="D10" s="30"/>
      <c r="E10" s="29">
        <f t="shared" si="5"/>
        <v>423.93</v>
      </c>
      <c r="F10" s="29">
        <f t="shared" si="6"/>
        <v>254.358</v>
      </c>
      <c r="G10" s="29">
        <f t="shared" si="7"/>
        <v>169.572</v>
      </c>
      <c r="H10" s="31">
        <f t="shared" si="4"/>
        <v>65</v>
      </c>
    </row>
    <row r="11" spans="1:10" x14ac:dyDescent="0.25">
      <c r="A11" s="22">
        <v>14</v>
      </c>
      <c r="B11" s="29">
        <f t="shared" si="0"/>
        <v>1120</v>
      </c>
      <c r="C11" s="29">
        <f t="shared" si="1"/>
        <v>913.07999999999993</v>
      </c>
      <c r="D11" s="30"/>
      <c r="E11" s="29">
        <f t="shared" si="5"/>
        <v>456.53999999999996</v>
      </c>
      <c r="F11" s="29">
        <f t="shared" si="6"/>
        <v>273.92399999999998</v>
      </c>
      <c r="G11" s="29">
        <f t="shared" si="7"/>
        <v>182.61599999999999</v>
      </c>
      <c r="H11" s="31">
        <f t="shared" si="4"/>
        <v>70</v>
      </c>
    </row>
    <row r="12" spans="1:10" x14ac:dyDescent="0.25">
      <c r="A12" s="22">
        <v>15</v>
      </c>
      <c r="B12" s="29">
        <f t="shared" si="0"/>
        <v>1200</v>
      </c>
      <c r="C12" s="29">
        <f t="shared" si="1"/>
        <v>978.3</v>
      </c>
      <c r="D12" s="30"/>
      <c r="E12" s="29">
        <f t="shared" si="5"/>
        <v>489.15</v>
      </c>
      <c r="F12" s="29">
        <f t="shared" si="6"/>
        <v>293.48999999999995</v>
      </c>
      <c r="G12" s="29">
        <f t="shared" si="7"/>
        <v>195.66</v>
      </c>
      <c r="H12" s="31">
        <f t="shared" si="4"/>
        <v>75</v>
      </c>
    </row>
    <row r="13" spans="1:10" x14ac:dyDescent="0.25">
      <c r="A13" s="22">
        <v>16</v>
      </c>
      <c r="B13" s="29">
        <f t="shared" si="0"/>
        <v>1280</v>
      </c>
      <c r="C13" s="29">
        <f t="shared" si="1"/>
        <v>1043.52</v>
      </c>
      <c r="D13" s="30"/>
      <c r="E13" s="29">
        <f t="shared" si="5"/>
        <v>521.76</v>
      </c>
      <c r="F13" s="29">
        <f t="shared" si="6"/>
        <v>313.05599999999998</v>
      </c>
      <c r="G13" s="29">
        <f t="shared" si="7"/>
        <v>208.70400000000001</v>
      </c>
      <c r="H13" s="31">
        <f t="shared" si="4"/>
        <v>80</v>
      </c>
    </row>
    <row r="14" spans="1:10" x14ac:dyDescent="0.25">
      <c r="A14" s="22">
        <v>17</v>
      </c>
      <c r="B14" s="29">
        <f t="shared" si="0"/>
        <v>1360</v>
      </c>
      <c r="C14" s="29">
        <f t="shared" si="1"/>
        <v>1108.74</v>
      </c>
      <c r="D14" s="30"/>
      <c r="E14" s="29">
        <f t="shared" si="5"/>
        <v>554.37</v>
      </c>
      <c r="F14" s="29">
        <f t="shared" si="6"/>
        <v>332.62200000000001</v>
      </c>
      <c r="G14" s="29">
        <f t="shared" si="7"/>
        <v>221.74800000000002</v>
      </c>
      <c r="H14" s="31">
        <f t="shared" si="4"/>
        <v>85</v>
      </c>
    </row>
    <row r="15" spans="1:10" x14ac:dyDescent="0.25">
      <c r="A15" s="22">
        <v>18</v>
      </c>
      <c r="B15" s="29">
        <f t="shared" si="0"/>
        <v>1440</v>
      </c>
      <c r="C15" s="29">
        <f t="shared" si="1"/>
        <v>1173.96</v>
      </c>
      <c r="D15" s="30"/>
      <c r="E15" s="29">
        <f t="shared" si="5"/>
        <v>586.98</v>
      </c>
      <c r="F15" s="29">
        <f t="shared" si="6"/>
        <v>352.18799999999999</v>
      </c>
      <c r="G15" s="29">
        <f t="shared" si="7"/>
        <v>234.79200000000003</v>
      </c>
      <c r="H15" s="31">
        <f t="shared" si="4"/>
        <v>90</v>
      </c>
    </row>
    <row r="16" spans="1:10" x14ac:dyDescent="0.25">
      <c r="A16" s="22">
        <v>19</v>
      </c>
      <c r="B16" s="29">
        <f t="shared" si="0"/>
        <v>1520</v>
      </c>
      <c r="C16" s="29">
        <f t="shared" si="1"/>
        <v>1239.18</v>
      </c>
      <c r="D16" s="30"/>
      <c r="E16" s="29">
        <f t="shared" si="5"/>
        <v>619.59</v>
      </c>
      <c r="F16" s="29">
        <f t="shared" si="6"/>
        <v>371.75400000000002</v>
      </c>
      <c r="G16" s="29">
        <f t="shared" si="7"/>
        <v>247.83600000000001</v>
      </c>
      <c r="H16" s="31">
        <f t="shared" si="4"/>
        <v>95</v>
      </c>
    </row>
    <row r="17" spans="1:21" x14ac:dyDescent="0.25">
      <c r="A17" s="22">
        <v>20</v>
      </c>
      <c r="B17" s="29">
        <f t="shared" si="0"/>
        <v>1600</v>
      </c>
      <c r="C17" s="29">
        <f t="shared" si="1"/>
        <v>1304.4000000000001</v>
      </c>
      <c r="D17" s="30"/>
      <c r="E17" s="29">
        <f t="shared" si="5"/>
        <v>652.20000000000005</v>
      </c>
      <c r="F17" s="29">
        <f t="shared" si="6"/>
        <v>391.32</v>
      </c>
      <c r="G17" s="29">
        <f t="shared" si="7"/>
        <v>260.88000000000005</v>
      </c>
      <c r="H17" s="31">
        <f t="shared" si="4"/>
        <v>100</v>
      </c>
    </row>
    <row r="18" spans="1:21" x14ac:dyDescent="0.25">
      <c r="A18" s="22">
        <v>21</v>
      </c>
      <c r="B18" s="29">
        <f t="shared" si="0"/>
        <v>1680</v>
      </c>
      <c r="C18" s="29">
        <f t="shared" si="1"/>
        <v>1369.62</v>
      </c>
      <c r="D18" s="30"/>
      <c r="E18" s="29">
        <f t="shared" si="5"/>
        <v>684.81</v>
      </c>
      <c r="F18" s="29">
        <f t="shared" si="6"/>
        <v>410.88599999999997</v>
      </c>
      <c r="G18" s="29">
        <f t="shared" si="7"/>
        <v>273.92399999999998</v>
      </c>
      <c r="H18" s="31">
        <f t="shared" si="4"/>
        <v>105</v>
      </c>
    </row>
    <row r="19" spans="1:21" x14ac:dyDescent="0.25">
      <c r="A19" s="22">
        <v>22</v>
      </c>
      <c r="B19" s="29">
        <f t="shared" si="0"/>
        <v>1760</v>
      </c>
      <c r="C19" s="29">
        <f t="shared" si="1"/>
        <v>1434.84</v>
      </c>
      <c r="D19" s="30"/>
      <c r="E19" s="29">
        <f t="shared" si="5"/>
        <v>717.42</v>
      </c>
      <c r="F19" s="29">
        <f t="shared" si="6"/>
        <v>430.45199999999994</v>
      </c>
      <c r="G19" s="29">
        <f t="shared" si="7"/>
        <v>286.96800000000002</v>
      </c>
      <c r="H19" s="31">
        <f t="shared" si="4"/>
        <v>110</v>
      </c>
    </row>
    <row r="20" spans="1:21" x14ac:dyDescent="0.25">
      <c r="A20" s="22">
        <v>23</v>
      </c>
      <c r="B20" s="29">
        <f t="shared" si="0"/>
        <v>1840</v>
      </c>
      <c r="C20" s="29">
        <f t="shared" si="1"/>
        <v>1500.06</v>
      </c>
      <c r="D20" s="30"/>
      <c r="E20" s="29">
        <f t="shared" si="5"/>
        <v>750.03</v>
      </c>
      <c r="F20" s="29">
        <f t="shared" si="6"/>
        <v>450.01799999999997</v>
      </c>
      <c r="G20" s="29">
        <f t="shared" si="7"/>
        <v>300.012</v>
      </c>
      <c r="H20" s="31">
        <f t="shared" si="4"/>
        <v>115</v>
      </c>
    </row>
    <row r="21" spans="1:21" x14ac:dyDescent="0.25">
      <c r="A21" s="22">
        <v>24</v>
      </c>
      <c r="B21" s="29">
        <f t="shared" si="0"/>
        <v>1920</v>
      </c>
      <c r="C21" s="29">
        <f t="shared" si="1"/>
        <v>1565.28</v>
      </c>
      <c r="D21" s="30"/>
      <c r="E21" s="29">
        <f t="shared" si="5"/>
        <v>782.64</v>
      </c>
      <c r="F21" s="29">
        <f t="shared" si="6"/>
        <v>469.58399999999995</v>
      </c>
      <c r="G21" s="29">
        <f t="shared" si="7"/>
        <v>313.05600000000004</v>
      </c>
      <c r="H21" s="31">
        <f t="shared" si="4"/>
        <v>120</v>
      </c>
    </row>
    <row r="22" spans="1:21" x14ac:dyDescent="0.25">
      <c r="A22" s="22">
        <v>25</v>
      </c>
      <c r="B22" s="29">
        <f t="shared" si="0"/>
        <v>2000</v>
      </c>
      <c r="C22" s="29">
        <f t="shared" si="1"/>
        <v>1630.5</v>
      </c>
      <c r="D22" s="30"/>
      <c r="E22" s="29">
        <f t="shared" si="5"/>
        <v>815.25</v>
      </c>
      <c r="F22" s="29">
        <f t="shared" si="6"/>
        <v>489.15</v>
      </c>
      <c r="G22" s="29">
        <f t="shared" si="7"/>
        <v>326.10000000000002</v>
      </c>
      <c r="H22" s="31">
        <f t="shared" si="4"/>
        <v>125</v>
      </c>
      <c r="O22" s="29"/>
      <c r="P22" s="29"/>
      <c r="Q22" s="30"/>
      <c r="R22" s="29"/>
      <c r="S22" s="29"/>
      <c r="T22" s="29"/>
      <c r="U22" s="31"/>
    </row>
    <row r="23" spans="1:21" x14ac:dyDescent="0.25">
      <c r="A23" s="22">
        <v>26</v>
      </c>
      <c r="B23" s="29">
        <f t="shared" si="0"/>
        <v>2080</v>
      </c>
      <c r="C23" s="29">
        <f t="shared" si="1"/>
        <v>1695.72</v>
      </c>
      <c r="D23" s="30"/>
      <c r="E23" s="29">
        <f t="shared" si="5"/>
        <v>847.86</v>
      </c>
      <c r="F23" s="29">
        <f t="shared" si="6"/>
        <v>508.71600000000001</v>
      </c>
      <c r="G23" s="29">
        <f t="shared" si="7"/>
        <v>339.14400000000001</v>
      </c>
      <c r="H23" s="31">
        <f t="shared" si="4"/>
        <v>130</v>
      </c>
    </row>
    <row r="24" spans="1:21" x14ac:dyDescent="0.25">
      <c r="A24" s="22">
        <v>27</v>
      </c>
      <c r="B24" s="29">
        <f t="shared" si="0"/>
        <v>2160</v>
      </c>
      <c r="C24" s="29">
        <f t="shared" si="1"/>
        <v>1760.94</v>
      </c>
      <c r="D24" s="30"/>
      <c r="E24" s="29">
        <f t="shared" si="5"/>
        <v>880.47</v>
      </c>
      <c r="F24" s="29">
        <f t="shared" si="6"/>
        <v>528.28200000000004</v>
      </c>
      <c r="G24" s="29">
        <f t="shared" si="7"/>
        <v>352.18800000000005</v>
      </c>
      <c r="H24" s="31">
        <f t="shared" si="4"/>
        <v>135</v>
      </c>
      <c r="O24" s="29"/>
      <c r="P24" s="29"/>
      <c r="Q24" s="30"/>
      <c r="R24" s="29"/>
      <c r="S24" s="29"/>
      <c r="T24" s="29"/>
    </row>
    <row r="25" spans="1:21" x14ac:dyDescent="0.25">
      <c r="A25" s="22">
        <v>28</v>
      </c>
      <c r="B25" s="29">
        <f t="shared" si="0"/>
        <v>2240</v>
      </c>
      <c r="C25" s="29">
        <f t="shared" si="1"/>
        <v>1826.1599999999999</v>
      </c>
      <c r="D25" s="30"/>
      <c r="E25" s="29">
        <f t="shared" si="5"/>
        <v>913.07999999999993</v>
      </c>
      <c r="F25" s="29">
        <f t="shared" si="6"/>
        <v>547.84799999999996</v>
      </c>
      <c r="G25" s="29">
        <f t="shared" si="7"/>
        <v>365.23199999999997</v>
      </c>
      <c r="H25" s="31">
        <f t="shared" si="4"/>
        <v>140</v>
      </c>
    </row>
    <row r="26" spans="1:21" x14ac:dyDescent="0.25">
      <c r="A26" s="22">
        <v>29</v>
      </c>
      <c r="B26" s="29">
        <f t="shared" si="0"/>
        <v>2320</v>
      </c>
      <c r="C26" s="29">
        <f t="shared" si="1"/>
        <v>1891.3799999999999</v>
      </c>
      <c r="D26" s="30"/>
      <c r="E26" s="29">
        <f t="shared" si="5"/>
        <v>945.68999999999994</v>
      </c>
      <c r="F26" s="29">
        <f t="shared" si="6"/>
        <v>567.41399999999999</v>
      </c>
      <c r="G26" s="29">
        <f t="shared" si="7"/>
        <v>378.27600000000001</v>
      </c>
      <c r="H26" s="31">
        <f t="shared" si="4"/>
        <v>145</v>
      </c>
    </row>
    <row r="27" spans="1:21" x14ac:dyDescent="0.25">
      <c r="A27" s="22">
        <v>30</v>
      </c>
      <c r="B27" s="29">
        <f t="shared" si="0"/>
        <v>2400</v>
      </c>
      <c r="C27" s="29">
        <f t="shared" si="1"/>
        <v>1956.6</v>
      </c>
      <c r="D27" s="30"/>
      <c r="E27" s="29">
        <f t="shared" si="5"/>
        <v>978.3</v>
      </c>
      <c r="F27" s="29">
        <f t="shared" si="6"/>
        <v>586.9799999999999</v>
      </c>
      <c r="G27" s="29">
        <f t="shared" si="7"/>
        <v>391.32</v>
      </c>
      <c r="H27" s="31">
        <f t="shared" si="4"/>
        <v>150</v>
      </c>
    </row>
    <row r="28" spans="1:21" x14ac:dyDescent="0.25">
      <c r="A28" s="22">
        <v>31</v>
      </c>
      <c r="B28" s="29">
        <f t="shared" si="0"/>
        <v>2480</v>
      </c>
      <c r="C28" s="29">
        <f t="shared" si="1"/>
        <v>2021.82</v>
      </c>
      <c r="D28" s="30"/>
      <c r="E28" s="29">
        <f t="shared" si="5"/>
        <v>1010.91</v>
      </c>
      <c r="F28" s="29">
        <f t="shared" si="6"/>
        <v>606.54599999999994</v>
      </c>
      <c r="G28" s="29">
        <f t="shared" si="7"/>
        <v>404.36400000000003</v>
      </c>
      <c r="H28" s="31">
        <f t="shared" si="4"/>
        <v>155</v>
      </c>
    </row>
    <row r="29" spans="1:21" x14ac:dyDescent="0.25">
      <c r="A29" s="22">
        <v>32</v>
      </c>
      <c r="B29" s="29">
        <f t="shared" si="0"/>
        <v>2560</v>
      </c>
      <c r="C29" s="29">
        <f t="shared" si="1"/>
        <v>2087.04</v>
      </c>
      <c r="D29" s="30"/>
      <c r="E29" s="29">
        <f t="shared" si="5"/>
        <v>1043.52</v>
      </c>
      <c r="F29" s="29">
        <f t="shared" si="6"/>
        <v>626.11199999999997</v>
      </c>
      <c r="G29" s="29">
        <f t="shared" si="7"/>
        <v>417.40800000000002</v>
      </c>
      <c r="H29" s="31">
        <f t="shared" si="4"/>
        <v>160</v>
      </c>
    </row>
    <row r="30" spans="1:21" x14ac:dyDescent="0.25">
      <c r="A30" s="22">
        <v>33</v>
      </c>
      <c r="B30" s="29">
        <f t="shared" si="0"/>
        <v>2640</v>
      </c>
      <c r="C30" s="29">
        <f t="shared" si="1"/>
        <v>2152.2599999999998</v>
      </c>
      <c r="D30" s="30"/>
      <c r="E30" s="29">
        <f t="shared" si="5"/>
        <v>1076.1299999999999</v>
      </c>
      <c r="F30" s="29">
        <f t="shared" si="6"/>
        <v>645.67799999999988</v>
      </c>
      <c r="G30" s="29">
        <f t="shared" si="7"/>
        <v>430.452</v>
      </c>
      <c r="H30" s="31">
        <f t="shared" si="4"/>
        <v>165</v>
      </c>
    </row>
    <row r="31" spans="1:21" x14ac:dyDescent="0.25">
      <c r="A31" s="22">
        <v>34</v>
      </c>
      <c r="B31" s="29">
        <f t="shared" si="0"/>
        <v>2720</v>
      </c>
      <c r="C31" s="29">
        <f t="shared" si="1"/>
        <v>2217.48</v>
      </c>
      <c r="D31" s="30"/>
      <c r="E31" s="29">
        <f t="shared" si="5"/>
        <v>1108.74</v>
      </c>
      <c r="F31" s="29">
        <f t="shared" si="6"/>
        <v>665.24400000000003</v>
      </c>
      <c r="G31" s="29">
        <f t="shared" si="7"/>
        <v>443.49600000000004</v>
      </c>
      <c r="H31" s="31">
        <f t="shared" si="4"/>
        <v>170</v>
      </c>
    </row>
    <row r="32" spans="1:21" x14ac:dyDescent="0.25">
      <c r="A32" s="22">
        <v>35</v>
      </c>
      <c r="B32" s="29">
        <f t="shared" si="0"/>
        <v>2800</v>
      </c>
      <c r="C32" s="29">
        <f t="shared" si="1"/>
        <v>2282.6999999999998</v>
      </c>
      <c r="D32" s="30"/>
      <c r="E32" s="29">
        <f t="shared" si="5"/>
        <v>1141.3499999999999</v>
      </c>
      <c r="F32" s="29">
        <f t="shared" si="6"/>
        <v>684.81</v>
      </c>
      <c r="G32" s="29">
        <f t="shared" si="7"/>
        <v>456.53999999999996</v>
      </c>
      <c r="H32" s="31">
        <f t="shared" si="4"/>
        <v>175</v>
      </c>
    </row>
    <row r="33" spans="1:8" x14ac:dyDescent="0.25">
      <c r="A33" s="22">
        <v>36</v>
      </c>
      <c r="B33" s="29">
        <f t="shared" si="0"/>
        <v>2880</v>
      </c>
      <c r="C33" s="29">
        <f t="shared" si="1"/>
        <v>2347.92</v>
      </c>
      <c r="D33" s="30"/>
      <c r="E33" s="29">
        <f t="shared" si="5"/>
        <v>1173.96</v>
      </c>
      <c r="F33" s="29">
        <f t="shared" si="6"/>
        <v>704.37599999999998</v>
      </c>
      <c r="G33" s="29">
        <f t="shared" si="7"/>
        <v>469.58400000000006</v>
      </c>
      <c r="H33" s="31">
        <f t="shared" si="4"/>
        <v>180</v>
      </c>
    </row>
    <row r="34" spans="1:8" x14ac:dyDescent="0.25">
      <c r="A34" s="22">
        <v>37</v>
      </c>
      <c r="B34" s="29">
        <f t="shared" si="0"/>
        <v>2960</v>
      </c>
      <c r="C34" s="29">
        <f t="shared" si="1"/>
        <v>2413.14</v>
      </c>
      <c r="D34" s="30"/>
      <c r="E34" s="29">
        <f t="shared" si="5"/>
        <v>1206.57</v>
      </c>
      <c r="F34" s="29">
        <f t="shared" si="6"/>
        <v>723.94199999999989</v>
      </c>
      <c r="G34" s="29">
        <f t="shared" si="7"/>
        <v>482.62799999999999</v>
      </c>
      <c r="H34" s="31">
        <f t="shared" si="4"/>
        <v>185</v>
      </c>
    </row>
    <row r="35" spans="1:8" x14ac:dyDescent="0.25">
      <c r="A35" s="22">
        <v>38</v>
      </c>
      <c r="B35" s="29">
        <f t="shared" si="0"/>
        <v>3040</v>
      </c>
      <c r="C35" s="29">
        <f t="shared" si="1"/>
        <v>2478.36</v>
      </c>
      <c r="D35" s="30"/>
      <c r="E35" s="29">
        <f t="shared" si="5"/>
        <v>1239.18</v>
      </c>
      <c r="F35" s="29">
        <f t="shared" si="6"/>
        <v>743.50800000000004</v>
      </c>
      <c r="G35" s="29">
        <f t="shared" si="7"/>
        <v>495.67200000000003</v>
      </c>
      <c r="H35" s="31">
        <f t="shared" si="4"/>
        <v>190</v>
      </c>
    </row>
    <row r="36" spans="1:8" x14ac:dyDescent="0.25">
      <c r="A36" s="22">
        <v>39</v>
      </c>
      <c r="B36" s="29">
        <f t="shared" si="0"/>
        <v>3120</v>
      </c>
      <c r="C36" s="29">
        <f t="shared" si="1"/>
        <v>2543.58</v>
      </c>
      <c r="D36" s="30"/>
      <c r="E36" s="29">
        <f t="shared" si="5"/>
        <v>1271.79</v>
      </c>
      <c r="F36" s="29">
        <f t="shared" si="6"/>
        <v>763.07399999999996</v>
      </c>
      <c r="G36" s="29">
        <f t="shared" si="7"/>
        <v>508.71600000000001</v>
      </c>
      <c r="H36" s="31">
        <f t="shared" si="4"/>
        <v>195</v>
      </c>
    </row>
    <row r="37" spans="1:8" x14ac:dyDescent="0.25">
      <c r="A37" s="22">
        <v>40</v>
      </c>
      <c r="B37" s="29">
        <f t="shared" si="0"/>
        <v>3200</v>
      </c>
      <c r="C37" s="29">
        <f t="shared" si="1"/>
        <v>2608.8000000000002</v>
      </c>
      <c r="D37" s="30"/>
      <c r="E37" s="29">
        <f t="shared" si="5"/>
        <v>1304.4000000000001</v>
      </c>
      <c r="F37" s="29">
        <f t="shared" si="6"/>
        <v>782.64</v>
      </c>
      <c r="G37" s="29">
        <f t="shared" si="7"/>
        <v>521.7600000000001</v>
      </c>
      <c r="H37" s="31">
        <f t="shared" si="4"/>
        <v>200</v>
      </c>
    </row>
    <row r="38" spans="1:8" x14ac:dyDescent="0.25">
      <c r="A38" s="22">
        <v>41</v>
      </c>
      <c r="B38" s="29">
        <f t="shared" si="0"/>
        <v>3280</v>
      </c>
      <c r="C38" s="29">
        <f t="shared" si="1"/>
        <v>2674.02</v>
      </c>
      <c r="D38" s="30"/>
      <c r="E38" s="29">
        <f t="shared" si="5"/>
        <v>1337.01</v>
      </c>
      <c r="F38" s="29">
        <f t="shared" si="6"/>
        <v>802.20600000000002</v>
      </c>
      <c r="G38" s="29">
        <f t="shared" si="7"/>
        <v>534.80399999999997</v>
      </c>
      <c r="H38" s="31">
        <f t="shared" si="4"/>
        <v>205</v>
      </c>
    </row>
    <row r="39" spans="1:8" x14ac:dyDescent="0.25">
      <c r="A39" s="22">
        <v>42</v>
      </c>
      <c r="B39" s="29">
        <f t="shared" si="0"/>
        <v>3360</v>
      </c>
      <c r="C39" s="29">
        <f t="shared" si="1"/>
        <v>2739.24</v>
      </c>
      <c r="D39" s="30"/>
      <c r="E39" s="29">
        <f t="shared" si="5"/>
        <v>1369.62</v>
      </c>
      <c r="F39" s="29">
        <f t="shared" si="6"/>
        <v>821.77199999999993</v>
      </c>
      <c r="G39" s="29">
        <f t="shared" si="7"/>
        <v>547.84799999999996</v>
      </c>
      <c r="H39" s="31">
        <f t="shared" si="4"/>
        <v>210</v>
      </c>
    </row>
    <row r="40" spans="1:8" x14ac:dyDescent="0.25">
      <c r="A40" s="22">
        <v>43</v>
      </c>
      <c r="B40" s="29">
        <f t="shared" si="0"/>
        <v>3440</v>
      </c>
      <c r="C40" s="29">
        <f t="shared" si="1"/>
        <v>2804.46</v>
      </c>
      <c r="D40" s="30"/>
      <c r="E40" s="29">
        <f t="shared" si="5"/>
        <v>1402.23</v>
      </c>
      <c r="F40" s="29">
        <f t="shared" si="6"/>
        <v>841.33799999999997</v>
      </c>
      <c r="G40" s="29">
        <f t="shared" si="7"/>
        <v>560.89200000000005</v>
      </c>
      <c r="H40" s="31">
        <f t="shared" si="4"/>
        <v>215</v>
      </c>
    </row>
    <row r="41" spans="1:8" x14ac:dyDescent="0.25">
      <c r="A41" s="22">
        <v>44</v>
      </c>
      <c r="B41" s="29">
        <f t="shared" si="0"/>
        <v>3520</v>
      </c>
      <c r="C41" s="29">
        <f t="shared" si="1"/>
        <v>2869.68</v>
      </c>
      <c r="D41" s="30"/>
      <c r="E41" s="29">
        <f t="shared" si="5"/>
        <v>1434.84</v>
      </c>
      <c r="F41" s="29">
        <f t="shared" si="6"/>
        <v>860.90399999999988</v>
      </c>
      <c r="G41" s="29">
        <f t="shared" si="7"/>
        <v>573.93600000000004</v>
      </c>
      <c r="H41" s="31">
        <f t="shared" si="4"/>
        <v>220</v>
      </c>
    </row>
    <row r="42" spans="1:8" x14ac:dyDescent="0.25">
      <c r="A42" s="22">
        <v>45</v>
      </c>
      <c r="B42" s="29">
        <f t="shared" si="0"/>
        <v>3600</v>
      </c>
      <c r="C42" s="29">
        <f t="shared" si="1"/>
        <v>2934.9</v>
      </c>
      <c r="D42" s="30"/>
      <c r="E42" s="29">
        <f t="shared" si="5"/>
        <v>1467.45</v>
      </c>
      <c r="F42" s="29">
        <f t="shared" si="6"/>
        <v>880.47</v>
      </c>
      <c r="G42" s="29">
        <f t="shared" si="7"/>
        <v>586.98</v>
      </c>
      <c r="H42" s="31">
        <f t="shared" si="4"/>
        <v>225</v>
      </c>
    </row>
    <row r="43" spans="1:8" x14ac:dyDescent="0.25">
      <c r="A43" s="22">
        <v>46</v>
      </c>
      <c r="B43" s="29">
        <f t="shared" si="0"/>
        <v>3680</v>
      </c>
      <c r="C43" s="29">
        <f t="shared" si="1"/>
        <v>3000.12</v>
      </c>
      <c r="D43" s="30"/>
      <c r="E43" s="29">
        <f t="shared" si="5"/>
        <v>1500.06</v>
      </c>
      <c r="F43" s="29">
        <f t="shared" si="6"/>
        <v>900.03599999999994</v>
      </c>
      <c r="G43" s="29">
        <f t="shared" si="7"/>
        <v>600.024</v>
      </c>
      <c r="H43" s="31">
        <f t="shared" si="4"/>
        <v>230</v>
      </c>
    </row>
    <row r="44" spans="1:8" x14ac:dyDescent="0.25">
      <c r="A44" s="22">
        <v>47</v>
      </c>
      <c r="B44" s="29">
        <f t="shared" si="0"/>
        <v>3760</v>
      </c>
      <c r="C44" s="29">
        <f t="shared" si="1"/>
        <v>3065.34</v>
      </c>
      <c r="D44" s="30"/>
      <c r="E44" s="29">
        <f t="shared" si="5"/>
        <v>1532.67</v>
      </c>
      <c r="F44" s="29">
        <f t="shared" si="6"/>
        <v>919.60199999999998</v>
      </c>
      <c r="G44" s="29">
        <f t="shared" si="7"/>
        <v>613.0680000000001</v>
      </c>
      <c r="H44" s="31">
        <f t="shared" si="4"/>
        <v>235</v>
      </c>
    </row>
    <row r="45" spans="1:8" x14ac:dyDescent="0.25">
      <c r="A45" s="22">
        <v>48</v>
      </c>
      <c r="B45" s="29">
        <f t="shared" si="0"/>
        <v>3840</v>
      </c>
      <c r="C45" s="29">
        <f t="shared" si="1"/>
        <v>3130.56</v>
      </c>
      <c r="D45" s="30"/>
      <c r="E45" s="29">
        <f t="shared" si="5"/>
        <v>1565.28</v>
      </c>
      <c r="F45" s="29">
        <f t="shared" si="6"/>
        <v>939.16799999999989</v>
      </c>
      <c r="G45" s="29">
        <f t="shared" si="7"/>
        <v>626.11200000000008</v>
      </c>
      <c r="H45" s="31">
        <f t="shared" si="4"/>
        <v>240</v>
      </c>
    </row>
    <row r="46" spans="1:8" x14ac:dyDescent="0.25">
      <c r="A46" s="22">
        <v>49</v>
      </c>
      <c r="B46" s="29">
        <f t="shared" si="0"/>
        <v>3920</v>
      </c>
      <c r="C46" s="29">
        <f t="shared" si="1"/>
        <v>3195.7799999999997</v>
      </c>
      <c r="D46" s="30"/>
      <c r="E46" s="29">
        <f t="shared" si="5"/>
        <v>1597.8899999999999</v>
      </c>
      <c r="F46" s="29">
        <f t="shared" si="6"/>
        <v>958.73399999999992</v>
      </c>
      <c r="G46" s="29">
        <f t="shared" si="7"/>
        <v>639.15599999999995</v>
      </c>
      <c r="H46" s="31">
        <f t="shared" si="4"/>
        <v>245</v>
      </c>
    </row>
    <row r="47" spans="1:8" x14ac:dyDescent="0.25">
      <c r="A47" s="22">
        <v>50</v>
      </c>
      <c r="B47" s="29">
        <f t="shared" si="0"/>
        <v>4000</v>
      </c>
      <c r="C47" s="29">
        <f t="shared" si="1"/>
        <v>3261</v>
      </c>
      <c r="D47" s="30"/>
      <c r="E47" s="29">
        <f t="shared" si="5"/>
        <v>1630.5</v>
      </c>
      <c r="F47" s="29">
        <f t="shared" si="6"/>
        <v>978.3</v>
      </c>
      <c r="G47" s="29">
        <f t="shared" si="7"/>
        <v>652.20000000000005</v>
      </c>
      <c r="H47" s="31">
        <f t="shared" si="4"/>
        <v>250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2C301-C44D-44CE-86D6-1AB4745DCAAD}">
  <dimension ref="B2:J24"/>
  <sheetViews>
    <sheetView workbookViewId="0">
      <selection activeCell="D18" sqref="D18"/>
    </sheetView>
  </sheetViews>
  <sheetFormatPr defaultRowHeight="15" x14ac:dyDescent="0.25"/>
  <cols>
    <col min="5" max="5" width="4.140625" customWidth="1"/>
  </cols>
  <sheetData>
    <row r="2" spans="2:10" x14ac:dyDescent="0.25">
      <c r="B2" t="s">
        <v>81</v>
      </c>
    </row>
    <row r="3" spans="2:10" x14ac:dyDescent="0.25">
      <c r="B3" t="s">
        <v>82</v>
      </c>
    </row>
    <row r="4" spans="2:10" x14ac:dyDescent="0.25">
      <c r="B4" t="s">
        <v>83</v>
      </c>
    </row>
    <row r="6" spans="2:10" x14ac:dyDescent="0.25">
      <c r="B6" s="22" t="s">
        <v>55</v>
      </c>
      <c r="C6" s="22" t="s">
        <v>64</v>
      </c>
      <c r="D6" s="22" t="s">
        <v>65</v>
      </c>
      <c r="E6" s="22"/>
      <c r="F6" s="22" t="s">
        <v>77</v>
      </c>
      <c r="G6" s="22" t="s">
        <v>78</v>
      </c>
      <c r="H6" s="22" t="s">
        <v>79</v>
      </c>
      <c r="I6" s="22" t="s">
        <v>80</v>
      </c>
      <c r="J6" s="22" t="s">
        <v>61</v>
      </c>
    </row>
    <row r="7" spans="2:10" x14ac:dyDescent="0.25">
      <c r="B7" s="22">
        <v>15</v>
      </c>
      <c r="C7" s="29">
        <f t="shared" ref="C7:C9" si="0">(B7*150)</f>
        <v>2250</v>
      </c>
      <c r="D7" s="29">
        <f t="shared" ref="D7:D9" si="1">B7*102.22</f>
        <v>1533.3</v>
      </c>
      <c r="E7" s="30"/>
      <c r="F7" s="29">
        <f t="shared" ref="F7:F9" si="2">B7*25.55</f>
        <v>383.25</v>
      </c>
      <c r="G7" s="29">
        <f t="shared" ref="G7:G9" si="3">D7*0.5</f>
        <v>766.65</v>
      </c>
      <c r="H7" s="29">
        <f t="shared" ref="H7:H9" si="4">D7*0.3</f>
        <v>459.98999999999995</v>
      </c>
      <c r="I7" s="29">
        <f t="shared" ref="I7:I9" si="5">D7*0.2</f>
        <v>306.66000000000003</v>
      </c>
      <c r="J7" s="31">
        <f t="shared" ref="J7:J9" si="6">B7*10</f>
        <v>150</v>
      </c>
    </row>
    <row r="8" spans="2:10" x14ac:dyDescent="0.25">
      <c r="B8" s="22">
        <v>16</v>
      </c>
      <c r="C8" s="29">
        <f t="shared" si="0"/>
        <v>2400</v>
      </c>
      <c r="D8" s="29">
        <f t="shared" si="1"/>
        <v>1635.52</v>
      </c>
      <c r="E8" s="30"/>
      <c r="F8" s="29">
        <f t="shared" si="2"/>
        <v>408.8</v>
      </c>
      <c r="G8" s="29">
        <f t="shared" si="3"/>
        <v>817.76</v>
      </c>
      <c r="H8" s="29">
        <f t="shared" si="4"/>
        <v>490.65599999999995</v>
      </c>
      <c r="I8" s="29">
        <f t="shared" si="5"/>
        <v>327.10400000000004</v>
      </c>
      <c r="J8" s="31">
        <f t="shared" si="6"/>
        <v>160</v>
      </c>
    </row>
    <row r="9" spans="2:10" x14ac:dyDescent="0.25">
      <c r="B9" s="22">
        <v>17</v>
      </c>
      <c r="C9" s="29">
        <f t="shared" si="0"/>
        <v>2550</v>
      </c>
      <c r="D9" s="29">
        <f t="shared" si="1"/>
        <v>1737.74</v>
      </c>
      <c r="E9" s="30"/>
      <c r="F9" s="29">
        <f t="shared" si="2"/>
        <v>434.35</v>
      </c>
      <c r="G9" s="29">
        <f t="shared" si="3"/>
        <v>868.87</v>
      </c>
      <c r="H9" s="29">
        <f t="shared" si="4"/>
        <v>521.322</v>
      </c>
      <c r="I9" s="29">
        <f t="shared" si="5"/>
        <v>347.548</v>
      </c>
      <c r="J9" s="31">
        <f t="shared" si="6"/>
        <v>170</v>
      </c>
    </row>
    <row r="10" spans="2:10" x14ac:dyDescent="0.25">
      <c r="B10" s="22">
        <v>18</v>
      </c>
      <c r="C10" s="29">
        <f>(B10*150)</f>
        <v>2700</v>
      </c>
      <c r="D10" s="29">
        <f>B10*102.22</f>
        <v>1839.96</v>
      </c>
      <c r="E10" s="30"/>
      <c r="F10" s="29">
        <f>B10*25.55</f>
        <v>459.90000000000003</v>
      </c>
      <c r="G10" s="29">
        <f>D10*0.5</f>
        <v>919.98</v>
      </c>
      <c r="H10" s="29">
        <f>D10*0.3</f>
        <v>551.98799999999994</v>
      </c>
      <c r="I10" s="29">
        <f>D10*0.2</f>
        <v>367.99200000000002</v>
      </c>
      <c r="J10" s="31">
        <f>B10*10</f>
        <v>180</v>
      </c>
    </row>
    <row r="11" spans="2:10" x14ac:dyDescent="0.25">
      <c r="B11" s="22">
        <v>19</v>
      </c>
      <c r="C11" s="29">
        <f t="shared" ref="C11:C12" si="7">(B11*150)</f>
        <v>2850</v>
      </c>
      <c r="D11" s="29">
        <f t="shared" ref="D11:D12" si="8">B11*102.22</f>
        <v>1942.18</v>
      </c>
      <c r="E11" s="30"/>
      <c r="F11" s="29">
        <f t="shared" ref="F11:F12" si="9">B11*25.55</f>
        <v>485.45</v>
      </c>
      <c r="G11" s="29">
        <f>D11*0.5</f>
        <v>971.09</v>
      </c>
      <c r="H11" s="29">
        <f>D11*0.3</f>
        <v>582.654</v>
      </c>
      <c r="I11" s="29">
        <f>D11*0.2</f>
        <v>388.43600000000004</v>
      </c>
      <c r="J11" s="31">
        <f>B11*10</f>
        <v>190</v>
      </c>
    </row>
    <row r="12" spans="2:10" x14ac:dyDescent="0.25">
      <c r="B12" s="22">
        <v>20</v>
      </c>
      <c r="C12" s="29">
        <f t="shared" si="7"/>
        <v>3000</v>
      </c>
      <c r="D12" s="29">
        <f t="shared" si="8"/>
        <v>2044.4</v>
      </c>
      <c r="E12" s="30"/>
      <c r="F12" s="29">
        <f t="shared" si="9"/>
        <v>511</v>
      </c>
      <c r="G12" s="29">
        <f>D12*0.5</f>
        <v>1022.2</v>
      </c>
      <c r="H12" s="29">
        <f>D12*0.3</f>
        <v>613.32000000000005</v>
      </c>
      <c r="I12" s="29">
        <f>D12*0.2</f>
        <v>408.88000000000005</v>
      </c>
      <c r="J12" s="31">
        <f>B12*10</f>
        <v>200</v>
      </c>
    </row>
    <row r="18" spans="6:10" x14ac:dyDescent="0.25">
      <c r="F18" s="36" t="s">
        <v>55</v>
      </c>
      <c r="G18" s="34" t="s">
        <v>78</v>
      </c>
      <c r="H18" s="32" t="s">
        <v>79</v>
      </c>
      <c r="I18" s="35" t="s">
        <v>80</v>
      </c>
      <c r="J18" s="33" t="s">
        <v>61</v>
      </c>
    </row>
    <row r="19" spans="6:10" x14ac:dyDescent="0.25">
      <c r="F19" s="22">
        <v>15</v>
      </c>
      <c r="G19" s="29">
        <v>766.65</v>
      </c>
      <c r="H19" s="29">
        <v>459.98999999999995</v>
      </c>
      <c r="I19" s="29">
        <v>306.66000000000003</v>
      </c>
      <c r="J19" s="29">
        <v>150</v>
      </c>
    </row>
    <row r="20" spans="6:10" x14ac:dyDescent="0.25">
      <c r="F20" s="22">
        <v>16</v>
      </c>
      <c r="G20" s="29">
        <v>817.76</v>
      </c>
      <c r="H20" s="29">
        <v>490.65599999999995</v>
      </c>
      <c r="I20" s="29">
        <v>327.10400000000004</v>
      </c>
      <c r="J20" s="29">
        <v>160</v>
      </c>
    </row>
    <row r="21" spans="6:10" x14ac:dyDescent="0.25">
      <c r="F21" s="22">
        <v>17</v>
      </c>
      <c r="G21" s="29">
        <v>868.87</v>
      </c>
      <c r="H21" s="29">
        <v>521.322</v>
      </c>
      <c r="I21" s="29">
        <v>347.548</v>
      </c>
      <c r="J21" s="29">
        <v>170</v>
      </c>
    </row>
    <row r="22" spans="6:10" x14ac:dyDescent="0.25">
      <c r="F22" s="22">
        <v>18</v>
      </c>
      <c r="G22" s="29">
        <v>919.98</v>
      </c>
      <c r="H22" s="29">
        <v>551.98799999999994</v>
      </c>
      <c r="I22" s="29">
        <v>367.99200000000002</v>
      </c>
      <c r="J22" s="29">
        <v>180</v>
      </c>
    </row>
    <row r="23" spans="6:10" x14ac:dyDescent="0.25">
      <c r="F23" s="22">
        <v>19</v>
      </c>
      <c r="G23" s="29">
        <v>971.09</v>
      </c>
      <c r="H23" s="29">
        <v>582.654</v>
      </c>
      <c r="I23" s="29">
        <v>388.43600000000004</v>
      </c>
      <c r="J23" s="29">
        <v>190</v>
      </c>
    </row>
    <row r="24" spans="6:10" x14ac:dyDescent="0.25">
      <c r="F24" s="22">
        <v>20</v>
      </c>
      <c r="G24" s="29">
        <v>1022.2</v>
      </c>
      <c r="H24" s="29">
        <v>613.32000000000005</v>
      </c>
      <c r="I24" s="29">
        <v>408.88000000000005</v>
      </c>
      <c r="J24" s="29">
        <v>200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75BCE-17E5-4147-A632-BDE0F868820B}">
  <dimension ref="A1:A8"/>
  <sheetViews>
    <sheetView workbookViewId="0">
      <selection activeCell="A9" sqref="A9"/>
    </sheetView>
  </sheetViews>
  <sheetFormatPr defaultRowHeight="15" x14ac:dyDescent="0.25"/>
  <cols>
    <col min="1" max="1" width="21" customWidth="1"/>
  </cols>
  <sheetData>
    <row r="1" spans="1:1" x14ac:dyDescent="0.25">
      <c r="A1" t="s">
        <v>7</v>
      </c>
    </row>
    <row r="2" spans="1:1" x14ac:dyDescent="0.25">
      <c r="A2" t="s">
        <v>69</v>
      </c>
    </row>
    <row r="3" spans="1:1" x14ac:dyDescent="0.25">
      <c r="A3" t="s">
        <v>101</v>
      </c>
    </row>
    <row r="4" spans="1:1" x14ac:dyDescent="0.25">
      <c r="A4" t="s">
        <v>10</v>
      </c>
    </row>
    <row r="5" spans="1:1" x14ac:dyDescent="0.25">
      <c r="A5" t="s">
        <v>16</v>
      </c>
    </row>
    <row r="6" spans="1:1" x14ac:dyDescent="0.25">
      <c r="A6" t="s">
        <v>71</v>
      </c>
    </row>
    <row r="7" spans="1:1" x14ac:dyDescent="0.25">
      <c r="A7" t="s">
        <v>14</v>
      </c>
    </row>
    <row r="8" spans="1:1" x14ac:dyDescent="0.25">
      <c r="A8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5E608-162A-41B1-A4BF-215B93F7646A}">
  <dimension ref="A1:N45"/>
  <sheetViews>
    <sheetView workbookViewId="0"/>
  </sheetViews>
  <sheetFormatPr defaultColWidth="8.7109375" defaultRowHeight="15" x14ac:dyDescent="0.25"/>
  <cols>
    <col min="1" max="1" width="3.85546875" style="22" bestFit="1" customWidth="1"/>
    <col min="2" max="2" width="20.5703125" style="22" bestFit="1" customWidth="1"/>
    <col min="3" max="3" width="8.42578125" style="22" customWidth="1"/>
    <col min="4" max="8" width="6.140625" style="22" bestFit="1" customWidth="1"/>
    <col min="9" max="9" width="8" style="22" bestFit="1" customWidth="1"/>
    <col min="10" max="16384" width="8.7109375" style="22"/>
  </cols>
  <sheetData>
    <row r="1" spans="1:14" x14ac:dyDescent="0.25">
      <c r="A1" s="21" t="s">
        <v>17</v>
      </c>
      <c r="B1" s="21" t="s">
        <v>18</v>
      </c>
      <c r="C1" s="21" t="s">
        <v>19</v>
      </c>
      <c r="D1" s="21" t="s">
        <v>20</v>
      </c>
      <c r="E1" s="21" t="s">
        <v>21</v>
      </c>
      <c r="F1" s="21" t="s">
        <v>22</v>
      </c>
      <c r="G1" s="21" t="s">
        <v>23</v>
      </c>
      <c r="H1" s="21" t="s">
        <v>24</v>
      </c>
      <c r="I1" s="21" t="s">
        <v>25</v>
      </c>
      <c r="L1" s="33" t="s">
        <v>61</v>
      </c>
    </row>
    <row r="2" spans="1:14" ht="14.45" customHeight="1" x14ac:dyDescent="0.25">
      <c r="A2" s="22" t="s">
        <v>26</v>
      </c>
      <c r="B2" s="22" t="s">
        <v>147</v>
      </c>
      <c r="C2" s="22" t="s">
        <v>160</v>
      </c>
      <c r="D2" s="22" t="s">
        <v>161</v>
      </c>
      <c r="E2" s="22" t="s">
        <v>162</v>
      </c>
      <c r="F2" s="22" t="s">
        <v>162</v>
      </c>
      <c r="G2" s="22" t="s">
        <v>163</v>
      </c>
      <c r="H2" s="22" t="s">
        <v>164</v>
      </c>
      <c r="I2" s="22">
        <v>100</v>
      </c>
      <c r="M2" s="37"/>
      <c r="N2" s="37"/>
    </row>
    <row r="3" spans="1:14" ht="14.45" customHeight="1" x14ac:dyDescent="0.25">
      <c r="A3" s="22" t="s">
        <v>27</v>
      </c>
      <c r="B3" s="22" t="s">
        <v>142</v>
      </c>
      <c r="C3" s="22" t="s">
        <v>161</v>
      </c>
      <c r="D3" s="22" t="s">
        <v>165</v>
      </c>
      <c r="E3" s="22" t="s">
        <v>165</v>
      </c>
      <c r="F3" s="22" t="s">
        <v>166</v>
      </c>
      <c r="G3" s="22" t="s">
        <v>162</v>
      </c>
      <c r="H3" s="22" t="s">
        <v>167</v>
      </c>
      <c r="I3" s="22">
        <v>99</v>
      </c>
      <c r="M3" s="37"/>
      <c r="N3" s="37"/>
    </row>
    <row r="4" spans="1:14" ht="14.45" customHeight="1" x14ac:dyDescent="0.25">
      <c r="A4" s="22" t="s">
        <v>28</v>
      </c>
      <c r="B4" s="22" t="s">
        <v>14</v>
      </c>
      <c r="C4" s="22" t="s">
        <v>166</v>
      </c>
      <c r="D4" s="22" t="s">
        <v>162</v>
      </c>
      <c r="E4" s="22" t="s">
        <v>163</v>
      </c>
      <c r="F4" s="22" t="s">
        <v>168</v>
      </c>
      <c r="G4" s="22" t="s">
        <v>169</v>
      </c>
      <c r="H4" s="22" t="s">
        <v>170</v>
      </c>
      <c r="I4" s="22">
        <v>98</v>
      </c>
      <c r="M4" s="37"/>
      <c r="N4" s="37"/>
    </row>
    <row r="5" spans="1:14" ht="14.45" customHeight="1" x14ac:dyDescent="0.25">
      <c r="A5" s="22" t="s">
        <v>29</v>
      </c>
      <c r="B5" s="22" t="s">
        <v>156</v>
      </c>
      <c r="C5" s="22" t="s">
        <v>171</v>
      </c>
      <c r="D5" s="22" t="s">
        <v>172</v>
      </c>
      <c r="E5" s="22" t="s">
        <v>173</v>
      </c>
      <c r="F5" s="22" t="s">
        <v>169</v>
      </c>
      <c r="G5" s="22" t="s">
        <v>169</v>
      </c>
      <c r="H5" s="22" t="s">
        <v>174</v>
      </c>
      <c r="I5" s="22">
        <v>97</v>
      </c>
      <c r="M5" s="37"/>
      <c r="N5" s="37"/>
    </row>
    <row r="6" spans="1:14" x14ac:dyDescent="0.25">
      <c r="A6" s="22" t="s">
        <v>30</v>
      </c>
      <c r="B6" s="22" t="s">
        <v>11</v>
      </c>
      <c r="C6" s="22" t="s">
        <v>161</v>
      </c>
      <c r="D6" s="22" t="s">
        <v>162</v>
      </c>
      <c r="E6" s="22" t="s">
        <v>163</v>
      </c>
      <c r="F6" s="22" t="s">
        <v>175</v>
      </c>
      <c r="G6" s="22" t="s">
        <v>176</v>
      </c>
      <c r="H6" s="22" t="s">
        <v>174</v>
      </c>
      <c r="I6" s="22">
        <v>96</v>
      </c>
      <c r="M6" s="37"/>
      <c r="N6" s="37"/>
    </row>
    <row r="7" spans="1:14" x14ac:dyDescent="0.25">
      <c r="A7" s="22" t="s">
        <v>31</v>
      </c>
      <c r="B7" s="22" t="s">
        <v>131</v>
      </c>
      <c r="C7" s="22" t="s">
        <v>166</v>
      </c>
      <c r="D7" s="22" t="s">
        <v>162</v>
      </c>
      <c r="E7" s="22" t="s">
        <v>173</v>
      </c>
      <c r="F7" s="22" t="s">
        <v>169</v>
      </c>
      <c r="G7" s="22" t="s">
        <v>175</v>
      </c>
      <c r="H7" s="22" t="s">
        <v>177</v>
      </c>
      <c r="I7" s="22">
        <v>95</v>
      </c>
      <c r="M7" s="37"/>
      <c r="N7" s="37"/>
    </row>
    <row r="8" spans="1:14" x14ac:dyDescent="0.25">
      <c r="A8" s="22" t="s">
        <v>32</v>
      </c>
      <c r="B8" s="22" t="s">
        <v>5</v>
      </c>
      <c r="C8" s="22" t="s">
        <v>165</v>
      </c>
      <c r="D8" s="22" t="s">
        <v>162</v>
      </c>
      <c r="E8" s="22" t="s">
        <v>176</v>
      </c>
      <c r="F8" s="22" t="s">
        <v>178</v>
      </c>
      <c r="G8" s="22" t="s">
        <v>178</v>
      </c>
      <c r="H8" s="22" t="s">
        <v>179</v>
      </c>
      <c r="I8" s="22">
        <v>94</v>
      </c>
      <c r="M8" s="37"/>
      <c r="N8" s="37"/>
    </row>
    <row r="9" spans="1:14" x14ac:dyDescent="0.25">
      <c r="A9" s="22" t="s">
        <v>33</v>
      </c>
      <c r="B9" s="22" t="s">
        <v>143</v>
      </c>
      <c r="C9" s="22" t="s">
        <v>172</v>
      </c>
      <c r="D9" s="22" t="s">
        <v>175</v>
      </c>
      <c r="E9" s="22" t="s">
        <v>180</v>
      </c>
      <c r="F9" s="22" t="s">
        <v>180</v>
      </c>
      <c r="G9" s="22" t="s">
        <v>181</v>
      </c>
      <c r="H9" s="22" t="s">
        <v>182</v>
      </c>
      <c r="I9" s="22">
        <v>93</v>
      </c>
      <c r="M9" s="37"/>
      <c r="N9" s="37"/>
    </row>
    <row r="10" spans="1:14" x14ac:dyDescent="0.25">
      <c r="A10" s="22" t="s">
        <v>34</v>
      </c>
      <c r="B10" s="22" t="s">
        <v>154</v>
      </c>
      <c r="C10" s="22" t="s">
        <v>168</v>
      </c>
      <c r="D10" s="22" t="s">
        <v>175</v>
      </c>
      <c r="E10" s="22" t="s">
        <v>180</v>
      </c>
      <c r="F10" s="22" t="s">
        <v>181</v>
      </c>
      <c r="G10" s="22" t="s">
        <v>183</v>
      </c>
      <c r="H10" s="22" t="s">
        <v>184</v>
      </c>
      <c r="I10" s="22">
        <v>92</v>
      </c>
      <c r="M10" s="37"/>
      <c r="N10" s="37"/>
    </row>
    <row r="11" spans="1:14" x14ac:dyDescent="0.25">
      <c r="A11" s="22" t="s">
        <v>35</v>
      </c>
      <c r="B11" s="22" t="s">
        <v>151</v>
      </c>
      <c r="C11" s="22" t="s">
        <v>165</v>
      </c>
      <c r="D11" s="22" t="s">
        <v>163</v>
      </c>
      <c r="E11" s="22" t="s">
        <v>173</v>
      </c>
      <c r="F11" s="22" t="s">
        <v>173</v>
      </c>
      <c r="H11" s="22" t="s">
        <v>185</v>
      </c>
      <c r="I11" s="22">
        <v>91</v>
      </c>
      <c r="M11" s="37"/>
      <c r="N11" s="37"/>
    </row>
    <row r="12" spans="1:14" x14ac:dyDescent="0.25">
      <c r="A12" s="22" t="s">
        <v>36</v>
      </c>
      <c r="B12" s="22" t="s">
        <v>102</v>
      </c>
      <c r="C12" s="22" t="s">
        <v>166</v>
      </c>
      <c r="D12" s="22" t="s">
        <v>175</v>
      </c>
      <c r="E12" s="22" t="s">
        <v>176</v>
      </c>
      <c r="F12" s="22" t="s">
        <v>176</v>
      </c>
      <c r="H12" s="22" t="s">
        <v>186</v>
      </c>
      <c r="I12" s="22">
        <v>90</v>
      </c>
      <c r="M12" s="37"/>
      <c r="N12" s="37"/>
    </row>
    <row r="13" spans="1:14" x14ac:dyDescent="0.25">
      <c r="A13" s="22" t="s">
        <v>37</v>
      </c>
      <c r="B13" s="22" t="s">
        <v>12</v>
      </c>
      <c r="C13" s="23" t="s">
        <v>176</v>
      </c>
      <c r="D13" s="22" t="s">
        <v>178</v>
      </c>
      <c r="E13" s="22" t="s">
        <v>180</v>
      </c>
      <c r="F13" s="22" t="s">
        <v>187</v>
      </c>
      <c r="H13" s="22" t="s">
        <v>188</v>
      </c>
      <c r="I13" s="22">
        <v>89</v>
      </c>
      <c r="M13" s="37"/>
      <c r="N13" s="37"/>
    </row>
    <row r="14" spans="1:14" x14ac:dyDescent="0.25">
      <c r="A14" s="22" t="s">
        <v>38</v>
      </c>
      <c r="B14" s="22" t="s">
        <v>6</v>
      </c>
      <c r="C14" s="33" t="s">
        <v>189</v>
      </c>
      <c r="D14" s="22" t="s">
        <v>190</v>
      </c>
      <c r="E14" s="22" t="s">
        <v>168</v>
      </c>
      <c r="H14" s="22" t="s">
        <v>191</v>
      </c>
      <c r="I14" s="22">
        <v>88</v>
      </c>
      <c r="M14" s="37"/>
      <c r="N14" s="37"/>
    </row>
    <row r="15" spans="1:14" x14ac:dyDescent="0.25">
      <c r="A15" s="22" t="s">
        <v>39</v>
      </c>
      <c r="B15" s="22" t="s">
        <v>152</v>
      </c>
      <c r="C15" s="22" t="s">
        <v>190</v>
      </c>
      <c r="D15" s="22" t="s">
        <v>190</v>
      </c>
      <c r="E15" s="22" t="s">
        <v>187</v>
      </c>
      <c r="H15" s="22" t="s">
        <v>192</v>
      </c>
      <c r="I15" s="22">
        <v>87</v>
      </c>
      <c r="M15" s="37"/>
      <c r="N15" s="37"/>
    </row>
    <row r="16" spans="1:14" x14ac:dyDescent="0.25">
      <c r="A16" s="22" t="s">
        <v>40</v>
      </c>
      <c r="B16" s="22" t="s">
        <v>212</v>
      </c>
      <c r="C16" s="22" t="s">
        <v>162</v>
      </c>
      <c r="D16" s="22" t="s">
        <v>172</v>
      </c>
      <c r="E16" s="22" t="s">
        <v>169</v>
      </c>
      <c r="H16" s="22" t="s">
        <v>193</v>
      </c>
      <c r="I16" s="22">
        <v>86</v>
      </c>
      <c r="M16" s="37"/>
      <c r="N16" s="37"/>
    </row>
    <row r="17" spans="1:9" x14ac:dyDescent="0.25">
      <c r="A17" s="22" t="s">
        <v>41</v>
      </c>
      <c r="B17" s="22" t="s">
        <v>9</v>
      </c>
      <c r="C17" s="22" t="s">
        <v>168</v>
      </c>
      <c r="D17" s="22" t="s">
        <v>180</v>
      </c>
      <c r="E17" s="22" t="s">
        <v>183</v>
      </c>
      <c r="H17" s="22" t="s">
        <v>194</v>
      </c>
      <c r="I17" s="22">
        <v>85</v>
      </c>
    </row>
    <row r="18" spans="1:9" x14ac:dyDescent="0.25">
      <c r="A18" s="22" t="s">
        <v>42</v>
      </c>
      <c r="B18" s="22" t="s">
        <v>195</v>
      </c>
      <c r="C18" s="22" t="s">
        <v>162</v>
      </c>
      <c r="D18" s="22" t="s">
        <v>172</v>
      </c>
      <c r="H18" s="22" t="s">
        <v>196</v>
      </c>
      <c r="I18" s="22">
        <v>84</v>
      </c>
    </row>
    <row r="19" spans="1:9" x14ac:dyDescent="0.25">
      <c r="A19" s="22" t="s">
        <v>43</v>
      </c>
      <c r="B19" s="22" t="s">
        <v>155</v>
      </c>
      <c r="C19" s="22" t="s">
        <v>172</v>
      </c>
      <c r="D19" s="22" t="s">
        <v>173</v>
      </c>
      <c r="H19" s="22" t="s">
        <v>197</v>
      </c>
      <c r="I19" s="22">
        <v>83</v>
      </c>
    </row>
    <row r="20" spans="1:9" x14ac:dyDescent="0.25">
      <c r="A20" s="22" t="s">
        <v>44</v>
      </c>
      <c r="B20" s="22" t="s">
        <v>213</v>
      </c>
      <c r="C20" s="22" t="s">
        <v>173</v>
      </c>
      <c r="D20" s="22" t="s">
        <v>168</v>
      </c>
      <c r="H20" s="22" t="s">
        <v>198</v>
      </c>
      <c r="I20" s="22">
        <v>82</v>
      </c>
    </row>
    <row r="21" spans="1:9" x14ac:dyDescent="0.25">
      <c r="A21" s="22" t="s">
        <v>45</v>
      </c>
      <c r="B21" s="22" t="s">
        <v>158</v>
      </c>
      <c r="C21" s="22" t="s">
        <v>165</v>
      </c>
      <c r="D21" s="22" t="s">
        <v>187</v>
      </c>
      <c r="H21" s="22" t="s">
        <v>199</v>
      </c>
      <c r="I21" s="22">
        <v>81</v>
      </c>
    </row>
    <row r="22" spans="1:9" x14ac:dyDescent="0.25">
      <c r="A22" s="22" t="s">
        <v>46</v>
      </c>
      <c r="B22" s="22" t="s">
        <v>71</v>
      </c>
      <c r="C22" s="22" t="s">
        <v>171</v>
      </c>
      <c r="H22" s="22" t="s">
        <v>171</v>
      </c>
      <c r="I22" s="22">
        <v>80</v>
      </c>
    </row>
    <row r="23" spans="1:9" x14ac:dyDescent="0.25">
      <c r="A23" s="22" t="s">
        <v>47</v>
      </c>
      <c r="B23" s="22" t="s">
        <v>140</v>
      </c>
      <c r="C23" s="22" t="s">
        <v>162</v>
      </c>
      <c r="H23" s="22" t="s">
        <v>162</v>
      </c>
      <c r="I23" s="22">
        <v>79</v>
      </c>
    </row>
    <row r="24" spans="1:9" x14ac:dyDescent="0.25">
      <c r="A24" s="22" t="s">
        <v>48</v>
      </c>
      <c r="B24" s="22" t="s">
        <v>200</v>
      </c>
      <c r="C24" s="22" t="s">
        <v>172</v>
      </c>
      <c r="H24" s="22" t="s">
        <v>172</v>
      </c>
      <c r="I24" s="22">
        <v>78</v>
      </c>
    </row>
    <row r="25" spans="1:9" x14ac:dyDescent="0.25">
      <c r="A25" s="22" t="s">
        <v>49</v>
      </c>
      <c r="B25" s="22" t="s">
        <v>8</v>
      </c>
      <c r="C25" s="22" t="s">
        <v>176</v>
      </c>
      <c r="H25" s="22" t="s">
        <v>176</v>
      </c>
      <c r="I25" s="22">
        <v>77</v>
      </c>
    </row>
    <row r="26" spans="1:9" x14ac:dyDescent="0.25">
      <c r="A26" s="22" t="s">
        <v>50</v>
      </c>
      <c r="B26" s="22" t="s">
        <v>159</v>
      </c>
      <c r="C26" s="22" t="s">
        <v>178</v>
      </c>
      <c r="H26" s="22" t="s">
        <v>178</v>
      </c>
      <c r="I26" s="22">
        <v>76</v>
      </c>
    </row>
    <row r="27" spans="1:9" x14ac:dyDescent="0.25">
      <c r="A27" s="22" t="s">
        <v>51</v>
      </c>
      <c r="B27" s="22" t="s">
        <v>144</v>
      </c>
      <c r="C27" s="22" t="s">
        <v>178</v>
      </c>
      <c r="H27" s="22" t="s">
        <v>178</v>
      </c>
      <c r="I27" s="22">
        <v>76</v>
      </c>
    </row>
    <row r="28" spans="1:9" x14ac:dyDescent="0.25">
      <c r="A28" s="22" t="s">
        <v>52</v>
      </c>
      <c r="B28" s="22" t="s">
        <v>135</v>
      </c>
      <c r="C28" s="22" t="s">
        <v>178</v>
      </c>
      <c r="H28" s="22" t="s">
        <v>178</v>
      </c>
      <c r="I28" s="22">
        <v>76</v>
      </c>
    </row>
    <row r="29" spans="1:9" x14ac:dyDescent="0.25">
      <c r="A29" s="22" t="s">
        <v>53</v>
      </c>
      <c r="B29" s="22" t="s">
        <v>70</v>
      </c>
      <c r="C29" s="22" t="s">
        <v>187</v>
      </c>
      <c r="H29" s="22" t="s">
        <v>187</v>
      </c>
      <c r="I29" s="22">
        <v>75</v>
      </c>
    </row>
    <row r="30" spans="1:9" x14ac:dyDescent="0.25">
      <c r="A30" s="22" t="s">
        <v>73</v>
      </c>
      <c r="B30" s="22" t="s">
        <v>130</v>
      </c>
      <c r="C30" s="22" t="s">
        <v>183</v>
      </c>
      <c r="H30" s="22" t="s">
        <v>183</v>
      </c>
      <c r="I30" s="22">
        <v>74</v>
      </c>
    </row>
    <row r="31" spans="1:9" x14ac:dyDescent="0.25">
      <c r="A31" s="22" t="s">
        <v>74</v>
      </c>
      <c r="B31" s="22" t="s">
        <v>108</v>
      </c>
      <c r="H31" s="22" t="s">
        <v>201</v>
      </c>
      <c r="I31" s="22">
        <v>50</v>
      </c>
    </row>
    <row r="32" spans="1:9" x14ac:dyDescent="0.25">
      <c r="A32" s="22" t="s">
        <v>75</v>
      </c>
      <c r="B32" s="22" t="s">
        <v>104</v>
      </c>
      <c r="H32" s="22" t="s">
        <v>201</v>
      </c>
      <c r="I32" s="22">
        <v>50</v>
      </c>
    </row>
    <row r="33" spans="1:9" x14ac:dyDescent="0.25">
      <c r="A33" s="22" t="s">
        <v>76</v>
      </c>
      <c r="B33" s="22" t="s">
        <v>103</v>
      </c>
      <c r="H33" s="22" t="s">
        <v>201</v>
      </c>
      <c r="I33" s="22">
        <v>50</v>
      </c>
    </row>
    <row r="34" spans="1:9" x14ac:dyDescent="0.25">
      <c r="A34" s="22" t="s">
        <v>202</v>
      </c>
      <c r="B34" s="22" t="s">
        <v>69</v>
      </c>
      <c r="H34" s="22" t="s">
        <v>201</v>
      </c>
      <c r="I34" s="22">
        <v>50</v>
      </c>
    </row>
    <row r="35" spans="1:9" x14ac:dyDescent="0.25">
      <c r="A35" s="22" t="s">
        <v>203</v>
      </c>
      <c r="B35" s="22" t="s">
        <v>148</v>
      </c>
      <c r="H35" s="22" t="s">
        <v>201</v>
      </c>
      <c r="I35" s="22">
        <v>50</v>
      </c>
    </row>
    <row r="36" spans="1:9" x14ac:dyDescent="0.25">
      <c r="A36" s="22" t="s">
        <v>204</v>
      </c>
      <c r="B36" s="22" t="s">
        <v>214</v>
      </c>
      <c r="H36" s="22" t="s">
        <v>201</v>
      </c>
      <c r="I36" s="22">
        <v>50</v>
      </c>
    </row>
    <row r="37" spans="1:9" x14ac:dyDescent="0.25">
      <c r="A37" s="22" t="s">
        <v>205</v>
      </c>
      <c r="B37" s="22" t="s">
        <v>105</v>
      </c>
      <c r="H37" s="22" t="s">
        <v>201</v>
      </c>
      <c r="I37" s="22">
        <v>50</v>
      </c>
    </row>
    <row r="38" spans="1:9" x14ac:dyDescent="0.25">
      <c r="A38" s="22" t="s">
        <v>206</v>
      </c>
      <c r="B38" s="22" t="s">
        <v>137</v>
      </c>
      <c r="H38" s="22" t="s">
        <v>201</v>
      </c>
      <c r="I38" s="22">
        <v>50</v>
      </c>
    </row>
    <row r="39" spans="1:9" x14ac:dyDescent="0.25">
      <c r="A39" s="22" t="s">
        <v>207</v>
      </c>
      <c r="B39" s="22" t="s">
        <v>129</v>
      </c>
      <c r="H39" s="22" t="s">
        <v>201</v>
      </c>
      <c r="I39" s="22">
        <v>50</v>
      </c>
    </row>
    <row r="40" spans="1:9" x14ac:dyDescent="0.25">
      <c r="A40" s="22" t="s">
        <v>208</v>
      </c>
      <c r="B40" s="22" t="s">
        <v>132</v>
      </c>
      <c r="H40" s="22" t="s">
        <v>201</v>
      </c>
      <c r="I40" s="22">
        <v>50</v>
      </c>
    </row>
    <row r="41" spans="1:9" x14ac:dyDescent="0.25">
      <c r="A41" s="22" t="s">
        <v>209</v>
      </c>
      <c r="B41" s="22" t="s">
        <v>134</v>
      </c>
      <c r="H41" s="22" t="s">
        <v>201</v>
      </c>
      <c r="I41" s="22">
        <v>50</v>
      </c>
    </row>
    <row r="42" spans="1:9" x14ac:dyDescent="0.25">
      <c r="A42" s="22" t="s">
        <v>210</v>
      </c>
      <c r="B42" s="22" t="s">
        <v>136</v>
      </c>
      <c r="H42" s="22" t="s">
        <v>201</v>
      </c>
      <c r="I42" s="22">
        <v>50</v>
      </c>
    </row>
    <row r="43" spans="1:9" x14ac:dyDescent="0.25">
      <c r="A43" s="22" t="s">
        <v>211</v>
      </c>
      <c r="B43" s="22" t="s">
        <v>72</v>
      </c>
      <c r="H43" s="22" t="s">
        <v>201</v>
      </c>
      <c r="I43" s="22">
        <v>50</v>
      </c>
    </row>
    <row r="45" spans="1:9" x14ac:dyDescent="0.25">
      <c r="B45" s="42" t="s">
        <v>247</v>
      </c>
      <c r="C45" s="23" t="s">
        <v>250</v>
      </c>
    </row>
  </sheetData>
  <phoneticPr fontId="7" type="noConversion"/>
  <hyperlinks>
    <hyperlink ref="C45" r:id="rId1" xr:uid="{69FB66D1-9473-43D1-9C7E-25185F69583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0D60B-1F0B-4492-B1FC-7345D71A2AAD}">
  <dimension ref="A1:K37"/>
  <sheetViews>
    <sheetView workbookViewId="0">
      <selection activeCell="J1" sqref="J1"/>
    </sheetView>
  </sheetViews>
  <sheetFormatPr defaultColWidth="8.7109375" defaultRowHeight="15" x14ac:dyDescent="0.25"/>
  <cols>
    <col min="1" max="1" width="3.85546875" style="22" bestFit="1" customWidth="1"/>
    <col min="2" max="2" width="20.5703125" style="22" bestFit="1" customWidth="1"/>
    <col min="3" max="3" width="8.42578125" style="22" customWidth="1"/>
    <col min="4" max="8" width="6.140625" style="22" bestFit="1" customWidth="1"/>
    <col min="9" max="9" width="7.42578125" style="22" bestFit="1" customWidth="1"/>
    <col min="10" max="16384" width="8.7109375" style="22"/>
  </cols>
  <sheetData>
    <row r="1" spans="1:11" x14ac:dyDescent="0.25">
      <c r="A1" s="21" t="s">
        <v>17</v>
      </c>
      <c r="B1" s="21" t="s">
        <v>18</v>
      </c>
      <c r="C1" s="21" t="s">
        <v>19</v>
      </c>
      <c r="D1" s="21" t="s">
        <v>20</v>
      </c>
      <c r="E1" s="21" t="s">
        <v>21</v>
      </c>
      <c r="F1" s="21" t="s">
        <v>22</v>
      </c>
      <c r="G1" s="21" t="s">
        <v>23</v>
      </c>
      <c r="H1" s="21" t="s">
        <v>24</v>
      </c>
      <c r="I1" s="21" t="s">
        <v>25</v>
      </c>
      <c r="K1" s="33" t="s">
        <v>61</v>
      </c>
    </row>
    <row r="2" spans="1:11" x14ac:dyDescent="0.25">
      <c r="A2" s="22" t="s">
        <v>26</v>
      </c>
      <c r="B2" s="22" t="s">
        <v>195</v>
      </c>
      <c r="C2" s="33" t="s">
        <v>220</v>
      </c>
      <c r="D2" s="22" t="s">
        <v>221</v>
      </c>
      <c r="E2" s="22" t="s">
        <v>160</v>
      </c>
      <c r="F2" s="22" t="s">
        <v>160</v>
      </c>
      <c r="G2" s="22" t="s">
        <v>171</v>
      </c>
      <c r="H2" s="22" t="s">
        <v>222</v>
      </c>
      <c r="I2" s="22">
        <v>100</v>
      </c>
    </row>
    <row r="3" spans="1:11" x14ac:dyDescent="0.25">
      <c r="A3" s="22" t="s">
        <v>27</v>
      </c>
      <c r="B3" s="22" t="s">
        <v>217</v>
      </c>
      <c r="C3" s="22" t="s">
        <v>220</v>
      </c>
      <c r="D3" s="22" t="s">
        <v>223</v>
      </c>
      <c r="E3" s="22" t="s">
        <v>224</v>
      </c>
      <c r="F3" s="22" t="s">
        <v>161</v>
      </c>
      <c r="G3" s="22" t="s">
        <v>190</v>
      </c>
      <c r="H3" s="22" t="s">
        <v>225</v>
      </c>
      <c r="I3" s="22">
        <v>99</v>
      </c>
    </row>
    <row r="4" spans="1:11" x14ac:dyDescent="0.25">
      <c r="A4" s="22" t="s">
        <v>28</v>
      </c>
      <c r="B4" s="22" t="s">
        <v>212</v>
      </c>
      <c r="C4" s="22" t="s">
        <v>223</v>
      </c>
      <c r="D4" s="22" t="s">
        <v>160</v>
      </c>
      <c r="E4" s="22" t="s">
        <v>162</v>
      </c>
      <c r="F4" s="22" t="s">
        <v>172</v>
      </c>
      <c r="G4" s="22" t="s">
        <v>183</v>
      </c>
      <c r="H4" s="22" t="s">
        <v>226</v>
      </c>
      <c r="I4" s="22">
        <v>98</v>
      </c>
    </row>
    <row r="5" spans="1:11" x14ac:dyDescent="0.25">
      <c r="A5" s="22" t="s">
        <v>29</v>
      </c>
      <c r="B5" s="22" t="s">
        <v>219</v>
      </c>
      <c r="C5" s="22" t="s">
        <v>227</v>
      </c>
      <c r="D5" s="22" t="s">
        <v>171</v>
      </c>
      <c r="E5" s="22" t="s">
        <v>172</v>
      </c>
      <c r="F5" s="22" t="s">
        <v>176</v>
      </c>
      <c r="G5" s="22" t="s">
        <v>180</v>
      </c>
      <c r="H5" s="22" t="s">
        <v>228</v>
      </c>
      <c r="I5" s="22">
        <v>97</v>
      </c>
    </row>
    <row r="6" spans="1:11" x14ac:dyDescent="0.25">
      <c r="A6" s="22" t="s">
        <v>30</v>
      </c>
      <c r="B6" s="22" t="s">
        <v>8</v>
      </c>
      <c r="C6" s="22" t="s">
        <v>160</v>
      </c>
      <c r="D6" s="22" t="s">
        <v>176</v>
      </c>
      <c r="E6" s="22" t="s">
        <v>180</v>
      </c>
      <c r="F6" s="22" t="s">
        <v>187</v>
      </c>
      <c r="H6" s="22" t="s">
        <v>186</v>
      </c>
      <c r="I6" s="22">
        <v>96</v>
      </c>
    </row>
    <row r="7" spans="1:11" x14ac:dyDescent="0.25">
      <c r="A7" s="22" t="s">
        <v>31</v>
      </c>
      <c r="B7" s="22" t="s">
        <v>71</v>
      </c>
      <c r="C7" s="22" t="s">
        <v>224</v>
      </c>
      <c r="D7" s="22" t="s">
        <v>163</v>
      </c>
      <c r="E7" s="22" t="s">
        <v>183</v>
      </c>
      <c r="H7" s="22" t="s">
        <v>193</v>
      </c>
      <c r="I7" s="22">
        <v>95</v>
      </c>
    </row>
    <row r="8" spans="1:11" x14ac:dyDescent="0.25">
      <c r="A8" s="22" t="s">
        <v>32</v>
      </c>
      <c r="B8" s="22" t="s">
        <v>135</v>
      </c>
      <c r="C8" s="22" t="s">
        <v>223</v>
      </c>
      <c r="D8" s="22" t="s">
        <v>224</v>
      </c>
      <c r="H8" s="22" t="s">
        <v>229</v>
      </c>
      <c r="I8" s="22">
        <v>94</v>
      </c>
    </row>
    <row r="9" spans="1:11" x14ac:dyDescent="0.25">
      <c r="A9" s="22" t="s">
        <v>33</v>
      </c>
      <c r="B9" s="22" t="s">
        <v>9</v>
      </c>
      <c r="C9" s="22" t="s">
        <v>166</v>
      </c>
      <c r="D9" s="22" t="s">
        <v>180</v>
      </c>
      <c r="H9" s="22" t="s">
        <v>199</v>
      </c>
      <c r="I9" s="22">
        <v>93</v>
      </c>
    </row>
    <row r="10" spans="1:11" x14ac:dyDescent="0.25">
      <c r="A10" s="22" t="s">
        <v>34</v>
      </c>
      <c r="B10" s="22" t="s">
        <v>131</v>
      </c>
      <c r="C10" s="22" t="s">
        <v>187</v>
      </c>
      <c r="D10" s="22" t="s">
        <v>183</v>
      </c>
      <c r="H10" s="22" t="s">
        <v>230</v>
      </c>
      <c r="I10" s="22">
        <v>92</v>
      </c>
    </row>
    <row r="11" spans="1:11" x14ac:dyDescent="0.25">
      <c r="A11" s="22" t="s">
        <v>35</v>
      </c>
      <c r="B11" s="22" t="s">
        <v>102</v>
      </c>
      <c r="C11" s="23" t="s">
        <v>178</v>
      </c>
      <c r="H11" s="22" t="s">
        <v>178</v>
      </c>
      <c r="I11" s="22">
        <v>91</v>
      </c>
    </row>
    <row r="12" spans="1:11" x14ac:dyDescent="0.25">
      <c r="A12" s="22" t="s">
        <v>36</v>
      </c>
      <c r="B12" s="22" t="s">
        <v>69</v>
      </c>
      <c r="C12" s="22" t="s">
        <v>180</v>
      </c>
      <c r="H12" s="22" t="s">
        <v>180</v>
      </c>
      <c r="I12" s="22">
        <v>90</v>
      </c>
    </row>
    <row r="13" spans="1:11" x14ac:dyDescent="0.25">
      <c r="A13" s="22" t="s">
        <v>37</v>
      </c>
      <c r="B13" s="22" t="s">
        <v>14</v>
      </c>
      <c r="H13" s="22" t="s">
        <v>201</v>
      </c>
      <c r="I13" s="22">
        <v>50</v>
      </c>
    </row>
    <row r="14" spans="1:11" x14ac:dyDescent="0.25">
      <c r="A14" s="22" t="s">
        <v>37</v>
      </c>
      <c r="B14" s="22" t="s">
        <v>213</v>
      </c>
      <c r="H14" s="22" t="s">
        <v>201</v>
      </c>
      <c r="I14" s="22">
        <v>50</v>
      </c>
    </row>
    <row r="15" spans="1:11" x14ac:dyDescent="0.25">
      <c r="A15" s="22" t="s">
        <v>37</v>
      </c>
      <c r="B15" s="22" t="s">
        <v>218</v>
      </c>
      <c r="H15" s="22" t="s">
        <v>201</v>
      </c>
      <c r="I15" s="22">
        <v>50</v>
      </c>
    </row>
    <row r="16" spans="1:11" x14ac:dyDescent="0.25">
      <c r="A16" s="22" t="s">
        <v>37</v>
      </c>
      <c r="B16" s="22" t="s">
        <v>108</v>
      </c>
      <c r="H16" s="22" t="s">
        <v>201</v>
      </c>
      <c r="I16" s="22">
        <v>50</v>
      </c>
    </row>
    <row r="17" spans="1:9" x14ac:dyDescent="0.25">
      <c r="A17" s="22" t="s">
        <v>37</v>
      </c>
      <c r="B17" s="22" t="s">
        <v>13</v>
      </c>
      <c r="H17" s="22" t="s">
        <v>201</v>
      </c>
      <c r="I17" s="22">
        <v>50</v>
      </c>
    </row>
    <row r="18" spans="1:9" x14ac:dyDescent="0.25">
      <c r="A18" s="22" t="s">
        <v>37</v>
      </c>
      <c r="B18" s="22" t="s">
        <v>147</v>
      </c>
      <c r="H18" s="22" t="s">
        <v>201</v>
      </c>
      <c r="I18" s="22">
        <v>50</v>
      </c>
    </row>
    <row r="19" spans="1:9" x14ac:dyDescent="0.25">
      <c r="A19" s="22" t="s">
        <v>37</v>
      </c>
      <c r="B19" s="22" t="s">
        <v>6</v>
      </c>
      <c r="H19" s="22" t="s">
        <v>201</v>
      </c>
      <c r="I19" s="22">
        <v>50</v>
      </c>
    </row>
    <row r="20" spans="1:9" x14ac:dyDescent="0.25">
      <c r="A20" s="22" t="s">
        <v>37</v>
      </c>
      <c r="B20" s="22" t="s">
        <v>154</v>
      </c>
      <c r="H20" s="22" t="s">
        <v>201</v>
      </c>
      <c r="I20" s="22">
        <v>50</v>
      </c>
    </row>
    <row r="21" spans="1:9" x14ac:dyDescent="0.25">
      <c r="A21" s="22" t="s">
        <v>37</v>
      </c>
      <c r="B21" s="22" t="s">
        <v>104</v>
      </c>
      <c r="H21" s="22" t="s">
        <v>201</v>
      </c>
      <c r="I21" s="22">
        <v>50</v>
      </c>
    </row>
    <row r="22" spans="1:9" x14ac:dyDescent="0.25">
      <c r="A22" s="22" t="s">
        <v>37</v>
      </c>
      <c r="B22" s="22" t="s">
        <v>103</v>
      </c>
      <c r="H22" s="22" t="s">
        <v>201</v>
      </c>
      <c r="I22" s="22">
        <v>50</v>
      </c>
    </row>
    <row r="23" spans="1:9" x14ac:dyDescent="0.25">
      <c r="A23" s="22" t="s">
        <v>37</v>
      </c>
      <c r="B23" s="22" t="s">
        <v>11</v>
      </c>
      <c r="H23" s="22" t="s">
        <v>201</v>
      </c>
      <c r="I23" s="22">
        <v>50</v>
      </c>
    </row>
    <row r="24" spans="1:9" x14ac:dyDescent="0.25">
      <c r="A24" s="22" t="s">
        <v>37</v>
      </c>
      <c r="B24" s="22" t="s">
        <v>214</v>
      </c>
      <c r="H24" s="22" t="s">
        <v>201</v>
      </c>
      <c r="I24" s="22">
        <v>50</v>
      </c>
    </row>
    <row r="25" spans="1:9" x14ac:dyDescent="0.25">
      <c r="A25" s="22" t="s">
        <v>37</v>
      </c>
      <c r="B25" s="22" t="s">
        <v>105</v>
      </c>
      <c r="H25" s="22" t="s">
        <v>201</v>
      </c>
      <c r="I25" s="22">
        <v>50</v>
      </c>
    </row>
    <row r="26" spans="1:9" x14ac:dyDescent="0.25">
      <c r="A26" s="22" t="s">
        <v>37</v>
      </c>
      <c r="B26" s="22" t="s">
        <v>200</v>
      </c>
      <c r="H26" s="22" t="s">
        <v>201</v>
      </c>
      <c r="I26" s="22">
        <v>50</v>
      </c>
    </row>
    <row r="27" spans="1:9" x14ac:dyDescent="0.25">
      <c r="A27" s="22" t="s">
        <v>37</v>
      </c>
      <c r="B27" s="22" t="s">
        <v>152</v>
      </c>
      <c r="H27" s="22" t="s">
        <v>201</v>
      </c>
      <c r="I27" s="22">
        <v>50</v>
      </c>
    </row>
    <row r="28" spans="1:9" x14ac:dyDescent="0.25">
      <c r="A28" s="22" t="s">
        <v>37</v>
      </c>
      <c r="B28" s="22" t="s">
        <v>144</v>
      </c>
      <c r="H28" s="22" t="s">
        <v>201</v>
      </c>
      <c r="I28" s="22">
        <v>50</v>
      </c>
    </row>
    <row r="29" spans="1:9" x14ac:dyDescent="0.25">
      <c r="A29" s="22" t="s">
        <v>37</v>
      </c>
      <c r="B29" s="22" t="s">
        <v>137</v>
      </c>
      <c r="H29" s="22" t="s">
        <v>201</v>
      </c>
      <c r="I29" s="22">
        <v>50</v>
      </c>
    </row>
    <row r="30" spans="1:9" x14ac:dyDescent="0.25">
      <c r="A30" s="22" t="s">
        <v>37</v>
      </c>
      <c r="B30" s="22" t="s">
        <v>140</v>
      </c>
      <c r="H30" s="22" t="s">
        <v>201</v>
      </c>
      <c r="I30" s="22">
        <v>50</v>
      </c>
    </row>
    <row r="31" spans="1:9" x14ac:dyDescent="0.25">
      <c r="A31" s="22" t="s">
        <v>37</v>
      </c>
      <c r="B31" s="22" t="s">
        <v>155</v>
      </c>
      <c r="H31" s="22" t="s">
        <v>201</v>
      </c>
      <c r="I31" s="22">
        <v>50</v>
      </c>
    </row>
    <row r="32" spans="1:9" x14ac:dyDescent="0.25">
      <c r="A32" s="22" t="s">
        <v>37</v>
      </c>
      <c r="B32" s="22" t="s">
        <v>5</v>
      </c>
      <c r="H32" s="22" t="s">
        <v>201</v>
      </c>
      <c r="I32" s="22">
        <v>50</v>
      </c>
    </row>
    <row r="33" spans="1:9" x14ac:dyDescent="0.25">
      <c r="A33" s="22" t="s">
        <v>37</v>
      </c>
      <c r="B33" s="22" t="s">
        <v>12</v>
      </c>
      <c r="H33" s="22" t="s">
        <v>201</v>
      </c>
      <c r="I33" s="22">
        <v>50</v>
      </c>
    </row>
    <row r="34" spans="1:9" x14ac:dyDescent="0.25">
      <c r="A34" s="22" t="s">
        <v>37</v>
      </c>
      <c r="B34" s="22" t="s">
        <v>72</v>
      </c>
      <c r="H34" s="22" t="s">
        <v>201</v>
      </c>
      <c r="I34" s="22">
        <v>50</v>
      </c>
    </row>
    <row r="35" spans="1:9" x14ac:dyDescent="0.25">
      <c r="A35" s="22" t="s">
        <v>37</v>
      </c>
      <c r="B35" s="22" t="s">
        <v>151</v>
      </c>
      <c r="H35" s="22" t="s">
        <v>201</v>
      </c>
      <c r="I35" s="22">
        <v>50</v>
      </c>
    </row>
    <row r="37" spans="1:9" x14ac:dyDescent="0.25">
      <c r="B37" s="42" t="s">
        <v>247</v>
      </c>
      <c r="C37" s="23" t="s">
        <v>249</v>
      </c>
    </row>
  </sheetData>
  <hyperlinks>
    <hyperlink ref="C37" r:id="rId1" xr:uid="{73CE3A0A-B8C3-4BDD-AB21-B4CA2C72E03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50C4-E12F-43CC-B114-39690705F3C6}">
  <dimension ref="A1:K36"/>
  <sheetViews>
    <sheetView workbookViewId="0">
      <selection activeCell="B36" sqref="B36"/>
    </sheetView>
  </sheetViews>
  <sheetFormatPr defaultColWidth="8.7109375" defaultRowHeight="15" x14ac:dyDescent="0.25"/>
  <cols>
    <col min="1" max="1" width="4" style="22" bestFit="1" customWidth="1"/>
    <col min="2" max="2" width="20.5703125" style="22" bestFit="1" customWidth="1"/>
    <col min="3" max="8" width="6.42578125" style="22" bestFit="1" customWidth="1"/>
    <col min="9" max="9" width="8" style="22" bestFit="1" customWidth="1"/>
    <col min="10" max="16384" width="8.7109375" style="22"/>
  </cols>
  <sheetData>
    <row r="1" spans="1:11" x14ac:dyDescent="0.25">
      <c r="A1" s="21" t="s">
        <v>17</v>
      </c>
      <c r="B1" s="21" t="s">
        <v>18</v>
      </c>
      <c r="C1" s="21" t="s">
        <v>19</v>
      </c>
      <c r="D1" s="21" t="s">
        <v>20</v>
      </c>
      <c r="E1" s="21" t="s">
        <v>21</v>
      </c>
      <c r="F1" s="21" t="s">
        <v>22</v>
      </c>
      <c r="G1" s="21" t="s">
        <v>23</v>
      </c>
      <c r="H1" s="21" t="s">
        <v>24</v>
      </c>
      <c r="I1" s="21" t="s">
        <v>25</v>
      </c>
      <c r="K1" s="33" t="s">
        <v>61</v>
      </c>
    </row>
    <row r="2" spans="1:11" x14ac:dyDescent="0.25">
      <c r="A2" s="22" t="s">
        <v>26</v>
      </c>
      <c r="B2" s="22" t="s">
        <v>195</v>
      </c>
      <c r="C2" s="22" t="s">
        <v>220</v>
      </c>
      <c r="D2" s="22" t="s">
        <v>227</v>
      </c>
      <c r="E2" s="22" t="s">
        <v>223</v>
      </c>
      <c r="F2" s="22" t="s">
        <v>224</v>
      </c>
      <c r="G2" s="22" t="s">
        <v>224</v>
      </c>
      <c r="H2" s="22" t="s">
        <v>231</v>
      </c>
      <c r="I2" s="22">
        <v>100</v>
      </c>
    </row>
    <row r="3" spans="1:11" x14ac:dyDescent="0.25">
      <c r="A3" s="22" t="s">
        <v>27</v>
      </c>
      <c r="B3" s="22" t="s">
        <v>219</v>
      </c>
      <c r="C3" s="22" t="s">
        <v>160</v>
      </c>
      <c r="D3" s="22" t="s">
        <v>224</v>
      </c>
      <c r="E3" s="22" t="s">
        <v>224</v>
      </c>
      <c r="F3" s="22" t="s">
        <v>171</v>
      </c>
      <c r="G3" s="22" t="s">
        <v>190</v>
      </c>
      <c r="H3" s="22" t="s">
        <v>232</v>
      </c>
      <c r="I3" s="22">
        <v>99</v>
      </c>
    </row>
    <row r="4" spans="1:11" x14ac:dyDescent="0.25">
      <c r="A4" s="22" t="s">
        <v>28</v>
      </c>
      <c r="B4" s="22" t="s">
        <v>102</v>
      </c>
      <c r="C4" s="22" t="s">
        <v>233</v>
      </c>
      <c r="D4" s="22" t="s">
        <v>223</v>
      </c>
      <c r="E4" s="22" t="s">
        <v>224</v>
      </c>
      <c r="F4" s="22" t="s">
        <v>166</v>
      </c>
      <c r="G4" s="22" t="s">
        <v>187</v>
      </c>
      <c r="H4" s="22" t="s">
        <v>234</v>
      </c>
      <c r="I4" s="22">
        <v>98</v>
      </c>
    </row>
    <row r="5" spans="1:11" x14ac:dyDescent="0.25">
      <c r="A5" s="22" t="s">
        <v>29</v>
      </c>
      <c r="B5" s="22" t="s">
        <v>151</v>
      </c>
      <c r="C5" s="22" t="s">
        <v>224</v>
      </c>
      <c r="D5" s="22" t="s">
        <v>166</v>
      </c>
      <c r="E5" s="22" t="s">
        <v>175</v>
      </c>
      <c r="F5" s="22" t="s">
        <v>176</v>
      </c>
      <c r="G5" s="22" t="s">
        <v>178</v>
      </c>
      <c r="H5" s="22" t="s">
        <v>235</v>
      </c>
      <c r="I5" s="22">
        <v>97</v>
      </c>
    </row>
    <row r="6" spans="1:11" x14ac:dyDescent="0.25">
      <c r="A6" s="22" t="s">
        <v>30</v>
      </c>
      <c r="B6" s="22" t="s">
        <v>9</v>
      </c>
      <c r="C6" s="22" t="s">
        <v>163</v>
      </c>
      <c r="D6" s="22" t="s">
        <v>176</v>
      </c>
      <c r="E6" s="22" t="s">
        <v>180</v>
      </c>
      <c r="F6" s="22" t="s">
        <v>183</v>
      </c>
      <c r="H6" s="22" t="s">
        <v>236</v>
      </c>
      <c r="I6" s="22">
        <v>96</v>
      </c>
    </row>
    <row r="7" spans="1:11" x14ac:dyDescent="0.25">
      <c r="A7" s="22" t="s">
        <v>31</v>
      </c>
      <c r="B7" s="22" t="s">
        <v>212</v>
      </c>
      <c r="C7" s="22" t="s">
        <v>224</v>
      </c>
      <c r="D7" s="22" t="s">
        <v>173</v>
      </c>
      <c r="E7" s="22" t="s">
        <v>183</v>
      </c>
      <c r="H7" s="22" t="s">
        <v>237</v>
      </c>
      <c r="I7" s="22">
        <v>95</v>
      </c>
    </row>
    <row r="8" spans="1:11" x14ac:dyDescent="0.25">
      <c r="A8" s="22" t="s">
        <v>32</v>
      </c>
      <c r="B8" s="22" t="s">
        <v>213</v>
      </c>
      <c r="C8" s="22" t="s">
        <v>233</v>
      </c>
      <c r="D8" s="22" t="s">
        <v>233</v>
      </c>
      <c r="H8" s="22" t="s">
        <v>238</v>
      </c>
      <c r="I8" s="22">
        <v>94</v>
      </c>
    </row>
    <row r="9" spans="1:11" x14ac:dyDescent="0.25">
      <c r="A9" s="22" t="s">
        <v>33</v>
      </c>
      <c r="B9" s="22" t="s">
        <v>12</v>
      </c>
      <c r="C9" s="33" t="s">
        <v>239</v>
      </c>
      <c r="D9" s="22" t="s">
        <v>163</v>
      </c>
      <c r="H9" s="22" t="s">
        <v>240</v>
      </c>
      <c r="I9" s="22">
        <v>93</v>
      </c>
    </row>
    <row r="10" spans="1:11" x14ac:dyDescent="0.25">
      <c r="A10" s="22" t="s">
        <v>34</v>
      </c>
      <c r="B10" s="22" t="s">
        <v>152</v>
      </c>
      <c r="C10" s="22" t="s">
        <v>233</v>
      </c>
      <c r="D10" s="22" t="s">
        <v>223</v>
      </c>
      <c r="H10" s="22" t="s">
        <v>240</v>
      </c>
      <c r="I10" s="22">
        <v>92</v>
      </c>
    </row>
    <row r="11" spans="1:11" x14ac:dyDescent="0.25">
      <c r="A11" s="22" t="s">
        <v>35</v>
      </c>
      <c r="B11" s="22" t="s">
        <v>217</v>
      </c>
      <c r="C11" s="22" t="s">
        <v>233</v>
      </c>
      <c r="D11" s="22" t="s">
        <v>223</v>
      </c>
      <c r="H11" s="22" t="s">
        <v>240</v>
      </c>
      <c r="I11" s="22">
        <v>91</v>
      </c>
    </row>
    <row r="12" spans="1:11" x14ac:dyDescent="0.25">
      <c r="A12" s="22" t="s">
        <v>36</v>
      </c>
      <c r="B12" s="22" t="s">
        <v>131</v>
      </c>
      <c r="C12" s="22" t="s">
        <v>224</v>
      </c>
      <c r="D12" s="22" t="s">
        <v>171</v>
      </c>
      <c r="H12" s="22" t="s">
        <v>241</v>
      </c>
      <c r="I12" s="22">
        <v>90</v>
      </c>
    </row>
    <row r="13" spans="1:11" x14ac:dyDescent="0.25">
      <c r="A13" s="22" t="s">
        <v>37</v>
      </c>
      <c r="B13" s="22" t="s">
        <v>135</v>
      </c>
      <c r="C13" s="22" t="s">
        <v>224</v>
      </c>
      <c r="D13" s="22" t="s">
        <v>161</v>
      </c>
      <c r="H13" s="22" t="s">
        <v>242</v>
      </c>
      <c r="I13" s="22">
        <v>89</v>
      </c>
    </row>
    <row r="14" spans="1:11" x14ac:dyDescent="0.25">
      <c r="A14" s="22" t="s">
        <v>38</v>
      </c>
      <c r="B14" s="22" t="s">
        <v>11</v>
      </c>
      <c r="C14" s="22" t="s">
        <v>233</v>
      </c>
      <c r="D14" s="22" t="s">
        <v>176</v>
      </c>
      <c r="H14" s="22" t="s">
        <v>243</v>
      </c>
      <c r="I14" s="22">
        <v>88</v>
      </c>
    </row>
    <row r="15" spans="1:11" x14ac:dyDescent="0.25">
      <c r="A15" s="22" t="s">
        <v>39</v>
      </c>
      <c r="B15" s="22" t="s">
        <v>14</v>
      </c>
      <c r="C15" s="22" t="s">
        <v>223</v>
      </c>
      <c r="D15" s="22" t="s">
        <v>183</v>
      </c>
      <c r="H15" s="22" t="s">
        <v>244</v>
      </c>
      <c r="I15" s="22">
        <v>87</v>
      </c>
    </row>
    <row r="16" spans="1:11" x14ac:dyDescent="0.25">
      <c r="A16" s="22" t="s">
        <v>40</v>
      </c>
      <c r="B16" s="22" t="s">
        <v>6</v>
      </c>
      <c r="C16" s="22" t="s">
        <v>171</v>
      </c>
      <c r="D16" s="22" t="s">
        <v>180</v>
      </c>
      <c r="H16" s="22" t="s">
        <v>244</v>
      </c>
      <c r="I16" s="22">
        <v>86</v>
      </c>
    </row>
    <row r="17" spans="1:9" x14ac:dyDescent="0.25">
      <c r="A17" s="22" t="s">
        <v>41</v>
      </c>
      <c r="B17" s="22" t="s">
        <v>71</v>
      </c>
      <c r="C17" s="22" t="s">
        <v>160</v>
      </c>
      <c r="D17" s="22" t="s">
        <v>183</v>
      </c>
      <c r="H17" s="22" t="s">
        <v>197</v>
      </c>
      <c r="I17" s="22">
        <v>85</v>
      </c>
    </row>
    <row r="18" spans="1:9" x14ac:dyDescent="0.25">
      <c r="A18" s="22" t="s">
        <v>42</v>
      </c>
      <c r="B18" s="22" t="s">
        <v>72</v>
      </c>
      <c r="C18" s="22" t="s">
        <v>176</v>
      </c>
      <c r="D18" s="22" t="s">
        <v>178</v>
      </c>
      <c r="H18" s="22" t="s">
        <v>245</v>
      </c>
      <c r="I18" s="22">
        <v>84</v>
      </c>
    </row>
    <row r="19" spans="1:9" x14ac:dyDescent="0.25">
      <c r="A19" s="22" t="s">
        <v>43</v>
      </c>
      <c r="B19" s="22" t="s">
        <v>69</v>
      </c>
      <c r="C19" s="22" t="s">
        <v>187</v>
      </c>
      <c r="D19" s="22" t="s">
        <v>187</v>
      </c>
      <c r="H19" s="22" t="s">
        <v>246</v>
      </c>
      <c r="I19" s="22">
        <v>83</v>
      </c>
    </row>
    <row r="20" spans="1:9" x14ac:dyDescent="0.25">
      <c r="A20" s="22" t="s">
        <v>44</v>
      </c>
      <c r="B20" s="22" t="s">
        <v>108</v>
      </c>
      <c r="C20" s="22" t="s">
        <v>220</v>
      </c>
      <c r="H20" s="22" t="s">
        <v>220</v>
      </c>
      <c r="I20" s="22">
        <v>82</v>
      </c>
    </row>
    <row r="21" spans="1:9" x14ac:dyDescent="0.25">
      <c r="A21" s="22" t="s">
        <v>45</v>
      </c>
      <c r="B21" s="22" t="s">
        <v>13</v>
      </c>
      <c r="C21" s="22" t="s">
        <v>172</v>
      </c>
      <c r="H21" s="22" t="s">
        <v>172</v>
      </c>
      <c r="I21" s="22">
        <v>81</v>
      </c>
    </row>
    <row r="22" spans="1:9" x14ac:dyDescent="0.25">
      <c r="A22" s="22" t="s">
        <v>46</v>
      </c>
      <c r="B22" s="22" t="s">
        <v>8</v>
      </c>
      <c r="C22" s="22" t="s">
        <v>178</v>
      </c>
      <c r="H22" s="22" t="s">
        <v>178</v>
      </c>
      <c r="I22" s="22">
        <v>80</v>
      </c>
    </row>
    <row r="23" spans="1:9" x14ac:dyDescent="0.25">
      <c r="A23" s="22" t="s">
        <v>47</v>
      </c>
      <c r="B23" s="22" t="s">
        <v>218</v>
      </c>
      <c r="H23" s="22" t="s">
        <v>201</v>
      </c>
      <c r="I23" s="22">
        <v>50</v>
      </c>
    </row>
    <row r="24" spans="1:9" x14ac:dyDescent="0.25">
      <c r="A24" s="22" t="s">
        <v>47</v>
      </c>
      <c r="B24" s="22" t="s">
        <v>147</v>
      </c>
      <c r="H24" s="22" t="s">
        <v>201</v>
      </c>
      <c r="I24" s="22">
        <v>50</v>
      </c>
    </row>
    <row r="25" spans="1:9" x14ac:dyDescent="0.25">
      <c r="A25" s="22" t="s">
        <v>47</v>
      </c>
      <c r="B25" s="22" t="s">
        <v>154</v>
      </c>
      <c r="H25" s="22" t="s">
        <v>201</v>
      </c>
      <c r="I25" s="22">
        <v>50</v>
      </c>
    </row>
    <row r="26" spans="1:9" x14ac:dyDescent="0.25">
      <c r="A26" s="22" t="s">
        <v>47</v>
      </c>
      <c r="B26" s="22" t="s">
        <v>103</v>
      </c>
      <c r="H26" s="22" t="s">
        <v>201</v>
      </c>
      <c r="I26" s="22">
        <v>50</v>
      </c>
    </row>
    <row r="27" spans="1:9" x14ac:dyDescent="0.25">
      <c r="A27" s="22" t="s">
        <v>47</v>
      </c>
      <c r="B27" s="22" t="s">
        <v>104</v>
      </c>
      <c r="H27" s="22" t="s">
        <v>201</v>
      </c>
      <c r="I27" s="22">
        <v>50</v>
      </c>
    </row>
    <row r="28" spans="1:9" x14ac:dyDescent="0.25">
      <c r="A28" s="22" t="s">
        <v>47</v>
      </c>
      <c r="B28" s="22" t="s">
        <v>214</v>
      </c>
      <c r="H28" s="22" t="s">
        <v>201</v>
      </c>
      <c r="I28" s="22">
        <v>50</v>
      </c>
    </row>
    <row r="29" spans="1:9" x14ac:dyDescent="0.25">
      <c r="A29" s="22" t="s">
        <v>47</v>
      </c>
      <c r="B29" s="22" t="s">
        <v>105</v>
      </c>
      <c r="H29" s="22" t="s">
        <v>201</v>
      </c>
      <c r="I29" s="22">
        <v>50</v>
      </c>
    </row>
    <row r="30" spans="1:9" x14ac:dyDescent="0.25">
      <c r="A30" s="22" t="s">
        <v>47</v>
      </c>
      <c r="B30" s="22" t="s">
        <v>200</v>
      </c>
      <c r="H30" s="22" t="s">
        <v>201</v>
      </c>
      <c r="I30" s="22">
        <v>50</v>
      </c>
    </row>
    <row r="31" spans="1:9" x14ac:dyDescent="0.25">
      <c r="A31" s="22" t="s">
        <v>47</v>
      </c>
      <c r="B31" s="22" t="s">
        <v>137</v>
      </c>
      <c r="H31" s="22" t="s">
        <v>201</v>
      </c>
      <c r="I31" s="22">
        <v>50</v>
      </c>
    </row>
    <row r="32" spans="1:9" x14ac:dyDescent="0.25">
      <c r="A32" s="22" t="s">
        <v>47</v>
      </c>
      <c r="B32" s="22" t="s">
        <v>140</v>
      </c>
      <c r="H32" s="22" t="s">
        <v>201</v>
      </c>
      <c r="I32" s="22">
        <v>50</v>
      </c>
    </row>
    <row r="33" spans="1:9" x14ac:dyDescent="0.25">
      <c r="A33" s="22" t="s">
        <v>47</v>
      </c>
      <c r="B33" s="22" t="s">
        <v>155</v>
      </c>
      <c r="H33" s="22" t="s">
        <v>201</v>
      </c>
      <c r="I33" s="22">
        <v>50</v>
      </c>
    </row>
    <row r="34" spans="1:9" x14ac:dyDescent="0.25">
      <c r="A34" s="22" t="s">
        <v>47</v>
      </c>
      <c r="B34" s="22" t="s">
        <v>5</v>
      </c>
      <c r="H34" s="22" t="s">
        <v>201</v>
      </c>
      <c r="I34" s="22">
        <v>50</v>
      </c>
    </row>
    <row r="36" spans="1:9" x14ac:dyDescent="0.25">
      <c r="B36" s="42" t="s">
        <v>247</v>
      </c>
      <c r="C36" s="23" t="s">
        <v>248</v>
      </c>
    </row>
  </sheetData>
  <hyperlinks>
    <hyperlink ref="C36" r:id="rId1" xr:uid="{578CF5A0-39E4-48A5-B9DB-19F6917FA2F5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7DAC2-55F2-45C6-A365-E1F05CACE2AC}">
  <dimension ref="A1:H73"/>
  <sheetViews>
    <sheetView workbookViewId="0"/>
  </sheetViews>
  <sheetFormatPr defaultColWidth="8.7109375" defaultRowHeight="15" x14ac:dyDescent="0.25"/>
  <cols>
    <col min="1" max="1" width="3.85546875" style="22" bestFit="1" customWidth="1"/>
    <col min="2" max="2" width="20.5703125" style="22" bestFit="1" customWidth="1"/>
    <col min="3" max="3" width="8.42578125" style="22" customWidth="1"/>
    <col min="4" max="4" width="6.140625" style="22" bestFit="1" customWidth="1"/>
    <col min="5" max="5" width="7.42578125" style="22" bestFit="1" customWidth="1"/>
    <col min="6" max="6" width="8" style="22" bestFit="1" customWidth="1"/>
    <col min="7" max="16384" width="8.7109375" style="22"/>
  </cols>
  <sheetData>
    <row r="1" spans="1:8" x14ac:dyDescent="0.25">
      <c r="A1" s="21" t="s">
        <v>17</v>
      </c>
      <c r="B1" s="21" t="s">
        <v>18</v>
      </c>
      <c r="C1" s="21" t="s">
        <v>84</v>
      </c>
      <c r="D1" s="21" t="s">
        <v>85</v>
      </c>
      <c r="E1" s="21" t="s">
        <v>24</v>
      </c>
      <c r="F1" s="21" t="s">
        <v>25</v>
      </c>
      <c r="H1" s="33" t="s">
        <v>61</v>
      </c>
    </row>
    <row r="2" spans="1:8" x14ac:dyDescent="0.25">
      <c r="A2" s="22" t="s">
        <v>26</v>
      </c>
      <c r="B2" s="22" t="s">
        <v>12</v>
      </c>
      <c r="C2" s="22" t="s">
        <v>316</v>
      </c>
      <c r="D2" s="22" t="s">
        <v>317</v>
      </c>
      <c r="E2" s="22" t="s">
        <v>318</v>
      </c>
      <c r="F2" s="22">
        <v>100</v>
      </c>
    </row>
    <row r="3" spans="1:8" x14ac:dyDescent="0.25">
      <c r="A3" s="22" t="s">
        <v>27</v>
      </c>
      <c r="B3" s="22" t="s">
        <v>5</v>
      </c>
      <c r="C3" s="22" t="s">
        <v>319</v>
      </c>
      <c r="D3" s="22" t="s">
        <v>320</v>
      </c>
      <c r="E3" s="22" t="s">
        <v>321</v>
      </c>
      <c r="F3" s="22">
        <v>99</v>
      </c>
    </row>
    <row r="4" spans="1:8" x14ac:dyDescent="0.25">
      <c r="A4" s="22" t="s">
        <v>28</v>
      </c>
      <c r="B4" s="22" t="s">
        <v>315</v>
      </c>
      <c r="C4" s="22" t="s">
        <v>322</v>
      </c>
      <c r="D4" s="22" t="s">
        <v>323</v>
      </c>
      <c r="E4" s="22" t="s">
        <v>324</v>
      </c>
      <c r="F4" s="22">
        <v>98</v>
      </c>
    </row>
    <row r="5" spans="1:8" x14ac:dyDescent="0.25">
      <c r="A5" s="22" t="s">
        <v>29</v>
      </c>
      <c r="B5" s="22" t="s">
        <v>8</v>
      </c>
      <c r="C5" s="22" t="s">
        <v>316</v>
      </c>
      <c r="D5" s="22" t="s">
        <v>325</v>
      </c>
      <c r="E5" s="22" t="s">
        <v>326</v>
      </c>
      <c r="F5" s="22">
        <v>97</v>
      </c>
    </row>
    <row r="6" spans="1:8" x14ac:dyDescent="0.25">
      <c r="A6" s="22" t="s">
        <v>30</v>
      </c>
      <c r="B6" s="22" t="s">
        <v>102</v>
      </c>
      <c r="C6" s="22" t="s">
        <v>316</v>
      </c>
      <c r="D6" s="22" t="s">
        <v>325</v>
      </c>
      <c r="E6" s="22" t="s">
        <v>326</v>
      </c>
      <c r="F6" s="22">
        <v>96</v>
      </c>
    </row>
    <row r="7" spans="1:8" x14ac:dyDescent="0.25">
      <c r="A7" s="22" t="s">
        <v>31</v>
      </c>
      <c r="B7" s="22" t="s">
        <v>108</v>
      </c>
      <c r="C7" s="22" t="s">
        <v>327</v>
      </c>
      <c r="D7" s="22" t="s">
        <v>322</v>
      </c>
      <c r="E7" s="22" t="s">
        <v>328</v>
      </c>
      <c r="F7" s="22">
        <v>95</v>
      </c>
    </row>
    <row r="8" spans="1:8" x14ac:dyDescent="0.25">
      <c r="A8" s="22" t="s">
        <v>32</v>
      </c>
      <c r="B8" s="22" t="s">
        <v>6</v>
      </c>
      <c r="C8" s="22" t="s">
        <v>234</v>
      </c>
      <c r="D8" s="22" t="s">
        <v>316</v>
      </c>
      <c r="E8" s="22" t="s">
        <v>329</v>
      </c>
      <c r="F8" s="22">
        <v>94</v>
      </c>
    </row>
    <row r="9" spans="1:8" x14ac:dyDescent="0.25">
      <c r="A9" s="22" t="s">
        <v>33</v>
      </c>
      <c r="B9" s="22" t="s">
        <v>131</v>
      </c>
      <c r="C9" s="22" t="s">
        <v>330</v>
      </c>
      <c r="D9" s="22" t="s">
        <v>331</v>
      </c>
      <c r="E9" s="22" t="s">
        <v>332</v>
      </c>
      <c r="F9" s="22">
        <v>93</v>
      </c>
    </row>
    <row r="10" spans="1:8" x14ac:dyDescent="0.25">
      <c r="A10" s="22" t="s">
        <v>34</v>
      </c>
      <c r="B10" s="22" t="s">
        <v>72</v>
      </c>
      <c r="C10" s="22" t="s">
        <v>333</v>
      </c>
      <c r="D10" s="22" t="s">
        <v>334</v>
      </c>
      <c r="E10" s="22" t="s">
        <v>335</v>
      </c>
      <c r="F10" s="22">
        <v>92</v>
      </c>
    </row>
    <row r="11" spans="1:8" x14ac:dyDescent="0.25">
      <c r="A11" s="22" t="s">
        <v>35</v>
      </c>
      <c r="B11" s="22" t="s">
        <v>9</v>
      </c>
      <c r="C11" s="22" t="s">
        <v>336</v>
      </c>
      <c r="D11" s="22" t="s">
        <v>234</v>
      </c>
      <c r="E11" s="22" t="s">
        <v>337</v>
      </c>
      <c r="F11" s="22">
        <v>91</v>
      </c>
    </row>
    <row r="12" spans="1:8" x14ac:dyDescent="0.25">
      <c r="A12" s="22" t="s">
        <v>36</v>
      </c>
      <c r="B12" s="22" t="s">
        <v>142</v>
      </c>
      <c r="C12" s="22" t="s">
        <v>338</v>
      </c>
      <c r="D12" s="22" t="s">
        <v>225</v>
      </c>
      <c r="E12" s="22" t="s">
        <v>339</v>
      </c>
      <c r="F12" s="22">
        <v>90</v>
      </c>
    </row>
    <row r="13" spans="1:8" x14ac:dyDescent="0.25">
      <c r="A13" s="22" t="s">
        <v>37</v>
      </c>
      <c r="B13" s="22" t="s">
        <v>69</v>
      </c>
      <c r="C13" s="22" t="s">
        <v>340</v>
      </c>
      <c r="D13" s="22" t="s">
        <v>341</v>
      </c>
      <c r="E13" s="22" t="s">
        <v>342</v>
      </c>
      <c r="F13" s="22">
        <v>89</v>
      </c>
    </row>
    <row r="14" spans="1:8" x14ac:dyDescent="0.25">
      <c r="A14" s="22" t="s">
        <v>38</v>
      </c>
      <c r="B14" s="22" t="s">
        <v>71</v>
      </c>
      <c r="C14" s="22" t="s">
        <v>343</v>
      </c>
      <c r="D14" s="22" t="s">
        <v>344</v>
      </c>
      <c r="E14" s="22" t="s">
        <v>345</v>
      </c>
      <c r="F14" s="22">
        <v>88</v>
      </c>
    </row>
    <row r="15" spans="1:8" x14ac:dyDescent="0.25">
      <c r="A15" s="22" t="s">
        <v>39</v>
      </c>
      <c r="B15" s="22" t="s">
        <v>158</v>
      </c>
      <c r="C15" s="22" t="s">
        <v>346</v>
      </c>
      <c r="D15" s="22" t="s">
        <v>347</v>
      </c>
      <c r="E15" s="22" t="s">
        <v>348</v>
      </c>
      <c r="F15" s="22">
        <v>87</v>
      </c>
    </row>
    <row r="16" spans="1:8" x14ac:dyDescent="0.25">
      <c r="A16" s="22" t="s">
        <v>40</v>
      </c>
      <c r="B16" s="22" t="s">
        <v>218</v>
      </c>
      <c r="C16" s="22" t="s">
        <v>349</v>
      </c>
      <c r="D16" s="22" t="s">
        <v>325</v>
      </c>
      <c r="E16" s="22" t="s">
        <v>350</v>
      </c>
      <c r="F16" s="22">
        <v>86</v>
      </c>
    </row>
    <row r="17" spans="1:8" x14ac:dyDescent="0.25">
      <c r="A17" s="22" t="s">
        <v>41</v>
      </c>
      <c r="B17" s="22" t="s">
        <v>10</v>
      </c>
      <c r="C17" s="22" t="s">
        <v>351</v>
      </c>
      <c r="D17" s="22" t="s">
        <v>352</v>
      </c>
      <c r="E17" s="22" t="s">
        <v>353</v>
      </c>
      <c r="F17" s="22">
        <v>85</v>
      </c>
    </row>
    <row r="18" spans="1:8" x14ac:dyDescent="0.25">
      <c r="A18" s="22" t="s">
        <v>42</v>
      </c>
      <c r="B18" s="22" t="s">
        <v>132</v>
      </c>
      <c r="C18" s="22" t="s">
        <v>354</v>
      </c>
      <c r="D18" s="22" t="s">
        <v>355</v>
      </c>
      <c r="E18" s="22" t="s">
        <v>356</v>
      </c>
      <c r="F18" s="22">
        <v>84</v>
      </c>
    </row>
    <row r="19" spans="1:8" x14ac:dyDescent="0.25">
      <c r="A19" s="22" t="s">
        <v>43</v>
      </c>
      <c r="B19" s="22" t="s">
        <v>137</v>
      </c>
      <c r="C19" s="22" t="s">
        <v>224</v>
      </c>
      <c r="D19" s="22" t="s">
        <v>357</v>
      </c>
      <c r="E19" s="22" t="s">
        <v>358</v>
      </c>
      <c r="F19" s="22">
        <v>83</v>
      </c>
    </row>
    <row r="20" spans="1:8" x14ac:dyDescent="0.25">
      <c r="A20" s="22" t="s">
        <v>44</v>
      </c>
      <c r="B20" s="22" t="s">
        <v>361</v>
      </c>
      <c r="C20" s="22" t="s">
        <v>167</v>
      </c>
      <c r="D20" s="22" t="s">
        <v>201</v>
      </c>
      <c r="E20" s="22" t="s">
        <v>167</v>
      </c>
      <c r="F20" s="22">
        <v>82</v>
      </c>
    </row>
    <row r="21" spans="1:8" x14ac:dyDescent="0.25">
      <c r="A21" s="22" t="s">
        <v>45</v>
      </c>
      <c r="B21" s="22" t="s">
        <v>216</v>
      </c>
      <c r="C21" s="22" t="s">
        <v>359</v>
      </c>
      <c r="D21" s="22" t="s">
        <v>201</v>
      </c>
      <c r="E21" s="22" t="s">
        <v>359</v>
      </c>
      <c r="F21" s="22">
        <v>81</v>
      </c>
    </row>
    <row r="22" spans="1:8" x14ac:dyDescent="0.25">
      <c r="A22" s="22" t="s">
        <v>46</v>
      </c>
      <c r="B22" s="22" t="s">
        <v>144</v>
      </c>
      <c r="C22" s="22" t="s">
        <v>360</v>
      </c>
      <c r="D22" s="22" t="s">
        <v>181</v>
      </c>
      <c r="E22" s="22" t="s">
        <v>235</v>
      </c>
      <c r="F22" s="22">
        <v>80</v>
      </c>
    </row>
    <row r="23" spans="1:8" x14ac:dyDescent="0.25">
      <c r="A23" s="22" t="s">
        <v>47</v>
      </c>
      <c r="B23" s="22" t="s">
        <v>310</v>
      </c>
      <c r="C23" s="22" t="s">
        <v>201</v>
      </c>
      <c r="D23" s="22" t="s">
        <v>201</v>
      </c>
      <c r="E23" s="22" t="s">
        <v>201</v>
      </c>
      <c r="F23" s="22">
        <v>50</v>
      </c>
    </row>
    <row r="25" spans="1:8" x14ac:dyDescent="0.25">
      <c r="B25" s="47" t="s">
        <v>247</v>
      </c>
      <c r="C25" s="23" t="s">
        <v>362</v>
      </c>
    </row>
    <row r="27" spans="1:8" x14ac:dyDescent="0.25">
      <c r="A27" s="21"/>
      <c r="B27" s="21" t="s">
        <v>88</v>
      </c>
      <c r="C27" s="21" t="s">
        <v>19</v>
      </c>
      <c r="D27" s="21" t="s">
        <v>20</v>
      </c>
      <c r="E27" s="21" t="s">
        <v>21</v>
      </c>
      <c r="F27" s="21" t="s">
        <v>22</v>
      </c>
      <c r="G27" s="21" t="s">
        <v>23</v>
      </c>
      <c r="H27" s="21" t="s">
        <v>24</v>
      </c>
    </row>
    <row r="28" spans="1:8" x14ac:dyDescent="0.25">
      <c r="A28" s="22" t="s">
        <v>26</v>
      </c>
      <c r="B28" s="22" t="s">
        <v>72</v>
      </c>
      <c r="C28" s="22" t="s">
        <v>363</v>
      </c>
      <c r="D28" s="22" t="s">
        <v>223</v>
      </c>
      <c r="E28" s="22" t="s">
        <v>224</v>
      </c>
      <c r="F28" s="22" t="s">
        <v>171</v>
      </c>
      <c r="G28" s="22" t="s">
        <v>190</v>
      </c>
      <c r="H28" s="22" t="s">
        <v>333</v>
      </c>
    </row>
    <row r="29" spans="1:8" x14ac:dyDescent="0.25">
      <c r="A29" s="22" t="s">
        <v>27</v>
      </c>
      <c r="B29" s="22" t="s">
        <v>5</v>
      </c>
      <c r="C29" s="22" t="s">
        <v>221</v>
      </c>
      <c r="D29" s="22" t="s">
        <v>223</v>
      </c>
      <c r="E29" s="22" t="s">
        <v>161</v>
      </c>
      <c r="F29" s="22" t="s">
        <v>165</v>
      </c>
      <c r="G29" s="22" t="s">
        <v>162</v>
      </c>
      <c r="H29" s="22" t="s">
        <v>319</v>
      </c>
    </row>
    <row r="30" spans="1:8" x14ac:dyDescent="0.25">
      <c r="A30" s="22" t="s">
        <v>28</v>
      </c>
      <c r="B30" s="22" t="s">
        <v>108</v>
      </c>
      <c r="C30" s="22" t="s">
        <v>227</v>
      </c>
      <c r="D30" s="22" t="s">
        <v>160</v>
      </c>
      <c r="E30" s="22" t="s">
        <v>165</v>
      </c>
      <c r="F30" s="22" t="s">
        <v>165</v>
      </c>
      <c r="G30" s="22" t="s">
        <v>166</v>
      </c>
      <c r="H30" s="22" t="s">
        <v>327</v>
      </c>
    </row>
    <row r="31" spans="1:8" x14ac:dyDescent="0.25">
      <c r="A31" s="22" t="s">
        <v>29</v>
      </c>
      <c r="B31" s="22" t="s">
        <v>8</v>
      </c>
      <c r="C31" s="22" t="s">
        <v>160</v>
      </c>
      <c r="D31" s="22" t="s">
        <v>224</v>
      </c>
      <c r="E31" s="22" t="s">
        <v>171</v>
      </c>
      <c r="F31" s="22" t="s">
        <v>165</v>
      </c>
      <c r="G31" s="22" t="s">
        <v>166</v>
      </c>
      <c r="H31" s="22" t="s">
        <v>316</v>
      </c>
    </row>
    <row r="32" spans="1:8" x14ac:dyDescent="0.25">
      <c r="A32" s="22" t="s">
        <v>30</v>
      </c>
      <c r="B32" s="22" t="s">
        <v>102</v>
      </c>
      <c r="C32" s="22" t="s">
        <v>160</v>
      </c>
      <c r="D32" s="22" t="s">
        <v>171</v>
      </c>
      <c r="E32" s="22" t="s">
        <v>171</v>
      </c>
      <c r="F32" s="22" t="s">
        <v>165</v>
      </c>
      <c r="G32" s="22" t="s">
        <v>165</v>
      </c>
      <c r="H32" s="22" t="s">
        <v>316</v>
      </c>
    </row>
    <row r="33" spans="1:8" x14ac:dyDescent="0.25">
      <c r="A33" s="22" t="s">
        <v>31</v>
      </c>
      <c r="B33" s="22" t="s">
        <v>12</v>
      </c>
      <c r="C33" s="22" t="s">
        <v>171</v>
      </c>
      <c r="D33" s="22" t="s">
        <v>171</v>
      </c>
      <c r="E33" s="22" t="s">
        <v>161</v>
      </c>
      <c r="F33" s="22" t="s">
        <v>161</v>
      </c>
      <c r="G33" s="22" t="s">
        <v>190</v>
      </c>
      <c r="H33" s="22" t="s">
        <v>316</v>
      </c>
    </row>
    <row r="34" spans="1:8" x14ac:dyDescent="0.25">
      <c r="A34" s="22" t="s">
        <v>32</v>
      </c>
      <c r="B34" s="22" t="s">
        <v>315</v>
      </c>
      <c r="C34" s="22" t="s">
        <v>160</v>
      </c>
      <c r="D34" s="22" t="s">
        <v>224</v>
      </c>
      <c r="E34" s="22" t="s">
        <v>190</v>
      </c>
      <c r="F34" s="22" t="s">
        <v>190</v>
      </c>
      <c r="G34" s="22" t="s">
        <v>166</v>
      </c>
      <c r="H34" s="22" t="s">
        <v>322</v>
      </c>
    </row>
    <row r="35" spans="1:8" x14ac:dyDescent="0.25">
      <c r="A35" s="22" t="s">
        <v>33</v>
      </c>
      <c r="B35" s="22" t="s">
        <v>131</v>
      </c>
      <c r="C35" s="22" t="s">
        <v>227</v>
      </c>
      <c r="D35" s="22" t="s">
        <v>190</v>
      </c>
      <c r="E35" s="22" t="s">
        <v>166</v>
      </c>
      <c r="F35" s="22" t="s">
        <v>166</v>
      </c>
      <c r="G35" s="22" t="s">
        <v>162</v>
      </c>
      <c r="H35" s="22" t="s">
        <v>330</v>
      </c>
    </row>
    <row r="36" spans="1:8" x14ac:dyDescent="0.25">
      <c r="A36" s="22" t="s">
        <v>34</v>
      </c>
      <c r="B36" s="22" t="s">
        <v>6</v>
      </c>
      <c r="C36" s="22" t="s">
        <v>223</v>
      </c>
      <c r="D36" s="22" t="s">
        <v>161</v>
      </c>
      <c r="E36" s="22" t="s">
        <v>165</v>
      </c>
      <c r="F36" s="22" t="s">
        <v>165</v>
      </c>
      <c r="G36" s="22" t="s">
        <v>172</v>
      </c>
      <c r="H36" s="22" t="s">
        <v>234</v>
      </c>
    </row>
    <row r="37" spans="1:8" x14ac:dyDescent="0.25">
      <c r="A37" s="22" t="s">
        <v>35</v>
      </c>
      <c r="B37" s="22" t="s">
        <v>361</v>
      </c>
      <c r="C37" s="22" t="s">
        <v>220</v>
      </c>
      <c r="D37" s="22" t="s">
        <v>171</v>
      </c>
      <c r="E37" s="22" t="s">
        <v>165</v>
      </c>
      <c r="F37" s="22" t="s">
        <v>163</v>
      </c>
      <c r="G37" s="22" t="s">
        <v>180</v>
      </c>
      <c r="H37" s="22" t="s">
        <v>167</v>
      </c>
    </row>
    <row r="38" spans="1:8" x14ac:dyDescent="0.25">
      <c r="A38" s="22" t="s">
        <v>36</v>
      </c>
      <c r="B38" s="22" t="s">
        <v>10</v>
      </c>
      <c r="C38" s="33" t="s">
        <v>364</v>
      </c>
      <c r="D38" s="22" t="s">
        <v>223</v>
      </c>
      <c r="E38" s="22" t="s">
        <v>169</v>
      </c>
      <c r="F38" s="22" t="s">
        <v>178</v>
      </c>
      <c r="G38" s="22" t="s">
        <v>187</v>
      </c>
      <c r="H38" s="22" t="s">
        <v>351</v>
      </c>
    </row>
    <row r="39" spans="1:8" x14ac:dyDescent="0.25">
      <c r="A39" s="22" t="s">
        <v>37</v>
      </c>
      <c r="B39" s="22" t="s">
        <v>216</v>
      </c>
      <c r="C39" s="22" t="s">
        <v>160</v>
      </c>
      <c r="D39" s="22" t="s">
        <v>171</v>
      </c>
      <c r="E39" s="22" t="s">
        <v>171</v>
      </c>
      <c r="F39" s="22" t="s">
        <v>163</v>
      </c>
      <c r="G39" s="22" t="s">
        <v>187</v>
      </c>
      <c r="H39" s="22" t="s">
        <v>359</v>
      </c>
    </row>
    <row r="40" spans="1:8" x14ac:dyDescent="0.25">
      <c r="A40" s="22" t="s">
        <v>38</v>
      </c>
      <c r="B40" s="22" t="s">
        <v>69</v>
      </c>
      <c r="C40" s="22" t="s">
        <v>171</v>
      </c>
      <c r="D40" s="22" t="s">
        <v>161</v>
      </c>
      <c r="E40" s="22" t="s">
        <v>165</v>
      </c>
      <c r="F40" s="22" t="s">
        <v>173</v>
      </c>
      <c r="G40" s="22" t="s">
        <v>168</v>
      </c>
      <c r="H40" s="22" t="s">
        <v>340</v>
      </c>
    </row>
    <row r="41" spans="1:8" x14ac:dyDescent="0.25">
      <c r="A41" s="22" t="s">
        <v>39</v>
      </c>
      <c r="B41" s="22" t="s">
        <v>9</v>
      </c>
      <c r="C41" s="22" t="s">
        <v>162</v>
      </c>
      <c r="D41" s="22" t="s">
        <v>162</v>
      </c>
      <c r="E41" s="22" t="s">
        <v>162</v>
      </c>
      <c r="F41" s="22" t="s">
        <v>172</v>
      </c>
      <c r="G41" s="22" t="s">
        <v>172</v>
      </c>
      <c r="H41" s="22" t="s">
        <v>336</v>
      </c>
    </row>
    <row r="42" spans="1:8" x14ac:dyDescent="0.25">
      <c r="A42" s="22" t="s">
        <v>40</v>
      </c>
      <c r="B42" s="22" t="s">
        <v>71</v>
      </c>
      <c r="C42" s="22" t="s">
        <v>161</v>
      </c>
      <c r="D42" s="22" t="s">
        <v>165</v>
      </c>
      <c r="E42" s="22" t="s">
        <v>172</v>
      </c>
      <c r="F42" s="22" t="s">
        <v>187</v>
      </c>
      <c r="G42" s="22" t="s">
        <v>183</v>
      </c>
      <c r="H42" s="22" t="s">
        <v>343</v>
      </c>
    </row>
    <row r="43" spans="1:8" x14ac:dyDescent="0.25">
      <c r="A43" s="22" t="s">
        <v>41</v>
      </c>
      <c r="B43" s="22" t="s">
        <v>142</v>
      </c>
      <c r="C43" s="22" t="s">
        <v>224</v>
      </c>
      <c r="D43" s="22" t="s">
        <v>190</v>
      </c>
      <c r="E43" s="22" t="s">
        <v>187</v>
      </c>
      <c r="F43" s="22" t="s">
        <v>181</v>
      </c>
      <c r="G43" s="22" t="s">
        <v>183</v>
      </c>
      <c r="H43" s="22" t="s">
        <v>338</v>
      </c>
    </row>
    <row r="44" spans="1:8" x14ac:dyDescent="0.25">
      <c r="A44" s="22" t="s">
        <v>42</v>
      </c>
      <c r="B44" s="22" t="s">
        <v>158</v>
      </c>
      <c r="C44" s="22" t="s">
        <v>223</v>
      </c>
      <c r="D44" s="22" t="s">
        <v>173</v>
      </c>
      <c r="E44" s="22" t="s">
        <v>181</v>
      </c>
      <c r="F44" s="22" t="s">
        <v>183</v>
      </c>
      <c r="G44" s="22" t="s">
        <v>183</v>
      </c>
      <c r="H44" s="22" t="s">
        <v>346</v>
      </c>
    </row>
    <row r="45" spans="1:8" x14ac:dyDescent="0.25">
      <c r="A45" s="22" t="s">
        <v>43</v>
      </c>
      <c r="B45" s="22" t="s">
        <v>132</v>
      </c>
      <c r="C45" s="22" t="s">
        <v>160</v>
      </c>
      <c r="D45" s="22" t="s">
        <v>190</v>
      </c>
      <c r="E45" s="22" t="s">
        <v>190</v>
      </c>
      <c r="F45" s="22" t="s">
        <v>165</v>
      </c>
      <c r="H45" s="22" t="s">
        <v>354</v>
      </c>
    </row>
    <row r="46" spans="1:8" x14ac:dyDescent="0.25">
      <c r="A46" s="22" t="s">
        <v>44</v>
      </c>
      <c r="B46" s="22" t="s">
        <v>218</v>
      </c>
      <c r="C46" s="22" t="s">
        <v>220</v>
      </c>
      <c r="D46" s="22" t="s">
        <v>161</v>
      </c>
      <c r="E46" s="22" t="s">
        <v>162</v>
      </c>
      <c r="F46" s="22" t="s">
        <v>187</v>
      </c>
      <c r="H46" s="22" t="s">
        <v>349</v>
      </c>
    </row>
    <row r="47" spans="1:8" x14ac:dyDescent="0.25">
      <c r="A47" s="22" t="s">
        <v>45</v>
      </c>
      <c r="B47" s="22" t="s">
        <v>144</v>
      </c>
      <c r="C47" s="22" t="s">
        <v>233</v>
      </c>
      <c r="D47" s="22" t="s">
        <v>162</v>
      </c>
      <c r="E47" s="22" t="s">
        <v>163</v>
      </c>
      <c r="F47" s="22" t="s">
        <v>181</v>
      </c>
      <c r="H47" s="22" t="s">
        <v>360</v>
      </c>
    </row>
    <row r="48" spans="1:8" x14ac:dyDescent="0.25">
      <c r="A48" s="22" t="s">
        <v>46</v>
      </c>
      <c r="B48" s="22" t="s">
        <v>137</v>
      </c>
      <c r="C48" s="22" t="s">
        <v>224</v>
      </c>
      <c r="H48" s="22" t="s">
        <v>224</v>
      </c>
    </row>
    <row r="49" spans="1:8" x14ac:dyDescent="0.25">
      <c r="A49" s="22" t="s">
        <v>47</v>
      </c>
      <c r="B49" s="22" t="s">
        <v>310</v>
      </c>
      <c r="H49" s="22" t="s">
        <v>201</v>
      </c>
    </row>
    <row r="51" spans="1:8" x14ac:dyDescent="0.25">
      <c r="B51" s="50" t="s">
        <v>87</v>
      </c>
    </row>
    <row r="52" spans="1:8" x14ac:dyDescent="0.25">
      <c r="A52" s="22" t="s">
        <v>26</v>
      </c>
      <c r="B52" s="22" t="s">
        <v>12</v>
      </c>
      <c r="C52" s="22" t="s">
        <v>363</v>
      </c>
      <c r="D52" s="22" t="s">
        <v>160</v>
      </c>
      <c r="E52" s="22" t="s">
        <v>160</v>
      </c>
      <c r="F52" s="22" t="s">
        <v>171</v>
      </c>
      <c r="G52" s="22" t="s">
        <v>161</v>
      </c>
      <c r="H52" s="22" t="s">
        <v>317</v>
      </c>
    </row>
    <row r="53" spans="1:8" x14ac:dyDescent="0.25">
      <c r="A53" s="22" t="s">
        <v>27</v>
      </c>
      <c r="B53" s="22" t="s">
        <v>142</v>
      </c>
      <c r="C53" s="22" t="s">
        <v>363</v>
      </c>
      <c r="D53" s="22" t="s">
        <v>224</v>
      </c>
      <c r="E53" s="22" t="s">
        <v>171</v>
      </c>
      <c r="F53" s="22" t="s">
        <v>171</v>
      </c>
      <c r="G53" s="22" t="s">
        <v>161</v>
      </c>
      <c r="H53" s="22" t="s">
        <v>225</v>
      </c>
    </row>
    <row r="54" spans="1:8" x14ac:dyDescent="0.25">
      <c r="A54" s="22" t="s">
        <v>28</v>
      </c>
      <c r="B54" s="22" t="s">
        <v>5</v>
      </c>
      <c r="C54" s="22" t="s">
        <v>227</v>
      </c>
      <c r="D54" s="22" t="s">
        <v>223</v>
      </c>
      <c r="E54" s="22" t="s">
        <v>224</v>
      </c>
      <c r="F54" s="22" t="s">
        <v>161</v>
      </c>
      <c r="G54" s="22" t="s">
        <v>190</v>
      </c>
      <c r="H54" s="22" t="s">
        <v>320</v>
      </c>
    </row>
    <row r="55" spans="1:8" x14ac:dyDescent="0.25">
      <c r="A55" s="22" t="s">
        <v>29</v>
      </c>
      <c r="B55" s="22" t="s">
        <v>315</v>
      </c>
      <c r="C55" s="22" t="s">
        <v>160</v>
      </c>
      <c r="D55" s="22" t="s">
        <v>160</v>
      </c>
      <c r="E55" s="22" t="s">
        <v>160</v>
      </c>
      <c r="F55" s="22" t="s">
        <v>171</v>
      </c>
      <c r="G55" s="22" t="s">
        <v>171</v>
      </c>
      <c r="H55" s="22" t="s">
        <v>323</v>
      </c>
    </row>
    <row r="56" spans="1:8" x14ac:dyDescent="0.25">
      <c r="A56" s="22" t="s">
        <v>30</v>
      </c>
      <c r="B56" s="22" t="s">
        <v>8</v>
      </c>
      <c r="C56" s="22" t="s">
        <v>233</v>
      </c>
      <c r="D56" s="22" t="s">
        <v>223</v>
      </c>
      <c r="E56" s="22" t="s">
        <v>161</v>
      </c>
      <c r="F56" s="22" t="s">
        <v>190</v>
      </c>
      <c r="G56" s="22" t="s">
        <v>166</v>
      </c>
      <c r="H56" s="22" t="s">
        <v>325</v>
      </c>
    </row>
    <row r="57" spans="1:8" x14ac:dyDescent="0.25">
      <c r="A57" s="22" t="s">
        <v>31</v>
      </c>
      <c r="B57" s="22" t="s">
        <v>218</v>
      </c>
      <c r="C57" s="22" t="s">
        <v>233</v>
      </c>
      <c r="D57" s="22" t="s">
        <v>224</v>
      </c>
      <c r="E57" s="22" t="s">
        <v>171</v>
      </c>
      <c r="F57" s="22" t="s">
        <v>190</v>
      </c>
      <c r="G57" s="22" t="s">
        <v>165</v>
      </c>
      <c r="H57" s="22" t="s">
        <v>325</v>
      </c>
    </row>
    <row r="58" spans="1:8" x14ac:dyDescent="0.25">
      <c r="A58" s="22" t="s">
        <v>32</v>
      </c>
      <c r="B58" s="22" t="s">
        <v>102</v>
      </c>
      <c r="C58" s="22" t="s">
        <v>160</v>
      </c>
      <c r="D58" s="22" t="s">
        <v>224</v>
      </c>
      <c r="E58" s="22" t="s">
        <v>171</v>
      </c>
      <c r="F58" s="22" t="s">
        <v>161</v>
      </c>
      <c r="G58" s="22" t="s">
        <v>190</v>
      </c>
      <c r="H58" s="22" t="s">
        <v>325</v>
      </c>
    </row>
    <row r="59" spans="1:8" x14ac:dyDescent="0.25">
      <c r="A59" s="22" t="s">
        <v>33</v>
      </c>
      <c r="B59" s="22" t="s">
        <v>6</v>
      </c>
      <c r="C59" s="22" t="s">
        <v>224</v>
      </c>
      <c r="D59" s="22" t="s">
        <v>224</v>
      </c>
      <c r="E59" s="22" t="s">
        <v>171</v>
      </c>
      <c r="F59" s="22" t="s">
        <v>165</v>
      </c>
      <c r="G59" s="22" t="s">
        <v>165</v>
      </c>
      <c r="H59" s="22" t="s">
        <v>316</v>
      </c>
    </row>
    <row r="60" spans="1:8" x14ac:dyDescent="0.25">
      <c r="A60" s="22" t="s">
        <v>34</v>
      </c>
      <c r="B60" s="22" t="s">
        <v>108</v>
      </c>
      <c r="C60" s="22" t="s">
        <v>233</v>
      </c>
      <c r="D60" s="22" t="s">
        <v>223</v>
      </c>
      <c r="E60" s="22" t="s">
        <v>165</v>
      </c>
      <c r="F60" s="22" t="s">
        <v>166</v>
      </c>
      <c r="G60" s="22" t="s">
        <v>162</v>
      </c>
      <c r="H60" s="22" t="s">
        <v>322</v>
      </c>
    </row>
    <row r="61" spans="1:8" x14ac:dyDescent="0.25">
      <c r="A61" s="22" t="s">
        <v>35</v>
      </c>
      <c r="B61" s="22" t="s">
        <v>158</v>
      </c>
      <c r="C61" s="22" t="s">
        <v>160</v>
      </c>
      <c r="D61" s="22" t="s">
        <v>160</v>
      </c>
      <c r="E61" s="22" t="s">
        <v>161</v>
      </c>
      <c r="F61" s="22" t="s">
        <v>190</v>
      </c>
      <c r="G61" s="22" t="s">
        <v>173</v>
      </c>
      <c r="H61" s="22" t="s">
        <v>347</v>
      </c>
    </row>
    <row r="62" spans="1:8" x14ac:dyDescent="0.25">
      <c r="A62" s="22" t="s">
        <v>36</v>
      </c>
      <c r="B62" s="22" t="s">
        <v>9</v>
      </c>
      <c r="C62" s="22" t="s">
        <v>224</v>
      </c>
      <c r="D62" s="22" t="s">
        <v>190</v>
      </c>
      <c r="E62" s="22" t="s">
        <v>165</v>
      </c>
      <c r="F62" s="22" t="s">
        <v>165</v>
      </c>
      <c r="G62" s="22" t="s">
        <v>166</v>
      </c>
      <c r="H62" s="22" t="s">
        <v>234</v>
      </c>
    </row>
    <row r="63" spans="1:8" x14ac:dyDescent="0.25">
      <c r="A63" s="22" t="s">
        <v>37</v>
      </c>
      <c r="B63" s="22" t="s">
        <v>131</v>
      </c>
      <c r="C63" s="22" t="s">
        <v>160</v>
      </c>
      <c r="D63" s="22" t="s">
        <v>171</v>
      </c>
      <c r="E63" s="22" t="s">
        <v>161</v>
      </c>
      <c r="F63" s="22" t="s">
        <v>163</v>
      </c>
      <c r="G63" s="22" t="s">
        <v>172</v>
      </c>
      <c r="H63" s="22" t="s">
        <v>331</v>
      </c>
    </row>
    <row r="64" spans="1:8" x14ac:dyDescent="0.25">
      <c r="A64" s="22" t="s">
        <v>38</v>
      </c>
      <c r="B64" s="22" t="s">
        <v>71</v>
      </c>
      <c r="C64" s="22" t="s">
        <v>171</v>
      </c>
      <c r="D64" s="22" t="s">
        <v>171</v>
      </c>
      <c r="E64" s="22" t="s">
        <v>171</v>
      </c>
      <c r="F64" s="22" t="s">
        <v>162</v>
      </c>
      <c r="G64" s="22" t="s">
        <v>173</v>
      </c>
      <c r="H64" s="22" t="s">
        <v>344</v>
      </c>
    </row>
    <row r="65" spans="1:8" x14ac:dyDescent="0.25">
      <c r="A65" s="22" t="s">
        <v>39</v>
      </c>
      <c r="B65" s="22" t="s">
        <v>69</v>
      </c>
      <c r="C65" s="22" t="s">
        <v>171</v>
      </c>
      <c r="D65" s="22" t="s">
        <v>165</v>
      </c>
      <c r="E65" s="22" t="s">
        <v>162</v>
      </c>
      <c r="F65" s="22" t="s">
        <v>173</v>
      </c>
      <c r="G65" s="22" t="s">
        <v>183</v>
      </c>
      <c r="H65" s="22" t="s">
        <v>341</v>
      </c>
    </row>
    <row r="66" spans="1:8" x14ac:dyDescent="0.25">
      <c r="A66" s="22" t="s">
        <v>40</v>
      </c>
      <c r="B66" s="22" t="s">
        <v>72</v>
      </c>
      <c r="C66" s="22" t="s">
        <v>171</v>
      </c>
      <c r="D66" s="22" t="s">
        <v>190</v>
      </c>
      <c r="E66" s="22" t="s">
        <v>165</v>
      </c>
      <c r="F66" s="22" t="s">
        <v>187</v>
      </c>
      <c r="G66" s="22" t="s">
        <v>183</v>
      </c>
      <c r="H66" s="22" t="s">
        <v>334</v>
      </c>
    </row>
    <row r="67" spans="1:8" x14ac:dyDescent="0.25">
      <c r="A67" s="22" t="s">
        <v>41</v>
      </c>
      <c r="B67" s="22" t="s">
        <v>137</v>
      </c>
      <c r="C67" s="22" t="s">
        <v>166</v>
      </c>
      <c r="D67" s="22" t="s">
        <v>166</v>
      </c>
      <c r="E67" s="22" t="s">
        <v>163</v>
      </c>
      <c r="F67" s="22" t="s">
        <v>187</v>
      </c>
      <c r="G67" s="22" t="s">
        <v>187</v>
      </c>
      <c r="H67" s="22" t="s">
        <v>357</v>
      </c>
    </row>
    <row r="68" spans="1:8" x14ac:dyDescent="0.25">
      <c r="A68" s="22" t="s">
        <v>42</v>
      </c>
      <c r="B68" s="22" t="s">
        <v>10</v>
      </c>
      <c r="C68" s="22" t="s">
        <v>224</v>
      </c>
      <c r="D68" s="22" t="s">
        <v>161</v>
      </c>
      <c r="E68" s="22" t="s">
        <v>165</v>
      </c>
      <c r="F68" s="48"/>
      <c r="G68" s="49"/>
      <c r="H68" s="22" t="s">
        <v>352</v>
      </c>
    </row>
    <row r="69" spans="1:8" x14ac:dyDescent="0.25">
      <c r="A69" s="22" t="s">
        <v>43</v>
      </c>
      <c r="B69" s="22" t="s">
        <v>132</v>
      </c>
      <c r="C69" s="22" t="s">
        <v>223</v>
      </c>
      <c r="D69" s="22" t="s">
        <v>224</v>
      </c>
      <c r="E69" s="22" t="s">
        <v>175</v>
      </c>
      <c r="H69" s="22" t="s">
        <v>355</v>
      </c>
    </row>
    <row r="70" spans="1:8" x14ac:dyDescent="0.25">
      <c r="A70" s="22" t="s">
        <v>44</v>
      </c>
      <c r="B70" s="22" t="s">
        <v>144</v>
      </c>
      <c r="C70" s="22" t="s">
        <v>181</v>
      </c>
      <c r="H70" s="22" t="s">
        <v>181</v>
      </c>
    </row>
    <row r="71" spans="1:8" x14ac:dyDescent="0.25">
      <c r="A71" s="22" t="s">
        <v>45</v>
      </c>
      <c r="B71" s="22" t="s">
        <v>361</v>
      </c>
      <c r="H71" s="22" t="s">
        <v>201</v>
      </c>
    </row>
    <row r="72" spans="1:8" x14ac:dyDescent="0.25">
      <c r="A72" s="22" t="s">
        <v>46</v>
      </c>
      <c r="B72" s="22" t="s">
        <v>310</v>
      </c>
      <c r="H72" s="22" t="s">
        <v>201</v>
      </c>
    </row>
    <row r="73" spans="1:8" x14ac:dyDescent="0.25">
      <c r="A73" s="22" t="s">
        <v>47</v>
      </c>
      <c r="B73" s="22" t="s">
        <v>216</v>
      </c>
      <c r="H73" s="22" t="s">
        <v>201</v>
      </c>
    </row>
  </sheetData>
  <hyperlinks>
    <hyperlink ref="C25" r:id="rId1" xr:uid="{770D8C4C-3324-4AEE-9112-19648D956E51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2B028-BC33-4F52-8868-C61C22FA09AF}">
  <dimension ref="A1:K35"/>
  <sheetViews>
    <sheetView workbookViewId="0"/>
  </sheetViews>
  <sheetFormatPr defaultColWidth="8.7109375" defaultRowHeight="15" x14ac:dyDescent="0.25"/>
  <cols>
    <col min="1" max="1" width="4" style="22" bestFit="1" customWidth="1"/>
    <col min="2" max="2" width="20.5703125" style="22" bestFit="1" customWidth="1"/>
    <col min="3" max="8" width="6.42578125" style="22" bestFit="1" customWidth="1"/>
    <col min="9" max="9" width="8" style="22" bestFit="1" customWidth="1"/>
    <col min="10" max="16384" width="8.7109375" style="22"/>
  </cols>
  <sheetData>
    <row r="1" spans="1:11" x14ac:dyDescent="0.25">
      <c r="A1" s="21" t="s">
        <v>17</v>
      </c>
      <c r="B1" s="21" t="s">
        <v>18</v>
      </c>
      <c r="C1" s="21" t="s">
        <v>19</v>
      </c>
      <c r="D1" s="21" t="s">
        <v>20</v>
      </c>
      <c r="E1" s="21" t="s">
        <v>21</v>
      </c>
      <c r="F1" s="21" t="s">
        <v>22</v>
      </c>
      <c r="G1" s="21" t="s">
        <v>23</v>
      </c>
      <c r="H1" s="21" t="s">
        <v>24</v>
      </c>
      <c r="I1" s="21" t="s">
        <v>25</v>
      </c>
      <c r="K1" s="33" t="s">
        <v>61</v>
      </c>
    </row>
    <row r="2" spans="1:11" x14ac:dyDescent="0.25">
      <c r="A2" s="22" t="s">
        <v>26</v>
      </c>
      <c r="B2" s="22" t="s">
        <v>11</v>
      </c>
      <c r="C2" s="22" t="s">
        <v>378</v>
      </c>
      <c r="D2" s="22" t="s">
        <v>378</v>
      </c>
      <c r="E2" s="22" t="s">
        <v>189</v>
      </c>
      <c r="F2" s="22" t="s">
        <v>189</v>
      </c>
      <c r="G2" s="22" t="s">
        <v>379</v>
      </c>
      <c r="H2" s="22" t="s">
        <v>380</v>
      </c>
      <c r="I2" s="22">
        <v>100</v>
      </c>
    </row>
    <row r="3" spans="1:11" x14ac:dyDescent="0.25">
      <c r="A3" s="22" t="s">
        <v>27</v>
      </c>
      <c r="B3" s="22" t="s">
        <v>8</v>
      </c>
      <c r="C3" s="22" t="s">
        <v>221</v>
      </c>
      <c r="D3" s="22" t="s">
        <v>171</v>
      </c>
      <c r="E3" s="22" t="s">
        <v>172</v>
      </c>
      <c r="F3" s="22" t="s">
        <v>175</v>
      </c>
      <c r="H3" s="22" t="s">
        <v>381</v>
      </c>
      <c r="I3" s="22">
        <v>99</v>
      </c>
    </row>
    <row r="4" spans="1:11" x14ac:dyDescent="0.25">
      <c r="A4" s="22" t="s">
        <v>28</v>
      </c>
      <c r="B4" s="22" t="s">
        <v>382</v>
      </c>
      <c r="C4" s="22" t="s">
        <v>160</v>
      </c>
      <c r="D4" s="22" t="s">
        <v>166</v>
      </c>
      <c r="E4" s="22" t="s">
        <v>183</v>
      </c>
      <c r="F4" s="22" t="s">
        <v>183</v>
      </c>
      <c r="H4" s="22" t="s">
        <v>383</v>
      </c>
      <c r="I4" s="22">
        <v>98</v>
      </c>
    </row>
    <row r="5" spans="1:11" x14ac:dyDescent="0.25">
      <c r="A5" s="22" t="s">
        <v>29</v>
      </c>
      <c r="B5" s="22" t="s">
        <v>154</v>
      </c>
      <c r="C5" s="22" t="s">
        <v>189</v>
      </c>
      <c r="D5" s="22" t="s">
        <v>220</v>
      </c>
      <c r="E5" s="22" t="s">
        <v>221</v>
      </c>
      <c r="H5" s="22" t="s">
        <v>384</v>
      </c>
      <c r="I5" s="22">
        <v>97</v>
      </c>
    </row>
    <row r="6" spans="1:11" x14ac:dyDescent="0.25">
      <c r="A6" s="22" t="s">
        <v>30</v>
      </c>
      <c r="B6" s="22" t="s">
        <v>72</v>
      </c>
      <c r="C6" s="22" t="s">
        <v>220</v>
      </c>
      <c r="D6" s="22" t="s">
        <v>227</v>
      </c>
      <c r="E6" s="22" t="s">
        <v>190</v>
      </c>
      <c r="H6" s="22" t="s">
        <v>188</v>
      </c>
      <c r="I6" s="22">
        <v>96</v>
      </c>
    </row>
    <row r="7" spans="1:11" x14ac:dyDescent="0.25">
      <c r="A7" s="22" t="s">
        <v>31</v>
      </c>
      <c r="B7" s="22" t="s">
        <v>108</v>
      </c>
      <c r="C7" s="22" t="s">
        <v>233</v>
      </c>
      <c r="D7" s="22" t="s">
        <v>168</v>
      </c>
      <c r="E7" s="22" t="s">
        <v>168</v>
      </c>
      <c r="H7" s="22" t="s">
        <v>385</v>
      </c>
      <c r="I7" s="22">
        <v>95</v>
      </c>
    </row>
    <row r="8" spans="1:11" x14ac:dyDescent="0.25">
      <c r="A8" s="22" t="s">
        <v>32</v>
      </c>
      <c r="B8" s="22" t="s">
        <v>131</v>
      </c>
      <c r="C8" s="22" t="s">
        <v>166</v>
      </c>
      <c r="D8" s="22" t="s">
        <v>172</v>
      </c>
      <c r="E8" s="22" t="s">
        <v>178</v>
      </c>
      <c r="H8" s="22" t="s">
        <v>237</v>
      </c>
      <c r="I8" s="22">
        <v>94</v>
      </c>
    </row>
    <row r="9" spans="1:11" x14ac:dyDescent="0.25">
      <c r="A9" s="22" t="s">
        <v>33</v>
      </c>
      <c r="B9" s="22" t="s">
        <v>217</v>
      </c>
      <c r="C9" s="22" t="s">
        <v>223</v>
      </c>
      <c r="D9" s="22" t="s">
        <v>172</v>
      </c>
      <c r="H9" s="22" t="s">
        <v>386</v>
      </c>
      <c r="I9" s="22">
        <v>93</v>
      </c>
    </row>
    <row r="10" spans="1:11" x14ac:dyDescent="0.25">
      <c r="A10" s="22" t="s">
        <v>34</v>
      </c>
      <c r="B10" s="22" t="s">
        <v>102</v>
      </c>
      <c r="C10" s="22" t="s">
        <v>220</v>
      </c>
      <c r="H10" s="22" t="s">
        <v>220</v>
      </c>
      <c r="I10" s="22">
        <v>92</v>
      </c>
    </row>
    <row r="11" spans="1:11" x14ac:dyDescent="0.25">
      <c r="A11" s="22" t="s">
        <v>35</v>
      </c>
      <c r="B11" s="22" t="s">
        <v>12</v>
      </c>
      <c r="C11" s="22" t="s">
        <v>227</v>
      </c>
      <c r="H11" s="22" t="s">
        <v>227</v>
      </c>
      <c r="I11" s="22">
        <v>91</v>
      </c>
    </row>
    <row r="12" spans="1:11" x14ac:dyDescent="0.25">
      <c r="A12" s="22" t="s">
        <v>36</v>
      </c>
      <c r="B12" s="22" t="s">
        <v>218</v>
      </c>
      <c r="C12" s="22" t="s">
        <v>161</v>
      </c>
      <c r="H12" s="22" t="s">
        <v>161</v>
      </c>
      <c r="I12" s="22">
        <v>90</v>
      </c>
    </row>
    <row r="13" spans="1:11" x14ac:dyDescent="0.25">
      <c r="A13" s="22" t="s">
        <v>37</v>
      </c>
      <c r="B13" s="22" t="s">
        <v>147</v>
      </c>
      <c r="C13" s="22" t="s">
        <v>190</v>
      </c>
      <c r="H13" s="22" t="s">
        <v>190</v>
      </c>
      <c r="I13" s="22">
        <v>89</v>
      </c>
    </row>
    <row r="14" spans="1:11" x14ac:dyDescent="0.25">
      <c r="A14" s="22" t="s">
        <v>38</v>
      </c>
      <c r="B14" s="22" t="s">
        <v>200</v>
      </c>
      <c r="C14" s="22" t="s">
        <v>190</v>
      </c>
      <c r="H14" s="22" t="s">
        <v>190</v>
      </c>
      <c r="I14" s="22">
        <v>88</v>
      </c>
    </row>
    <row r="15" spans="1:11" x14ac:dyDescent="0.25">
      <c r="A15" s="22" t="s">
        <v>39</v>
      </c>
      <c r="B15" s="22" t="s">
        <v>5</v>
      </c>
      <c r="C15" s="22" t="s">
        <v>166</v>
      </c>
      <c r="H15" s="22" t="s">
        <v>166</v>
      </c>
      <c r="I15" s="22">
        <v>87</v>
      </c>
    </row>
    <row r="16" spans="1:11" x14ac:dyDescent="0.25">
      <c r="A16" s="22" t="s">
        <v>40</v>
      </c>
      <c r="B16" s="22" t="s">
        <v>361</v>
      </c>
      <c r="H16" s="22" t="s">
        <v>201</v>
      </c>
      <c r="I16" s="22">
        <v>50</v>
      </c>
    </row>
    <row r="17" spans="1:9" x14ac:dyDescent="0.25">
      <c r="A17" s="22" t="s">
        <v>41</v>
      </c>
      <c r="B17" s="22" t="s">
        <v>6</v>
      </c>
      <c r="H17" s="22" t="s">
        <v>201</v>
      </c>
      <c r="I17" s="22">
        <v>50</v>
      </c>
    </row>
    <row r="18" spans="1:9" x14ac:dyDescent="0.25">
      <c r="A18" s="22" t="s">
        <v>42</v>
      </c>
      <c r="B18" s="22" t="s">
        <v>219</v>
      </c>
      <c r="H18" s="22" t="s">
        <v>201</v>
      </c>
      <c r="I18" s="22">
        <v>50</v>
      </c>
    </row>
    <row r="19" spans="1:9" x14ac:dyDescent="0.25">
      <c r="A19" s="22" t="s">
        <v>43</v>
      </c>
      <c r="B19" s="22" t="s">
        <v>132</v>
      </c>
      <c r="H19" s="22" t="s">
        <v>201</v>
      </c>
      <c r="I19" s="22">
        <v>50</v>
      </c>
    </row>
    <row r="20" spans="1:9" ht="14.45" customHeight="1" x14ac:dyDescent="0.25">
      <c r="A20" s="22" t="s">
        <v>44</v>
      </c>
      <c r="B20" s="22" t="s">
        <v>9</v>
      </c>
      <c r="H20" s="22" t="s">
        <v>201</v>
      </c>
      <c r="I20" s="22">
        <v>50</v>
      </c>
    </row>
    <row r="21" spans="1:9" ht="14.45" customHeight="1" x14ac:dyDescent="0.25">
      <c r="A21" s="22" t="s">
        <v>45</v>
      </c>
      <c r="B21" s="22" t="s">
        <v>135</v>
      </c>
      <c r="H21" s="22" t="s">
        <v>201</v>
      </c>
      <c r="I21" s="22">
        <v>50</v>
      </c>
    </row>
    <row r="22" spans="1:9" ht="14.45" customHeight="1" x14ac:dyDescent="0.25"/>
    <row r="23" spans="1:9" ht="14.45" customHeight="1" x14ac:dyDescent="0.25">
      <c r="B23" s="42" t="s">
        <v>54</v>
      </c>
      <c r="C23" s="23" t="s">
        <v>387</v>
      </c>
    </row>
    <row r="24" spans="1:9" ht="14.45" customHeight="1" x14ac:dyDescent="0.25"/>
    <row r="25" spans="1:9" ht="14.45" customHeight="1" x14ac:dyDescent="0.25"/>
    <row r="26" spans="1:9" ht="14.45" customHeight="1" x14ac:dyDescent="0.25"/>
    <row r="27" spans="1:9" ht="14.45" customHeight="1" x14ac:dyDescent="0.25"/>
    <row r="28" spans="1:9" ht="14.45" customHeight="1" x14ac:dyDescent="0.25"/>
    <row r="29" spans="1:9" ht="14.45" customHeight="1" x14ac:dyDescent="0.25"/>
    <row r="30" spans="1:9" ht="14.45" customHeight="1" x14ac:dyDescent="0.25"/>
    <row r="31" spans="1:9" ht="14.45" customHeight="1" x14ac:dyDescent="0.25"/>
    <row r="32" spans="1:9" ht="14.45" customHeight="1" x14ac:dyDescent="0.25"/>
    <row r="33" ht="14.45" customHeight="1" x14ac:dyDescent="0.25"/>
    <row r="34" ht="14.45" customHeight="1" x14ac:dyDescent="0.25"/>
    <row r="35" ht="14.45" customHeight="1" x14ac:dyDescent="0.25"/>
  </sheetData>
  <hyperlinks>
    <hyperlink ref="C23" r:id="rId1" xr:uid="{FE18478D-9F5E-46EF-8301-2DB98F39E02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5386-FAA4-4AAC-8823-EB721F3DE28E}">
  <dimension ref="A1:H73"/>
  <sheetViews>
    <sheetView workbookViewId="0"/>
  </sheetViews>
  <sheetFormatPr defaultColWidth="8.7109375" defaultRowHeight="15" x14ac:dyDescent="0.25"/>
  <cols>
    <col min="1" max="1" width="3.85546875" style="22" bestFit="1" customWidth="1"/>
    <col min="2" max="2" width="24.5703125" style="22" bestFit="1" customWidth="1"/>
    <col min="3" max="3" width="8.42578125" style="22" customWidth="1"/>
    <col min="4" max="4" width="6.140625" style="22" bestFit="1" customWidth="1"/>
    <col min="5" max="5" width="7.140625" style="22" bestFit="1" customWidth="1"/>
    <col min="6" max="6" width="8" style="22" bestFit="1" customWidth="1"/>
    <col min="7" max="16384" width="8.7109375" style="22"/>
  </cols>
  <sheetData>
    <row r="1" spans="1:8" x14ac:dyDescent="0.25">
      <c r="A1" s="21" t="s">
        <v>17</v>
      </c>
      <c r="B1" s="21" t="s">
        <v>18</v>
      </c>
      <c r="C1" s="21" t="s">
        <v>84</v>
      </c>
      <c r="D1" s="21" t="s">
        <v>85</v>
      </c>
      <c r="E1" s="21" t="s">
        <v>24</v>
      </c>
      <c r="F1" s="21" t="s">
        <v>25</v>
      </c>
      <c r="H1" s="33" t="s">
        <v>61</v>
      </c>
    </row>
    <row r="2" spans="1:8" x14ac:dyDescent="0.25">
      <c r="A2" s="22" t="s">
        <v>26</v>
      </c>
      <c r="B2" s="22" t="s">
        <v>213</v>
      </c>
      <c r="C2" s="22" t="s">
        <v>392</v>
      </c>
      <c r="D2" s="22" t="s">
        <v>340</v>
      </c>
      <c r="E2" s="22" t="s">
        <v>393</v>
      </c>
      <c r="F2" s="22">
        <v>100</v>
      </c>
    </row>
    <row r="3" spans="1:8" x14ac:dyDescent="0.25">
      <c r="A3" s="22" t="s">
        <v>27</v>
      </c>
      <c r="B3" s="22" t="s">
        <v>12</v>
      </c>
      <c r="C3" s="22" t="s">
        <v>316</v>
      </c>
      <c r="D3" s="22" t="s">
        <v>174</v>
      </c>
      <c r="E3" s="22" t="s">
        <v>394</v>
      </c>
      <c r="F3" s="22">
        <v>99</v>
      </c>
    </row>
    <row r="4" spans="1:8" x14ac:dyDescent="0.25">
      <c r="A4" s="22" t="s">
        <v>28</v>
      </c>
      <c r="B4" s="22" t="s">
        <v>6</v>
      </c>
      <c r="C4" s="22" t="s">
        <v>395</v>
      </c>
      <c r="D4" s="22" t="s">
        <v>395</v>
      </c>
      <c r="E4" s="22" t="s">
        <v>396</v>
      </c>
      <c r="F4" s="22">
        <v>98</v>
      </c>
    </row>
    <row r="5" spans="1:8" x14ac:dyDescent="0.25">
      <c r="A5" s="22" t="s">
        <v>29</v>
      </c>
      <c r="B5" s="22" t="s">
        <v>14</v>
      </c>
      <c r="C5" s="22" t="s">
        <v>397</v>
      </c>
      <c r="D5" s="22" t="s">
        <v>398</v>
      </c>
      <c r="E5" s="22" t="s">
        <v>399</v>
      </c>
      <c r="F5" s="22">
        <v>97</v>
      </c>
    </row>
    <row r="6" spans="1:8" x14ac:dyDescent="0.25">
      <c r="A6" s="22" t="s">
        <v>30</v>
      </c>
      <c r="B6" s="22" t="s">
        <v>11</v>
      </c>
      <c r="C6" s="22" t="s">
        <v>400</v>
      </c>
      <c r="D6" s="22" t="s">
        <v>401</v>
      </c>
      <c r="E6" s="22" t="s">
        <v>402</v>
      </c>
      <c r="F6" s="22">
        <v>96</v>
      </c>
    </row>
    <row r="7" spans="1:8" x14ac:dyDescent="0.25">
      <c r="A7" s="22" t="s">
        <v>31</v>
      </c>
      <c r="B7" s="22" t="s">
        <v>72</v>
      </c>
      <c r="C7" s="22" t="s">
        <v>347</v>
      </c>
      <c r="D7" s="22" t="s">
        <v>403</v>
      </c>
      <c r="E7" s="22" t="s">
        <v>404</v>
      </c>
      <c r="F7" s="22">
        <v>95</v>
      </c>
    </row>
    <row r="8" spans="1:8" x14ac:dyDescent="0.25">
      <c r="A8" s="22" t="s">
        <v>32</v>
      </c>
      <c r="B8" s="22" t="s">
        <v>212</v>
      </c>
      <c r="C8" s="22" t="s">
        <v>405</v>
      </c>
      <c r="D8" s="22" t="s">
        <v>405</v>
      </c>
      <c r="E8" s="22" t="s">
        <v>406</v>
      </c>
      <c r="F8" s="22">
        <v>94</v>
      </c>
    </row>
    <row r="9" spans="1:8" x14ac:dyDescent="0.25">
      <c r="A9" s="22" t="s">
        <v>33</v>
      </c>
      <c r="B9" s="22" t="s">
        <v>5</v>
      </c>
      <c r="C9" s="22" t="s">
        <v>407</v>
      </c>
      <c r="D9" s="22" t="s">
        <v>167</v>
      </c>
      <c r="E9" s="22" t="s">
        <v>408</v>
      </c>
      <c r="F9" s="22">
        <v>93</v>
      </c>
    </row>
    <row r="10" spans="1:8" x14ac:dyDescent="0.25">
      <c r="A10" s="22" t="s">
        <v>34</v>
      </c>
      <c r="B10" s="22" t="s">
        <v>9</v>
      </c>
      <c r="C10" s="22" t="s">
        <v>357</v>
      </c>
      <c r="D10" s="22" t="s">
        <v>400</v>
      </c>
      <c r="E10" s="22" t="s">
        <v>409</v>
      </c>
      <c r="F10" s="22">
        <v>92</v>
      </c>
    </row>
    <row r="11" spans="1:8" x14ac:dyDescent="0.25">
      <c r="A11" s="22" t="s">
        <v>35</v>
      </c>
      <c r="B11" s="22" t="s">
        <v>8</v>
      </c>
      <c r="C11" s="22" t="s">
        <v>410</v>
      </c>
      <c r="D11" s="22" t="s">
        <v>395</v>
      </c>
      <c r="E11" s="22" t="s">
        <v>411</v>
      </c>
      <c r="F11" s="22">
        <v>91</v>
      </c>
    </row>
    <row r="12" spans="1:8" x14ac:dyDescent="0.25">
      <c r="A12" s="22" t="s">
        <v>36</v>
      </c>
      <c r="B12" s="22" t="s">
        <v>13</v>
      </c>
      <c r="C12" s="22" t="s">
        <v>412</v>
      </c>
      <c r="D12" s="22" t="s">
        <v>351</v>
      </c>
      <c r="E12" s="22" t="s">
        <v>413</v>
      </c>
      <c r="F12" s="22">
        <v>90</v>
      </c>
    </row>
    <row r="13" spans="1:8" x14ac:dyDescent="0.25">
      <c r="A13" s="22" t="s">
        <v>37</v>
      </c>
      <c r="B13" s="22" t="s">
        <v>137</v>
      </c>
      <c r="C13" s="22" t="s">
        <v>414</v>
      </c>
      <c r="D13" s="22" t="s">
        <v>235</v>
      </c>
      <c r="E13" s="22" t="s">
        <v>415</v>
      </c>
      <c r="F13" s="22">
        <v>89</v>
      </c>
    </row>
    <row r="14" spans="1:8" x14ac:dyDescent="0.25">
      <c r="A14" s="22" t="s">
        <v>38</v>
      </c>
      <c r="B14" s="22" t="s">
        <v>108</v>
      </c>
      <c r="C14" s="22" t="s">
        <v>186</v>
      </c>
      <c r="D14" s="22" t="s">
        <v>416</v>
      </c>
      <c r="E14" s="22" t="s">
        <v>417</v>
      </c>
      <c r="F14" s="22">
        <v>88</v>
      </c>
    </row>
    <row r="15" spans="1:8" x14ac:dyDescent="0.25">
      <c r="A15" s="22" t="s">
        <v>39</v>
      </c>
      <c r="B15" s="22" t="s">
        <v>131</v>
      </c>
      <c r="C15" s="58" t="s">
        <v>167</v>
      </c>
      <c r="D15" s="22" t="s">
        <v>418</v>
      </c>
      <c r="E15" s="22" t="s">
        <v>419</v>
      </c>
      <c r="F15" s="22">
        <v>87</v>
      </c>
    </row>
    <row r="16" spans="1:8" x14ac:dyDescent="0.25">
      <c r="A16" s="22" t="s">
        <v>40</v>
      </c>
      <c r="B16" s="22" t="s">
        <v>102</v>
      </c>
      <c r="C16" s="22" t="s">
        <v>420</v>
      </c>
      <c r="D16" s="22" t="s">
        <v>421</v>
      </c>
      <c r="E16" s="22" t="s">
        <v>356</v>
      </c>
      <c r="F16" s="22">
        <v>86</v>
      </c>
    </row>
    <row r="17" spans="1:8" x14ac:dyDescent="0.25">
      <c r="A17" s="22" t="s">
        <v>41</v>
      </c>
      <c r="B17" s="22" t="s">
        <v>214</v>
      </c>
      <c r="C17" s="22" t="s">
        <v>422</v>
      </c>
      <c r="D17" s="22" t="s">
        <v>423</v>
      </c>
      <c r="E17" s="22" t="s">
        <v>424</v>
      </c>
      <c r="F17" s="22">
        <v>85</v>
      </c>
    </row>
    <row r="18" spans="1:8" x14ac:dyDescent="0.25">
      <c r="A18" s="22" t="s">
        <v>42</v>
      </c>
      <c r="B18" s="22" t="s">
        <v>135</v>
      </c>
      <c r="C18" s="22" t="s">
        <v>165</v>
      </c>
      <c r="D18" s="22" t="s">
        <v>351</v>
      </c>
      <c r="E18" s="22" t="s">
        <v>425</v>
      </c>
      <c r="F18" s="22">
        <v>84</v>
      </c>
    </row>
    <row r="19" spans="1:8" x14ac:dyDescent="0.25">
      <c r="A19" s="22" t="s">
        <v>43</v>
      </c>
      <c r="B19" s="22" t="s">
        <v>147</v>
      </c>
      <c r="C19" s="22" t="s">
        <v>197</v>
      </c>
      <c r="D19" s="22" t="s">
        <v>201</v>
      </c>
      <c r="E19" s="22" t="s">
        <v>197</v>
      </c>
      <c r="F19" s="22">
        <v>83</v>
      </c>
    </row>
    <row r="20" spans="1:8" x14ac:dyDescent="0.25">
      <c r="A20" s="22" t="s">
        <v>44</v>
      </c>
      <c r="B20" s="22" t="s">
        <v>200</v>
      </c>
      <c r="C20" s="22" t="s">
        <v>426</v>
      </c>
      <c r="D20" s="22" t="s">
        <v>201</v>
      </c>
      <c r="E20" s="22" t="s">
        <v>426</v>
      </c>
      <c r="F20" s="22">
        <v>82</v>
      </c>
    </row>
    <row r="21" spans="1:8" x14ac:dyDescent="0.25">
      <c r="A21" s="22" t="s">
        <v>45</v>
      </c>
      <c r="B21" s="22" t="s">
        <v>144</v>
      </c>
      <c r="C21" s="22" t="s">
        <v>173</v>
      </c>
      <c r="D21" s="22" t="s">
        <v>175</v>
      </c>
      <c r="E21" s="22" t="s">
        <v>426</v>
      </c>
      <c r="F21" s="22">
        <v>81</v>
      </c>
    </row>
    <row r="22" spans="1:8" x14ac:dyDescent="0.25">
      <c r="A22" s="22" t="s">
        <v>46</v>
      </c>
      <c r="B22" s="22" t="s">
        <v>132</v>
      </c>
      <c r="C22" s="22" t="s">
        <v>166</v>
      </c>
      <c r="D22" s="22" t="s">
        <v>201</v>
      </c>
      <c r="E22" s="22" t="s">
        <v>166</v>
      </c>
      <c r="F22" s="22">
        <v>80</v>
      </c>
    </row>
    <row r="23" spans="1:8" x14ac:dyDescent="0.25">
      <c r="A23" s="22" t="s">
        <v>47</v>
      </c>
      <c r="B23" s="22" t="s">
        <v>218</v>
      </c>
      <c r="C23" s="22" t="s">
        <v>173</v>
      </c>
      <c r="D23" s="22" t="s">
        <v>201</v>
      </c>
      <c r="E23" s="22" t="s">
        <v>173</v>
      </c>
      <c r="F23" s="22">
        <v>79</v>
      </c>
    </row>
    <row r="25" spans="1:8" x14ac:dyDescent="0.25">
      <c r="B25" s="47" t="s">
        <v>247</v>
      </c>
      <c r="C25" s="23" t="s">
        <v>427</v>
      </c>
    </row>
    <row r="27" spans="1:8" x14ac:dyDescent="0.25">
      <c r="A27" s="21"/>
      <c r="B27" s="21" t="s">
        <v>88</v>
      </c>
      <c r="C27" s="21" t="s">
        <v>19</v>
      </c>
      <c r="D27" s="21" t="s">
        <v>20</v>
      </c>
      <c r="E27" s="21" t="s">
        <v>21</v>
      </c>
      <c r="F27" s="21" t="s">
        <v>22</v>
      </c>
      <c r="G27" s="21" t="s">
        <v>23</v>
      </c>
      <c r="H27" s="21" t="s">
        <v>24</v>
      </c>
    </row>
    <row r="28" spans="1:8" x14ac:dyDescent="0.25">
      <c r="A28" s="22" t="s">
        <v>26</v>
      </c>
      <c r="B28" s="22" t="s">
        <v>12</v>
      </c>
      <c r="C28" s="22" t="s">
        <v>428</v>
      </c>
      <c r="D28" s="22" t="s">
        <v>160</v>
      </c>
      <c r="E28" s="22" t="s">
        <v>224</v>
      </c>
      <c r="F28" s="22" t="s">
        <v>172</v>
      </c>
      <c r="G28" s="22" t="s">
        <v>168</v>
      </c>
      <c r="H28" s="22" t="s">
        <v>316</v>
      </c>
    </row>
    <row r="29" spans="1:8" x14ac:dyDescent="0.25">
      <c r="A29" s="22" t="s">
        <v>27</v>
      </c>
      <c r="B29" s="22" t="s">
        <v>72</v>
      </c>
      <c r="C29" s="22" t="s">
        <v>223</v>
      </c>
      <c r="D29" s="22" t="s">
        <v>161</v>
      </c>
      <c r="E29" s="22" t="s">
        <v>190</v>
      </c>
      <c r="F29" s="22" t="s">
        <v>165</v>
      </c>
      <c r="G29" s="22" t="s">
        <v>166</v>
      </c>
      <c r="H29" s="22" t="s">
        <v>347</v>
      </c>
    </row>
    <row r="30" spans="1:8" x14ac:dyDescent="0.25">
      <c r="A30" s="22" t="s">
        <v>28</v>
      </c>
      <c r="B30" s="22" t="s">
        <v>213</v>
      </c>
      <c r="C30" s="22" t="s">
        <v>224</v>
      </c>
      <c r="D30" s="22" t="s">
        <v>224</v>
      </c>
      <c r="E30" s="22" t="s">
        <v>190</v>
      </c>
      <c r="F30" s="22" t="s">
        <v>166</v>
      </c>
      <c r="G30" s="22" t="s">
        <v>163</v>
      </c>
      <c r="H30" s="22" t="s">
        <v>392</v>
      </c>
    </row>
    <row r="31" spans="1:8" x14ac:dyDescent="0.25">
      <c r="A31" s="22" t="s">
        <v>29</v>
      </c>
      <c r="B31" s="22" t="s">
        <v>131</v>
      </c>
      <c r="C31" s="22" t="s">
        <v>221</v>
      </c>
      <c r="D31" s="22" t="s">
        <v>161</v>
      </c>
      <c r="E31" s="22" t="s">
        <v>190</v>
      </c>
      <c r="F31" s="22" t="s">
        <v>162</v>
      </c>
      <c r="G31" s="22" t="s">
        <v>178</v>
      </c>
      <c r="H31" s="22" t="s">
        <v>167</v>
      </c>
    </row>
    <row r="32" spans="1:8" x14ac:dyDescent="0.25">
      <c r="A32" s="22" t="s">
        <v>30</v>
      </c>
      <c r="B32" s="22" t="s">
        <v>14</v>
      </c>
      <c r="C32" s="22" t="s">
        <v>223</v>
      </c>
      <c r="D32" s="22" t="s">
        <v>160</v>
      </c>
      <c r="E32" s="22" t="s">
        <v>173</v>
      </c>
      <c r="F32" s="22" t="s">
        <v>168</v>
      </c>
      <c r="G32" s="22" t="s">
        <v>169</v>
      </c>
      <c r="H32" s="22" t="s">
        <v>397</v>
      </c>
    </row>
    <row r="33" spans="1:8" x14ac:dyDescent="0.25">
      <c r="A33" s="22" t="s">
        <v>31</v>
      </c>
      <c r="B33" s="22" t="s">
        <v>6</v>
      </c>
      <c r="C33" s="22" t="s">
        <v>161</v>
      </c>
      <c r="D33" s="22" t="s">
        <v>190</v>
      </c>
      <c r="E33" s="22" t="s">
        <v>165</v>
      </c>
      <c r="F33" s="22" t="s">
        <v>163</v>
      </c>
      <c r="G33" s="22" t="s">
        <v>175</v>
      </c>
      <c r="H33" s="22" t="s">
        <v>395</v>
      </c>
    </row>
    <row r="34" spans="1:8" x14ac:dyDescent="0.25">
      <c r="A34" s="22" t="s">
        <v>32</v>
      </c>
      <c r="B34" s="22" t="s">
        <v>11</v>
      </c>
      <c r="C34" s="22" t="s">
        <v>165</v>
      </c>
      <c r="D34" s="22" t="s">
        <v>166</v>
      </c>
      <c r="E34" s="22" t="s">
        <v>162</v>
      </c>
      <c r="F34" s="22" t="s">
        <v>172</v>
      </c>
      <c r="G34" s="22" t="s">
        <v>168</v>
      </c>
      <c r="H34" s="22" t="s">
        <v>400</v>
      </c>
    </row>
    <row r="35" spans="1:8" x14ac:dyDescent="0.25">
      <c r="A35" s="22" t="s">
        <v>33</v>
      </c>
      <c r="B35" s="22" t="s">
        <v>212</v>
      </c>
      <c r="C35" s="22" t="s">
        <v>190</v>
      </c>
      <c r="D35" s="22" t="s">
        <v>162</v>
      </c>
      <c r="E35" s="22" t="s">
        <v>173</v>
      </c>
      <c r="F35" s="22" t="s">
        <v>173</v>
      </c>
      <c r="G35" s="22" t="s">
        <v>168</v>
      </c>
      <c r="H35" s="22" t="s">
        <v>405</v>
      </c>
    </row>
    <row r="36" spans="1:8" x14ac:dyDescent="0.25">
      <c r="A36" s="22" t="s">
        <v>34</v>
      </c>
      <c r="B36" s="22" t="s">
        <v>9</v>
      </c>
      <c r="C36" s="22" t="s">
        <v>163</v>
      </c>
      <c r="D36" s="22" t="s">
        <v>172</v>
      </c>
      <c r="E36" s="22" t="s">
        <v>173</v>
      </c>
      <c r="F36" s="22" t="s">
        <v>175</v>
      </c>
      <c r="G36" s="22" t="s">
        <v>176</v>
      </c>
      <c r="H36" s="22" t="s">
        <v>357</v>
      </c>
    </row>
    <row r="37" spans="1:8" x14ac:dyDescent="0.25">
      <c r="A37" s="22" t="s">
        <v>35</v>
      </c>
      <c r="B37" s="22" t="s">
        <v>8</v>
      </c>
      <c r="C37" s="22" t="s">
        <v>162</v>
      </c>
      <c r="D37" s="22" t="s">
        <v>173</v>
      </c>
      <c r="E37" s="22" t="s">
        <v>176</v>
      </c>
      <c r="F37" s="22" t="s">
        <v>176</v>
      </c>
      <c r="G37" s="22" t="s">
        <v>180</v>
      </c>
      <c r="H37" s="22" t="s">
        <v>410</v>
      </c>
    </row>
    <row r="38" spans="1:8" x14ac:dyDescent="0.25">
      <c r="A38" s="22" t="s">
        <v>36</v>
      </c>
      <c r="B38" s="22" t="s">
        <v>5</v>
      </c>
      <c r="C38" s="22" t="s">
        <v>168</v>
      </c>
      <c r="D38" s="22" t="s">
        <v>168</v>
      </c>
      <c r="E38" s="22" t="s">
        <v>169</v>
      </c>
      <c r="F38" s="22" t="s">
        <v>178</v>
      </c>
      <c r="G38" s="22" t="s">
        <v>178</v>
      </c>
      <c r="H38" s="22" t="s">
        <v>407</v>
      </c>
    </row>
    <row r="39" spans="1:8" x14ac:dyDescent="0.25">
      <c r="A39" s="22" t="s">
        <v>37</v>
      </c>
      <c r="B39" s="22" t="s">
        <v>13</v>
      </c>
      <c r="C39" s="22" t="s">
        <v>168</v>
      </c>
      <c r="D39" s="22" t="s">
        <v>169</v>
      </c>
      <c r="E39" s="22" t="s">
        <v>176</v>
      </c>
      <c r="F39" s="22" t="s">
        <v>178</v>
      </c>
      <c r="G39" s="22" t="s">
        <v>187</v>
      </c>
      <c r="H39" s="22" t="s">
        <v>412</v>
      </c>
    </row>
    <row r="40" spans="1:8" x14ac:dyDescent="0.25">
      <c r="A40" s="22" t="s">
        <v>38</v>
      </c>
      <c r="B40" s="22" t="s">
        <v>137</v>
      </c>
      <c r="C40" s="22" t="s">
        <v>162</v>
      </c>
      <c r="D40" s="22" t="s">
        <v>176</v>
      </c>
      <c r="E40" s="22" t="s">
        <v>187</v>
      </c>
      <c r="F40" s="22" t="s">
        <v>181</v>
      </c>
      <c r="G40" s="22" t="s">
        <v>183</v>
      </c>
      <c r="H40" s="22" t="s">
        <v>414</v>
      </c>
    </row>
    <row r="41" spans="1:8" x14ac:dyDescent="0.25">
      <c r="A41" s="22" t="s">
        <v>39</v>
      </c>
      <c r="B41" s="22" t="s">
        <v>108</v>
      </c>
      <c r="C41" s="22" t="s">
        <v>165</v>
      </c>
      <c r="D41" s="22" t="s">
        <v>163</v>
      </c>
      <c r="E41" s="22" t="s">
        <v>187</v>
      </c>
      <c r="F41" s="22" t="s">
        <v>187</v>
      </c>
      <c r="H41" s="22" t="s">
        <v>186</v>
      </c>
    </row>
    <row r="42" spans="1:8" x14ac:dyDescent="0.25">
      <c r="A42" s="22" t="s">
        <v>40</v>
      </c>
      <c r="B42" s="22" t="s">
        <v>214</v>
      </c>
      <c r="C42" s="22" t="s">
        <v>162</v>
      </c>
      <c r="D42" s="22" t="s">
        <v>178</v>
      </c>
      <c r="E42" s="22" t="s">
        <v>181</v>
      </c>
      <c r="H42" s="22" t="s">
        <v>422</v>
      </c>
    </row>
    <row r="43" spans="1:8" x14ac:dyDescent="0.25">
      <c r="A43" s="22" t="s">
        <v>41</v>
      </c>
      <c r="B43" s="22" t="s">
        <v>102</v>
      </c>
      <c r="C43" s="22" t="s">
        <v>169</v>
      </c>
      <c r="D43" s="22" t="s">
        <v>175</v>
      </c>
      <c r="E43" s="22" t="s">
        <v>180</v>
      </c>
      <c r="H43" s="22" t="s">
        <v>420</v>
      </c>
    </row>
    <row r="44" spans="1:8" x14ac:dyDescent="0.25">
      <c r="A44" s="22" t="s">
        <v>42</v>
      </c>
      <c r="B44" s="22" t="s">
        <v>147</v>
      </c>
      <c r="C44" s="22" t="s">
        <v>163</v>
      </c>
      <c r="D44" s="22" t="s">
        <v>168</v>
      </c>
      <c r="H44" s="22" t="s">
        <v>197</v>
      </c>
    </row>
    <row r="45" spans="1:8" x14ac:dyDescent="0.25">
      <c r="A45" s="22" t="s">
        <v>43</v>
      </c>
      <c r="B45" s="22" t="s">
        <v>200</v>
      </c>
      <c r="C45" s="22" t="s">
        <v>163</v>
      </c>
      <c r="D45" s="22" t="s">
        <v>178</v>
      </c>
      <c r="H45" s="22" t="s">
        <v>426</v>
      </c>
    </row>
    <row r="46" spans="1:8" x14ac:dyDescent="0.25">
      <c r="A46" s="22" t="s">
        <v>44</v>
      </c>
      <c r="B46" s="22" t="s">
        <v>135</v>
      </c>
      <c r="C46" s="22" t="s">
        <v>165</v>
      </c>
      <c r="H46" s="22" t="s">
        <v>165</v>
      </c>
    </row>
    <row r="47" spans="1:8" x14ac:dyDescent="0.25">
      <c r="A47" s="22" t="s">
        <v>45</v>
      </c>
      <c r="B47" s="22" t="s">
        <v>132</v>
      </c>
      <c r="C47" s="22" t="s">
        <v>166</v>
      </c>
      <c r="H47" s="22" t="s">
        <v>166</v>
      </c>
    </row>
    <row r="48" spans="1:8" x14ac:dyDescent="0.25">
      <c r="A48" s="22" t="s">
        <v>46</v>
      </c>
      <c r="B48" s="22" t="s">
        <v>144</v>
      </c>
      <c r="C48" s="22" t="s">
        <v>173</v>
      </c>
      <c r="H48" s="22" t="s">
        <v>173</v>
      </c>
    </row>
    <row r="49" spans="1:8" x14ac:dyDescent="0.25">
      <c r="A49" s="22" t="s">
        <v>47</v>
      </c>
      <c r="B49" s="22" t="s">
        <v>218</v>
      </c>
      <c r="C49" s="22" t="s">
        <v>173</v>
      </c>
      <c r="H49" s="22" t="s">
        <v>173</v>
      </c>
    </row>
    <row r="51" spans="1:8" x14ac:dyDescent="0.25">
      <c r="A51" s="21"/>
      <c r="B51" s="21" t="s">
        <v>87</v>
      </c>
      <c r="C51" s="21" t="s">
        <v>19</v>
      </c>
      <c r="D51" s="21" t="s">
        <v>20</v>
      </c>
      <c r="E51" s="21" t="s">
        <v>21</v>
      </c>
      <c r="F51" s="21" t="s">
        <v>22</v>
      </c>
      <c r="G51" s="21" t="s">
        <v>23</v>
      </c>
      <c r="H51" s="21" t="s">
        <v>24</v>
      </c>
    </row>
    <row r="52" spans="1:8" x14ac:dyDescent="0.25">
      <c r="A52" s="22" t="s">
        <v>26</v>
      </c>
      <c r="B52" s="22" t="s">
        <v>108</v>
      </c>
      <c r="C52" s="22" t="s">
        <v>224</v>
      </c>
      <c r="D52" s="22" t="s">
        <v>190</v>
      </c>
      <c r="E52" s="22" t="s">
        <v>166</v>
      </c>
      <c r="F52" s="22" t="s">
        <v>166</v>
      </c>
      <c r="G52" s="22" t="s">
        <v>162</v>
      </c>
      <c r="H52" s="22" t="s">
        <v>416</v>
      </c>
    </row>
    <row r="53" spans="1:8" x14ac:dyDescent="0.25">
      <c r="A53" s="22" t="s">
        <v>27</v>
      </c>
      <c r="B53" s="22" t="s">
        <v>5</v>
      </c>
      <c r="C53" s="33" t="s">
        <v>239</v>
      </c>
      <c r="D53" s="22" t="s">
        <v>190</v>
      </c>
      <c r="E53" s="22" t="s">
        <v>162</v>
      </c>
      <c r="F53" s="22" t="s">
        <v>175</v>
      </c>
      <c r="G53" s="22" t="s">
        <v>175</v>
      </c>
      <c r="H53" s="22" t="s">
        <v>167</v>
      </c>
    </row>
    <row r="54" spans="1:8" x14ac:dyDescent="0.25">
      <c r="A54" s="22" t="s">
        <v>28</v>
      </c>
      <c r="B54" s="22" t="s">
        <v>13</v>
      </c>
      <c r="C54" s="22" t="s">
        <v>428</v>
      </c>
      <c r="D54" s="22" t="s">
        <v>165</v>
      </c>
      <c r="E54" s="22" t="s">
        <v>172</v>
      </c>
      <c r="F54" s="22" t="s">
        <v>173</v>
      </c>
      <c r="G54" s="22" t="s">
        <v>168</v>
      </c>
      <c r="H54" s="22" t="s">
        <v>351</v>
      </c>
    </row>
    <row r="55" spans="1:8" x14ac:dyDescent="0.25">
      <c r="A55" s="22" t="s">
        <v>29</v>
      </c>
      <c r="B55" s="22" t="s">
        <v>135</v>
      </c>
      <c r="C55" s="22" t="s">
        <v>224</v>
      </c>
      <c r="D55" s="22" t="s">
        <v>171</v>
      </c>
      <c r="E55" s="22" t="s">
        <v>190</v>
      </c>
      <c r="F55" s="22" t="s">
        <v>173</v>
      </c>
      <c r="G55" s="22" t="s">
        <v>168</v>
      </c>
      <c r="H55" s="22" t="s">
        <v>351</v>
      </c>
    </row>
    <row r="56" spans="1:8" x14ac:dyDescent="0.25">
      <c r="A56" s="22" t="s">
        <v>30</v>
      </c>
      <c r="B56" s="22" t="s">
        <v>213</v>
      </c>
      <c r="C56" s="22" t="s">
        <v>233</v>
      </c>
      <c r="D56" s="22" t="s">
        <v>160</v>
      </c>
      <c r="E56" s="22" t="s">
        <v>166</v>
      </c>
      <c r="F56" s="22" t="s">
        <v>169</v>
      </c>
      <c r="G56" s="22" t="s">
        <v>178</v>
      </c>
      <c r="H56" s="22" t="s">
        <v>340</v>
      </c>
    </row>
    <row r="57" spans="1:8" x14ac:dyDescent="0.25">
      <c r="A57" s="22" t="s">
        <v>31</v>
      </c>
      <c r="B57" s="22" t="s">
        <v>6</v>
      </c>
      <c r="C57" s="22" t="s">
        <v>227</v>
      </c>
      <c r="D57" s="22" t="s">
        <v>162</v>
      </c>
      <c r="E57" s="22" t="s">
        <v>172</v>
      </c>
      <c r="F57" s="22" t="s">
        <v>173</v>
      </c>
      <c r="G57" s="22" t="s">
        <v>168</v>
      </c>
      <c r="H57" s="22" t="s">
        <v>395</v>
      </c>
    </row>
    <row r="58" spans="1:8" x14ac:dyDescent="0.25">
      <c r="A58" s="22" t="s">
        <v>32</v>
      </c>
      <c r="B58" s="22" t="s">
        <v>8</v>
      </c>
      <c r="C58" s="22" t="s">
        <v>161</v>
      </c>
      <c r="D58" s="22" t="s">
        <v>165</v>
      </c>
      <c r="E58" s="22" t="s">
        <v>166</v>
      </c>
      <c r="F58" s="22" t="s">
        <v>162</v>
      </c>
      <c r="G58" s="22" t="s">
        <v>169</v>
      </c>
      <c r="H58" s="22" t="s">
        <v>395</v>
      </c>
    </row>
    <row r="59" spans="1:8" x14ac:dyDescent="0.25">
      <c r="A59" s="22" t="s">
        <v>33</v>
      </c>
      <c r="B59" s="22" t="s">
        <v>11</v>
      </c>
      <c r="C59" s="22" t="s">
        <v>224</v>
      </c>
      <c r="D59" s="22" t="s">
        <v>166</v>
      </c>
      <c r="E59" s="22" t="s">
        <v>163</v>
      </c>
      <c r="F59" s="22" t="s">
        <v>163</v>
      </c>
      <c r="G59" s="22" t="s">
        <v>169</v>
      </c>
      <c r="H59" s="22" t="s">
        <v>401</v>
      </c>
    </row>
    <row r="60" spans="1:8" x14ac:dyDescent="0.25">
      <c r="A60" s="22" t="s">
        <v>34</v>
      </c>
      <c r="B60" s="22" t="s">
        <v>14</v>
      </c>
      <c r="C60" s="22" t="s">
        <v>221</v>
      </c>
      <c r="D60" s="22" t="s">
        <v>172</v>
      </c>
      <c r="E60" s="22" t="s">
        <v>173</v>
      </c>
      <c r="F60" s="22" t="s">
        <v>173</v>
      </c>
      <c r="G60" s="22" t="s">
        <v>173</v>
      </c>
      <c r="H60" s="22" t="s">
        <v>398</v>
      </c>
    </row>
    <row r="61" spans="1:8" x14ac:dyDescent="0.25">
      <c r="A61" s="22" t="s">
        <v>35</v>
      </c>
      <c r="B61" s="22" t="s">
        <v>9</v>
      </c>
      <c r="C61" s="22" t="s">
        <v>165</v>
      </c>
      <c r="D61" s="22" t="s">
        <v>166</v>
      </c>
      <c r="E61" s="22" t="s">
        <v>163</v>
      </c>
      <c r="F61" s="22" t="s">
        <v>172</v>
      </c>
      <c r="G61" s="22" t="s">
        <v>173</v>
      </c>
      <c r="H61" s="22" t="s">
        <v>400</v>
      </c>
    </row>
    <row r="62" spans="1:8" x14ac:dyDescent="0.25">
      <c r="A62" s="22" t="s">
        <v>36</v>
      </c>
      <c r="B62" s="22" t="s">
        <v>212</v>
      </c>
      <c r="C62" s="22" t="s">
        <v>162</v>
      </c>
      <c r="D62" s="22" t="s">
        <v>163</v>
      </c>
      <c r="E62" s="22" t="s">
        <v>172</v>
      </c>
      <c r="F62" s="22" t="s">
        <v>172</v>
      </c>
      <c r="G62" s="22" t="s">
        <v>172</v>
      </c>
      <c r="H62" s="22" t="s">
        <v>405</v>
      </c>
    </row>
    <row r="63" spans="1:8" x14ac:dyDescent="0.25">
      <c r="A63" s="22" t="s">
        <v>37</v>
      </c>
      <c r="B63" s="22" t="s">
        <v>12</v>
      </c>
      <c r="C63" s="22" t="s">
        <v>224</v>
      </c>
      <c r="D63" s="22" t="s">
        <v>163</v>
      </c>
      <c r="E63" s="22" t="s">
        <v>172</v>
      </c>
      <c r="F63" s="22" t="s">
        <v>175</v>
      </c>
      <c r="G63" s="22" t="s">
        <v>176</v>
      </c>
      <c r="H63" s="22" t="s">
        <v>174</v>
      </c>
    </row>
    <row r="64" spans="1:8" x14ac:dyDescent="0.25">
      <c r="A64" s="22" t="s">
        <v>38</v>
      </c>
      <c r="B64" s="22" t="s">
        <v>137</v>
      </c>
      <c r="C64" s="22" t="s">
        <v>162</v>
      </c>
      <c r="D64" s="22" t="s">
        <v>163</v>
      </c>
      <c r="E64" s="22" t="s">
        <v>173</v>
      </c>
      <c r="F64" s="22" t="s">
        <v>173</v>
      </c>
      <c r="G64" s="22" t="s">
        <v>176</v>
      </c>
      <c r="H64" s="22" t="s">
        <v>235</v>
      </c>
    </row>
    <row r="65" spans="1:8" x14ac:dyDescent="0.25">
      <c r="A65" s="22" t="s">
        <v>39</v>
      </c>
      <c r="B65" s="22" t="s">
        <v>102</v>
      </c>
      <c r="C65" s="22" t="s">
        <v>162</v>
      </c>
      <c r="D65" s="22" t="s">
        <v>163</v>
      </c>
      <c r="E65" s="22" t="s">
        <v>173</v>
      </c>
      <c r="F65" s="22" t="s">
        <v>168</v>
      </c>
      <c r="G65" s="22" t="s">
        <v>180</v>
      </c>
      <c r="H65" s="22" t="s">
        <v>421</v>
      </c>
    </row>
    <row r="66" spans="1:8" x14ac:dyDescent="0.25">
      <c r="A66" s="22" t="s">
        <v>40</v>
      </c>
      <c r="B66" s="22" t="s">
        <v>72</v>
      </c>
      <c r="C66" s="22" t="s">
        <v>172</v>
      </c>
      <c r="D66" s="22" t="s">
        <v>172</v>
      </c>
      <c r="E66" s="22" t="s">
        <v>168</v>
      </c>
      <c r="F66" s="22" t="s">
        <v>169</v>
      </c>
      <c r="G66" s="22" t="s">
        <v>183</v>
      </c>
      <c r="H66" s="22" t="s">
        <v>403</v>
      </c>
    </row>
    <row r="67" spans="1:8" x14ac:dyDescent="0.25">
      <c r="A67" s="22" t="s">
        <v>41</v>
      </c>
      <c r="B67" s="22" t="s">
        <v>214</v>
      </c>
      <c r="C67" s="22" t="s">
        <v>190</v>
      </c>
      <c r="D67" s="22" t="s">
        <v>162</v>
      </c>
      <c r="E67" s="22" t="s">
        <v>173</v>
      </c>
      <c r="F67" s="22" t="s">
        <v>187</v>
      </c>
      <c r="H67" s="22" t="s">
        <v>423</v>
      </c>
    </row>
    <row r="68" spans="1:8" x14ac:dyDescent="0.25">
      <c r="A68" s="22" t="s">
        <v>42</v>
      </c>
      <c r="B68" s="22" t="s">
        <v>131</v>
      </c>
      <c r="C68" s="22" t="s">
        <v>168</v>
      </c>
      <c r="D68" s="22" t="s">
        <v>175</v>
      </c>
      <c r="E68" s="22" t="s">
        <v>175</v>
      </c>
      <c r="H68" s="22" t="s">
        <v>418</v>
      </c>
    </row>
    <row r="69" spans="1:8" x14ac:dyDescent="0.25">
      <c r="A69" s="22" t="s">
        <v>43</v>
      </c>
      <c r="B69" s="22" t="s">
        <v>144</v>
      </c>
      <c r="C69" s="22" t="s">
        <v>175</v>
      </c>
      <c r="H69" s="22" t="s">
        <v>175</v>
      </c>
    </row>
    <row r="70" spans="1:8" x14ac:dyDescent="0.25">
      <c r="A70" s="22" t="s">
        <v>44</v>
      </c>
      <c r="B70" s="22" t="s">
        <v>218</v>
      </c>
      <c r="H70" s="22" t="s">
        <v>201</v>
      </c>
    </row>
    <row r="71" spans="1:8" x14ac:dyDescent="0.25">
      <c r="A71" s="22" t="s">
        <v>45</v>
      </c>
      <c r="B71" s="22" t="s">
        <v>147</v>
      </c>
      <c r="H71" s="22" t="s">
        <v>201</v>
      </c>
    </row>
    <row r="72" spans="1:8" x14ac:dyDescent="0.25">
      <c r="A72" s="22" t="s">
        <v>46</v>
      </c>
      <c r="B72" s="22" t="s">
        <v>200</v>
      </c>
      <c r="H72" s="22" t="s">
        <v>201</v>
      </c>
    </row>
    <row r="73" spans="1:8" x14ac:dyDescent="0.25">
      <c r="A73" s="22" t="s">
        <v>47</v>
      </c>
      <c r="B73" s="22" t="s">
        <v>132</v>
      </c>
      <c r="H73" s="22" t="s">
        <v>201</v>
      </c>
    </row>
  </sheetData>
  <hyperlinks>
    <hyperlink ref="C25" r:id="rId1" location="scores" xr:uid="{C993649B-9B73-4632-99BB-196F951D7AA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A38CE-EA9D-4D0D-A5A5-F2FD8FF91625}">
  <dimension ref="A1:M16"/>
  <sheetViews>
    <sheetView workbookViewId="0">
      <selection activeCell="L10" sqref="L10"/>
    </sheetView>
  </sheetViews>
  <sheetFormatPr defaultRowHeight="15" x14ac:dyDescent="0.25"/>
  <cols>
    <col min="2" max="2" width="7.28515625" bestFit="1" customWidth="1"/>
    <col min="3" max="3" width="30" bestFit="1" customWidth="1"/>
    <col min="4" max="4" width="32.85546875" bestFit="1" customWidth="1"/>
    <col min="5" max="5" width="8.42578125" bestFit="1" customWidth="1"/>
    <col min="6" max="6" width="14.7109375" customWidth="1"/>
    <col min="7" max="7" width="12.140625" customWidth="1"/>
    <col min="8" max="8" width="12.7109375" customWidth="1"/>
    <col min="9" max="9" width="10" customWidth="1"/>
    <col min="10" max="10" width="11.5703125" customWidth="1"/>
  </cols>
  <sheetData>
    <row r="1" spans="1:13" ht="56.25" x14ac:dyDescent="0.3">
      <c r="A1" s="1"/>
      <c r="B1" s="2" t="s">
        <v>98</v>
      </c>
      <c r="C1" s="2" t="s">
        <v>99</v>
      </c>
      <c r="D1" s="2" t="s">
        <v>109</v>
      </c>
      <c r="E1" s="2" t="s">
        <v>100</v>
      </c>
      <c r="F1" s="2" t="s">
        <v>89</v>
      </c>
      <c r="G1" s="2" t="s">
        <v>90</v>
      </c>
      <c r="H1" s="3" t="s">
        <v>91</v>
      </c>
      <c r="I1" s="2" t="s">
        <v>92</v>
      </c>
      <c r="J1" s="2" t="s">
        <v>93</v>
      </c>
      <c r="K1" s="2" t="s">
        <v>94</v>
      </c>
      <c r="L1" s="2" t="s">
        <v>61</v>
      </c>
      <c r="M1" s="4"/>
    </row>
    <row r="2" spans="1:13" ht="18.75" x14ac:dyDescent="0.3">
      <c r="A2" s="7"/>
      <c r="B2" s="8">
        <v>1</v>
      </c>
      <c r="C2" s="9" t="s">
        <v>138</v>
      </c>
      <c r="D2" s="9" t="s">
        <v>122</v>
      </c>
      <c r="E2" s="10" cm="1">
        <f t="array" ref="E2">SUM(LARGE(F2:K2,{1,2,3}))</f>
        <v>563</v>
      </c>
      <c r="F2" s="53">
        <v>185</v>
      </c>
      <c r="G2" s="53">
        <v>183</v>
      </c>
      <c r="H2" s="10">
        <v>188</v>
      </c>
      <c r="I2" s="11">
        <v>189</v>
      </c>
      <c r="J2" s="10">
        <v>186</v>
      </c>
      <c r="K2" s="10">
        <v>173</v>
      </c>
      <c r="L2" s="38">
        <v>18</v>
      </c>
      <c r="M2" s="12"/>
    </row>
    <row r="3" spans="1:13" ht="18.75" x14ac:dyDescent="0.3">
      <c r="A3" s="7"/>
      <c r="B3" s="8">
        <v>2</v>
      </c>
      <c r="C3" s="9" t="s">
        <v>116</v>
      </c>
      <c r="D3" s="9" t="s">
        <v>115</v>
      </c>
      <c r="E3" s="10" cm="1">
        <f t="array" ref="E3">SUM(LARGE(F3:K3,{1,2,3}))</f>
        <v>560</v>
      </c>
      <c r="F3" s="53">
        <v>139</v>
      </c>
      <c r="G3" s="53">
        <v>100</v>
      </c>
      <c r="H3" s="10">
        <v>175</v>
      </c>
      <c r="I3" s="11">
        <v>195</v>
      </c>
      <c r="J3" s="10">
        <v>186</v>
      </c>
      <c r="K3" s="10">
        <v>179</v>
      </c>
      <c r="L3" s="38">
        <v>19.5</v>
      </c>
      <c r="M3" s="12"/>
    </row>
    <row r="4" spans="1:13" ht="18.75" x14ac:dyDescent="0.3">
      <c r="A4" s="7"/>
      <c r="B4" s="8">
        <v>3</v>
      </c>
      <c r="C4" s="10" t="s">
        <v>150</v>
      </c>
      <c r="D4" s="9" t="s">
        <v>117</v>
      </c>
      <c r="E4" s="10" cm="1">
        <f t="array" ref="E4">SUM(LARGE(F4:K4,{1,2,3}))</f>
        <v>558</v>
      </c>
      <c r="F4" s="10">
        <v>180</v>
      </c>
      <c r="G4" s="10">
        <v>100</v>
      </c>
      <c r="H4" s="10">
        <v>181</v>
      </c>
      <c r="I4" s="11">
        <v>0</v>
      </c>
      <c r="J4" s="10">
        <v>0</v>
      </c>
      <c r="K4" s="10">
        <v>197</v>
      </c>
      <c r="L4" s="38">
        <v>17.5</v>
      </c>
      <c r="M4" s="12"/>
    </row>
    <row r="5" spans="1:13" ht="18.75" x14ac:dyDescent="0.3">
      <c r="A5" s="7"/>
      <c r="B5" s="8">
        <v>4</v>
      </c>
      <c r="C5" s="9" t="s">
        <v>114</v>
      </c>
      <c r="D5" s="9" t="s">
        <v>113</v>
      </c>
      <c r="E5" s="10" cm="1">
        <f t="array" ref="E5">SUM(LARGE(F5:K5,{1,2,3}))</f>
        <v>554</v>
      </c>
      <c r="F5" s="10">
        <v>179</v>
      </c>
      <c r="G5" s="53">
        <v>143</v>
      </c>
      <c r="H5" s="10">
        <v>146</v>
      </c>
      <c r="I5" s="11">
        <v>190</v>
      </c>
      <c r="J5" s="53">
        <v>137</v>
      </c>
      <c r="K5" s="10">
        <v>185</v>
      </c>
      <c r="L5" s="38">
        <v>19.5</v>
      </c>
      <c r="M5" s="12"/>
    </row>
    <row r="6" spans="1:13" ht="18.75" x14ac:dyDescent="0.3">
      <c r="A6" s="7"/>
      <c r="B6" s="8">
        <v>5</v>
      </c>
      <c r="C6" s="9" t="s">
        <v>127</v>
      </c>
      <c r="D6" s="9" t="s">
        <v>110</v>
      </c>
      <c r="E6" s="10" cm="1">
        <f t="array" ref="E6">SUM(LARGE(F6:K6,{1,2,3}))</f>
        <v>549</v>
      </c>
      <c r="F6" s="53">
        <v>138</v>
      </c>
      <c r="G6" s="53">
        <v>100</v>
      </c>
      <c r="H6" s="10">
        <v>170</v>
      </c>
      <c r="I6" s="11">
        <v>186</v>
      </c>
      <c r="J6" s="10">
        <v>146</v>
      </c>
      <c r="K6" s="10">
        <v>193</v>
      </c>
      <c r="L6" s="38">
        <v>19</v>
      </c>
      <c r="M6" s="12"/>
    </row>
    <row r="7" spans="1:13" ht="18.75" x14ac:dyDescent="0.3">
      <c r="A7" s="7"/>
      <c r="B7" s="8">
        <v>6</v>
      </c>
      <c r="C7" s="9" t="s">
        <v>139</v>
      </c>
      <c r="D7" s="9" t="s">
        <v>120</v>
      </c>
      <c r="E7" s="10" cm="1">
        <f t="array" ref="E7">SUM(LARGE(F7:K7,{1,2,3}))</f>
        <v>530</v>
      </c>
      <c r="F7" s="53">
        <v>130</v>
      </c>
      <c r="G7" s="10">
        <v>185</v>
      </c>
      <c r="H7" s="10">
        <v>168</v>
      </c>
      <c r="I7" s="11">
        <v>177</v>
      </c>
      <c r="J7" s="53">
        <v>0</v>
      </c>
      <c r="K7" s="10">
        <v>0</v>
      </c>
      <c r="L7" s="38">
        <v>16.75</v>
      </c>
      <c r="M7" s="12"/>
    </row>
    <row r="8" spans="1:13" ht="18.75" x14ac:dyDescent="0.3">
      <c r="A8" s="7"/>
      <c r="B8" s="8">
        <v>7</v>
      </c>
      <c r="C8" s="9" t="s">
        <v>215</v>
      </c>
      <c r="D8" s="9" t="s">
        <v>123</v>
      </c>
      <c r="E8" s="10" cm="1">
        <f t="array" ref="E8">SUM(LARGE(F8:K8,{1,2,3}))</f>
        <v>529</v>
      </c>
      <c r="F8" s="10">
        <v>172</v>
      </c>
      <c r="G8" s="53">
        <v>144</v>
      </c>
      <c r="H8" s="10">
        <v>177</v>
      </c>
      <c r="I8" s="55">
        <v>0</v>
      </c>
      <c r="J8" s="10">
        <v>150</v>
      </c>
      <c r="K8" s="10">
        <v>180</v>
      </c>
      <c r="L8" s="38">
        <v>19.25</v>
      </c>
      <c r="M8" s="12"/>
    </row>
    <row r="9" spans="1:13" ht="18.75" x14ac:dyDescent="0.3">
      <c r="A9" s="7"/>
      <c r="B9" s="8">
        <v>8</v>
      </c>
      <c r="C9" s="9" t="s">
        <v>112</v>
      </c>
      <c r="D9" s="9" t="s">
        <v>111</v>
      </c>
      <c r="E9" s="10" cm="1">
        <f t="array" ref="E9">SUM(LARGE(F9:K9,{1,2,3}))</f>
        <v>488</v>
      </c>
      <c r="F9" s="10">
        <v>0</v>
      </c>
      <c r="G9" s="10">
        <v>146</v>
      </c>
      <c r="H9" s="10">
        <v>161</v>
      </c>
      <c r="I9" s="11">
        <v>0</v>
      </c>
      <c r="J9" s="10">
        <v>0</v>
      </c>
      <c r="K9" s="10">
        <v>181</v>
      </c>
      <c r="L9" s="38">
        <v>18.5</v>
      </c>
      <c r="M9" s="12"/>
    </row>
    <row r="10" spans="1:13" ht="18.75" x14ac:dyDescent="0.3">
      <c r="A10" s="7"/>
      <c r="B10" s="8">
        <v>9</v>
      </c>
      <c r="C10" s="9" t="s">
        <v>119</v>
      </c>
      <c r="D10" s="9" t="s">
        <v>118</v>
      </c>
      <c r="E10" s="10" cm="1">
        <f t="array" ref="E10">SUM(LARGE(F10:K10,{1,2,3}))</f>
        <v>476</v>
      </c>
      <c r="F10" s="10">
        <v>176</v>
      </c>
      <c r="G10" s="10">
        <v>150</v>
      </c>
      <c r="H10" s="10">
        <v>150</v>
      </c>
      <c r="I10" s="11">
        <v>0</v>
      </c>
      <c r="J10" s="10">
        <v>0</v>
      </c>
      <c r="K10" s="10">
        <v>0</v>
      </c>
      <c r="L10" s="38">
        <v>18</v>
      </c>
      <c r="M10" s="12"/>
    </row>
    <row r="11" spans="1:13" ht="18.75" x14ac:dyDescent="0.3">
      <c r="A11" s="7"/>
      <c r="B11" s="8">
        <v>10</v>
      </c>
      <c r="C11" s="9"/>
      <c r="D11" s="9" t="s">
        <v>153</v>
      </c>
      <c r="E11" s="10" cm="1">
        <f t="array" ref="E11">SUM(LARGE(F11:K11,{1,2,3}))</f>
        <v>408</v>
      </c>
      <c r="F11" s="10">
        <v>166</v>
      </c>
      <c r="G11" s="10">
        <v>100</v>
      </c>
      <c r="H11" s="10">
        <v>142</v>
      </c>
      <c r="I11" s="11">
        <v>0</v>
      </c>
      <c r="J11" s="10">
        <v>0</v>
      </c>
      <c r="K11" s="10">
        <v>0</v>
      </c>
      <c r="L11" s="38">
        <v>17.25</v>
      </c>
      <c r="M11" s="12"/>
    </row>
    <row r="12" spans="1:13" ht="18.75" x14ac:dyDescent="0.3">
      <c r="A12" s="7"/>
      <c r="B12" s="8">
        <v>11</v>
      </c>
      <c r="C12" s="9" t="s">
        <v>126</v>
      </c>
      <c r="D12" s="9" t="s">
        <v>125</v>
      </c>
      <c r="E12" s="10" cm="1">
        <f t="array" ref="E12">SUM(LARGE(F12:K12,{1,2,3}))</f>
        <v>300</v>
      </c>
      <c r="F12" s="10">
        <v>100</v>
      </c>
      <c r="G12" s="10">
        <v>100</v>
      </c>
      <c r="H12" s="10">
        <v>100</v>
      </c>
      <c r="I12" s="11">
        <v>0</v>
      </c>
      <c r="J12" s="10">
        <v>0</v>
      </c>
      <c r="K12" s="10">
        <v>0</v>
      </c>
      <c r="L12" s="38"/>
      <c r="M12" s="12"/>
    </row>
    <row r="13" spans="1:13" ht="18.75" x14ac:dyDescent="0.3">
      <c r="A13" s="7"/>
      <c r="B13" s="8">
        <v>12</v>
      </c>
      <c r="C13" s="9" t="s">
        <v>149</v>
      </c>
      <c r="D13" s="9" t="s">
        <v>128</v>
      </c>
      <c r="E13" s="10" cm="1">
        <f t="array" ref="E13">SUM(LARGE(F13:K13,{1,2,3}))</f>
        <v>143</v>
      </c>
      <c r="F13" s="10">
        <v>143</v>
      </c>
      <c r="G13" s="10">
        <v>0</v>
      </c>
      <c r="H13" s="10">
        <v>0</v>
      </c>
      <c r="I13" s="11">
        <v>0</v>
      </c>
      <c r="J13" s="10">
        <v>0</v>
      </c>
      <c r="K13" s="10">
        <v>0</v>
      </c>
      <c r="L13" s="38">
        <v>14.5</v>
      </c>
      <c r="M13" s="12"/>
    </row>
    <row r="14" spans="1:13" ht="18.75" x14ac:dyDescent="0.3">
      <c r="A14" s="7"/>
      <c r="B14" s="8">
        <v>13</v>
      </c>
      <c r="C14" s="9" t="s">
        <v>145</v>
      </c>
      <c r="D14" s="9" t="s">
        <v>146</v>
      </c>
      <c r="E14" s="10" cm="1">
        <f t="array" ref="E14">SUM(LARGE(F14:K14,{1,2,3}))</f>
        <v>126</v>
      </c>
      <c r="F14" s="10">
        <v>126</v>
      </c>
      <c r="G14" s="10">
        <v>0</v>
      </c>
      <c r="H14" s="10">
        <v>0</v>
      </c>
      <c r="I14" s="11">
        <v>0</v>
      </c>
      <c r="J14" s="10">
        <v>0</v>
      </c>
      <c r="K14" s="10">
        <v>0</v>
      </c>
      <c r="L14" s="38">
        <v>13</v>
      </c>
      <c r="M14" s="12"/>
    </row>
    <row r="15" spans="1:13" ht="18.75" x14ac:dyDescent="0.3">
      <c r="A15" s="7"/>
      <c r="B15" s="8">
        <v>14</v>
      </c>
      <c r="C15" s="43" t="s">
        <v>141</v>
      </c>
      <c r="D15" s="9" t="s">
        <v>124</v>
      </c>
      <c r="E15" s="10" cm="1">
        <f t="array" ref="E15">SUM(LARGE(F15:K15,{1,2,3}))</f>
        <v>100</v>
      </c>
      <c r="F15" s="10">
        <v>100</v>
      </c>
      <c r="G15" s="10">
        <v>0</v>
      </c>
      <c r="H15" s="10">
        <v>0</v>
      </c>
      <c r="I15" s="11">
        <v>0</v>
      </c>
      <c r="J15" s="10">
        <v>0</v>
      </c>
      <c r="K15" s="10">
        <v>0</v>
      </c>
      <c r="L15" s="38"/>
      <c r="M15" s="12"/>
    </row>
    <row r="16" spans="1:13" ht="18.75" x14ac:dyDescent="0.3">
      <c r="A16" s="7"/>
      <c r="B16" s="8">
        <v>15</v>
      </c>
      <c r="C16" s="22"/>
      <c r="D16" s="9" t="s">
        <v>121</v>
      </c>
      <c r="E16" s="10" cm="1">
        <f t="array" ref="E16">SUM(LARGE(F16:K16,{1,2,3}))</f>
        <v>0</v>
      </c>
      <c r="F16" s="10">
        <v>0</v>
      </c>
      <c r="G16" s="10">
        <v>0</v>
      </c>
      <c r="H16" s="10">
        <v>0</v>
      </c>
      <c r="I16" s="11">
        <v>0</v>
      </c>
      <c r="J16" s="10">
        <v>0</v>
      </c>
      <c r="K16" s="10">
        <v>0</v>
      </c>
      <c r="L16" s="38"/>
      <c r="M16" s="12"/>
    </row>
  </sheetData>
  <sortState xmlns:xlrd2="http://schemas.microsoft.com/office/spreadsheetml/2017/richdata2" ref="A2:M16">
    <sortCondition descending="1" ref="E2:E16"/>
    <sortCondition descending="1" ref="L2:L16"/>
  </sortState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B8C74-7F92-437F-8764-E6CA00D2B640}">
  <dimension ref="A1:U47"/>
  <sheetViews>
    <sheetView workbookViewId="0"/>
  </sheetViews>
  <sheetFormatPr defaultColWidth="8.7109375" defaultRowHeight="15" x14ac:dyDescent="0.25"/>
  <cols>
    <col min="1" max="1" width="7.7109375" style="22" bestFit="1" customWidth="1"/>
    <col min="2" max="2" width="8.85546875" style="22" hidden="1" customWidth="1"/>
    <col min="3" max="3" width="9.140625" style="22" bestFit="1" customWidth="1"/>
    <col min="4" max="4" width="2.85546875" style="22" customWidth="1"/>
    <col min="5" max="5" width="9.140625" style="22" bestFit="1" customWidth="1"/>
    <col min="6" max="6" width="9.42578125" style="22" bestFit="1" customWidth="1"/>
    <col min="7" max="7" width="9" style="22" bestFit="1" customWidth="1"/>
    <col min="8" max="8" width="8" style="22" bestFit="1" customWidth="1"/>
    <col min="9" max="14" width="8.7109375" style="22"/>
    <col min="15" max="16" width="9.140625" style="22" bestFit="1" customWidth="1"/>
    <col min="17" max="17" width="8.7109375" style="22"/>
    <col min="18" max="18" width="9.140625" style="22" bestFit="1" customWidth="1"/>
    <col min="19" max="16384" width="8.7109375" style="22"/>
  </cols>
  <sheetData>
    <row r="1" spans="1:18" s="28" customFormat="1" x14ac:dyDescent="0.25">
      <c r="A1" s="24" t="s">
        <v>55</v>
      </c>
      <c r="B1" s="24" t="s">
        <v>56</v>
      </c>
      <c r="C1" s="24" t="s">
        <v>57</v>
      </c>
      <c r="D1" s="24"/>
      <c r="E1" s="25" t="s">
        <v>58</v>
      </c>
      <c r="F1" s="26" t="s">
        <v>59</v>
      </c>
      <c r="G1" s="27" t="s">
        <v>60</v>
      </c>
      <c r="H1" s="28" t="s">
        <v>61</v>
      </c>
    </row>
    <row r="2" spans="1:18" x14ac:dyDescent="0.25">
      <c r="A2" s="22">
        <v>5</v>
      </c>
      <c r="B2" s="29">
        <f>(A2*75)</f>
        <v>375</v>
      </c>
      <c r="C2" s="29">
        <f>A2*60.39</f>
        <v>301.95</v>
      </c>
      <c r="D2" s="30"/>
      <c r="E2" s="29">
        <f>C2*0.6</f>
        <v>181.17</v>
      </c>
      <c r="F2" s="29">
        <f>C2*0.4</f>
        <v>120.78</v>
      </c>
      <c r="G2" s="29"/>
      <c r="H2" s="31">
        <f>A2*5</f>
        <v>25</v>
      </c>
      <c r="J2" s="22" t="s">
        <v>62</v>
      </c>
    </row>
    <row r="3" spans="1:18" x14ac:dyDescent="0.25">
      <c r="A3" s="22">
        <v>6</v>
      </c>
      <c r="B3" s="29">
        <f t="shared" ref="B3:B47" si="0">(A3*75)</f>
        <v>450</v>
      </c>
      <c r="C3" s="29">
        <f t="shared" ref="C3:C47" si="1">A3*60.39</f>
        <v>362.34000000000003</v>
      </c>
      <c r="D3" s="30"/>
      <c r="E3" s="29">
        <f t="shared" ref="E3:E7" si="2">C3*0.6</f>
        <v>217.40400000000002</v>
      </c>
      <c r="F3" s="29">
        <f t="shared" ref="F3:F7" si="3">C3*0.4</f>
        <v>144.93600000000001</v>
      </c>
      <c r="G3" s="29"/>
      <c r="H3" s="31">
        <f t="shared" ref="H3:H47" si="4">A3*5</f>
        <v>30</v>
      </c>
      <c r="J3" s="22" t="s">
        <v>67</v>
      </c>
    </row>
    <row r="4" spans="1:18" x14ac:dyDescent="0.25">
      <c r="A4" s="22">
        <v>7</v>
      </c>
      <c r="B4" s="29">
        <f t="shared" si="0"/>
        <v>525</v>
      </c>
      <c r="C4" s="29">
        <f t="shared" si="1"/>
        <v>422.73</v>
      </c>
      <c r="D4" s="30"/>
      <c r="E4" s="29">
        <f t="shared" si="2"/>
        <v>253.63800000000001</v>
      </c>
      <c r="F4" s="29">
        <f t="shared" si="3"/>
        <v>169.09200000000001</v>
      </c>
      <c r="G4" s="29"/>
      <c r="H4" s="31">
        <f t="shared" si="4"/>
        <v>35</v>
      </c>
    </row>
    <row r="5" spans="1:18" x14ac:dyDescent="0.25">
      <c r="A5" s="22">
        <v>8</v>
      </c>
      <c r="B5" s="29">
        <f t="shared" si="0"/>
        <v>600</v>
      </c>
      <c r="C5" s="29">
        <f t="shared" si="1"/>
        <v>483.12</v>
      </c>
      <c r="D5" s="30"/>
      <c r="E5" s="29">
        <f t="shared" si="2"/>
        <v>289.87200000000001</v>
      </c>
      <c r="F5" s="29">
        <f t="shared" si="3"/>
        <v>193.24800000000002</v>
      </c>
      <c r="G5" s="29"/>
      <c r="H5" s="31">
        <f t="shared" si="4"/>
        <v>40</v>
      </c>
    </row>
    <row r="6" spans="1:18" x14ac:dyDescent="0.25">
      <c r="A6" s="22">
        <v>9</v>
      </c>
      <c r="B6" s="29">
        <f t="shared" si="0"/>
        <v>675</v>
      </c>
      <c r="C6" s="29">
        <f t="shared" si="1"/>
        <v>543.51</v>
      </c>
      <c r="D6" s="30"/>
      <c r="E6" s="29">
        <f t="shared" si="2"/>
        <v>326.10599999999999</v>
      </c>
      <c r="F6" s="29">
        <f t="shared" si="3"/>
        <v>217.404</v>
      </c>
      <c r="G6" s="29"/>
      <c r="H6" s="31">
        <f t="shared" si="4"/>
        <v>45</v>
      </c>
    </row>
    <row r="7" spans="1:18" x14ac:dyDescent="0.25">
      <c r="A7" s="22">
        <v>10</v>
      </c>
      <c r="B7" s="29">
        <f t="shared" si="0"/>
        <v>750</v>
      </c>
      <c r="C7" s="29">
        <f t="shared" si="1"/>
        <v>603.9</v>
      </c>
      <c r="D7" s="30"/>
      <c r="E7" s="29">
        <f t="shared" si="2"/>
        <v>362.34</v>
      </c>
      <c r="F7" s="29">
        <f t="shared" si="3"/>
        <v>241.56</v>
      </c>
      <c r="G7" s="29"/>
      <c r="H7" s="31">
        <f t="shared" si="4"/>
        <v>50</v>
      </c>
    </row>
    <row r="8" spans="1:18" x14ac:dyDescent="0.25">
      <c r="A8" s="22">
        <v>11</v>
      </c>
      <c r="B8" s="29">
        <f t="shared" si="0"/>
        <v>825</v>
      </c>
      <c r="C8" s="29">
        <f t="shared" si="1"/>
        <v>664.29</v>
      </c>
      <c r="D8" s="30"/>
      <c r="E8" s="29">
        <f t="shared" ref="E8:E47" si="5">C8*0.5</f>
        <v>332.14499999999998</v>
      </c>
      <c r="F8" s="29">
        <f t="shared" ref="F8:F47" si="6">C8*0.3</f>
        <v>199.28699999999998</v>
      </c>
      <c r="G8" s="29">
        <f t="shared" ref="G8:G47" si="7">C8*0.2</f>
        <v>132.858</v>
      </c>
      <c r="H8" s="31">
        <f t="shared" si="4"/>
        <v>55</v>
      </c>
    </row>
    <row r="9" spans="1:18" x14ac:dyDescent="0.25">
      <c r="A9" s="22">
        <v>12</v>
      </c>
      <c r="B9" s="29">
        <f t="shared" si="0"/>
        <v>900</v>
      </c>
      <c r="C9" s="29">
        <f t="shared" si="1"/>
        <v>724.68000000000006</v>
      </c>
      <c r="D9" s="30"/>
      <c r="E9" s="29">
        <f t="shared" si="5"/>
        <v>362.34000000000003</v>
      </c>
      <c r="F9" s="29">
        <f t="shared" si="6"/>
        <v>217.40400000000002</v>
      </c>
      <c r="G9" s="29">
        <f t="shared" si="7"/>
        <v>144.93600000000001</v>
      </c>
      <c r="H9" s="31">
        <f t="shared" si="4"/>
        <v>60</v>
      </c>
    </row>
    <row r="10" spans="1:18" x14ac:dyDescent="0.25">
      <c r="A10" s="22">
        <v>13</v>
      </c>
      <c r="B10" s="29">
        <f t="shared" si="0"/>
        <v>975</v>
      </c>
      <c r="C10" s="29">
        <f t="shared" si="1"/>
        <v>785.07</v>
      </c>
      <c r="D10" s="30"/>
      <c r="E10" s="29">
        <f t="shared" si="5"/>
        <v>392.53500000000003</v>
      </c>
      <c r="F10" s="29">
        <f t="shared" si="6"/>
        <v>235.52100000000002</v>
      </c>
      <c r="G10" s="29">
        <f t="shared" si="7"/>
        <v>157.01400000000001</v>
      </c>
      <c r="H10" s="31">
        <f t="shared" si="4"/>
        <v>65</v>
      </c>
    </row>
    <row r="11" spans="1:18" x14ac:dyDescent="0.25">
      <c r="A11" s="22">
        <v>14</v>
      </c>
      <c r="B11" s="29">
        <f t="shared" si="0"/>
        <v>1050</v>
      </c>
      <c r="C11" s="29">
        <f t="shared" si="1"/>
        <v>845.46</v>
      </c>
      <c r="D11" s="30"/>
      <c r="E11" s="29">
        <f t="shared" si="5"/>
        <v>422.73</v>
      </c>
      <c r="F11" s="29">
        <f t="shared" si="6"/>
        <v>253.63800000000001</v>
      </c>
      <c r="G11" s="29">
        <f t="shared" si="7"/>
        <v>169.09200000000001</v>
      </c>
      <c r="H11" s="31">
        <f t="shared" si="4"/>
        <v>70</v>
      </c>
    </row>
    <row r="12" spans="1:18" x14ac:dyDescent="0.25">
      <c r="A12" s="22">
        <v>15</v>
      </c>
      <c r="B12" s="29">
        <f t="shared" si="0"/>
        <v>1125</v>
      </c>
      <c r="C12" s="29">
        <f t="shared" si="1"/>
        <v>905.85</v>
      </c>
      <c r="D12" s="30"/>
      <c r="E12" s="29">
        <f t="shared" si="5"/>
        <v>452.92500000000001</v>
      </c>
      <c r="F12" s="29">
        <f t="shared" si="6"/>
        <v>271.755</v>
      </c>
      <c r="G12" s="29">
        <f t="shared" si="7"/>
        <v>181.17000000000002</v>
      </c>
      <c r="H12" s="31">
        <f t="shared" si="4"/>
        <v>75</v>
      </c>
    </row>
    <row r="13" spans="1:18" x14ac:dyDescent="0.25">
      <c r="A13" s="22">
        <v>16</v>
      </c>
      <c r="B13" s="29">
        <f t="shared" si="0"/>
        <v>1200</v>
      </c>
      <c r="C13" s="29">
        <f t="shared" si="1"/>
        <v>966.24</v>
      </c>
      <c r="D13" s="30"/>
      <c r="E13" s="29">
        <f t="shared" si="5"/>
        <v>483.12</v>
      </c>
      <c r="F13" s="29">
        <f t="shared" si="6"/>
        <v>289.87200000000001</v>
      </c>
      <c r="G13" s="29">
        <f t="shared" si="7"/>
        <v>193.24800000000002</v>
      </c>
      <c r="H13" s="31">
        <f t="shared" si="4"/>
        <v>80</v>
      </c>
    </row>
    <row r="14" spans="1:18" x14ac:dyDescent="0.25">
      <c r="A14" s="22">
        <v>17</v>
      </c>
      <c r="B14" s="29">
        <f t="shared" si="0"/>
        <v>1275</v>
      </c>
      <c r="C14" s="29">
        <f t="shared" si="1"/>
        <v>1026.6300000000001</v>
      </c>
      <c r="D14" s="30"/>
      <c r="E14" s="29">
        <f t="shared" si="5"/>
        <v>513.31500000000005</v>
      </c>
      <c r="F14" s="29">
        <f t="shared" si="6"/>
        <v>307.98900000000003</v>
      </c>
      <c r="G14" s="29">
        <f t="shared" si="7"/>
        <v>205.32600000000002</v>
      </c>
      <c r="H14" s="31">
        <f t="shared" si="4"/>
        <v>85</v>
      </c>
    </row>
    <row r="15" spans="1:18" x14ac:dyDescent="0.25">
      <c r="A15" s="22">
        <v>18</v>
      </c>
      <c r="B15" s="29">
        <f t="shared" si="0"/>
        <v>1350</v>
      </c>
      <c r="C15" s="29">
        <f t="shared" si="1"/>
        <v>1087.02</v>
      </c>
      <c r="D15" s="30"/>
      <c r="E15" s="29">
        <f t="shared" si="5"/>
        <v>543.51</v>
      </c>
      <c r="F15" s="29">
        <f t="shared" si="6"/>
        <v>326.10599999999999</v>
      </c>
      <c r="G15" s="29">
        <f t="shared" si="7"/>
        <v>217.404</v>
      </c>
      <c r="H15" s="31">
        <f t="shared" si="4"/>
        <v>90</v>
      </c>
    </row>
    <row r="16" spans="1:18" x14ac:dyDescent="0.25">
      <c r="A16" s="22">
        <v>19</v>
      </c>
      <c r="B16" s="29">
        <f t="shared" si="0"/>
        <v>1425</v>
      </c>
      <c r="C16" s="29">
        <f t="shared" si="1"/>
        <v>1147.4100000000001</v>
      </c>
      <c r="D16" s="30"/>
      <c r="E16" s="29">
        <f t="shared" si="5"/>
        <v>573.70500000000004</v>
      </c>
      <c r="F16" s="29">
        <f t="shared" si="6"/>
        <v>344.22300000000001</v>
      </c>
      <c r="G16" s="29">
        <f t="shared" si="7"/>
        <v>229.48200000000003</v>
      </c>
      <c r="H16" s="31">
        <f t="shared" si="4"/>
        <v>95</v>
      </c>
      <c r="R16" s="22" t="s">
        <v>63</v>
      </c>
    </row>
    <row r="17" spans="1:21" x14ac:dyDescent="0.25">
      <c r="A17" s="22">
        <v>20</v>
      </c>
      <c r="B17" s="29">
        <f t="shared" si="0"/>
        <v>1500</v>
      </c>
      <c r="C17" s="29">
        <f t="shared" si="1"/>
        <v>1207.8</v>
      </c>
      <c r="D17" s="30"/>
      <c r="E17" s="29">
        <f t="shared" si="5"/>
        <v>603.9</v>
      </c>
      <c r="F17" s="29">
        <f t="shared" si="6"/>
        <v>362.34</v>
      </c>
      <c r="G17" s="29">
        <f t="shared" si="7"/>
        <v>241.56</v>
      </c>
      <c r="H17" s="31">
        <f t="shared" si="4"/>
        <v>100</v>
      </c>
      <c r="R17" s="22">
        <v>895.17</v>
      </c>
    </row>
    <row r="18" spans="1:21" x14ac:dyDescent="0.25">
      <c r="A18" s="22">
        <v>21</v>
      </c>
      <c r="B18" s="29">
        <f t="shared" si="0"/>
        <v>1575</v>
      </c>
      <c r="C18" s="29">
        <f t="shared" si="1"/>
        <v>1268.19</v>
      </c>
      <c r="D18" s="30"/>
      <c r="E18" s="29">
        <f t="shared" si="5"/>
        <v>634.09500000000003</v>
      </c>
      <c r="F18" s="29">
        <f t="shared" si="6"/>
        <v>380.45699999999999</v>
      </c>
      <c r="G18" s="29">
        <f t="shared" si="7"/>
        <v>253.63800000000003</v>
      </c>
      <c r="H18" s="31">
        <f t="shared" si="4"/>
        <v>105</v>
      </c>
    </row>
    <row r="19" spans="1:21" x14ac:dyDescent="0.25">
      <c r="A19" s="22">
        <v>22</v>
      </c>
      <c r="B19" s="29">
        <f t="shared" si="0"/>
        <v>1650</v>
      </c>
      <c r="C19" s="29">
        <f t="shared" si="1"/>
        <v>1328.58</v>
      </c>
      <c r="D19" s="30"/>
      <c r="E19" s="29">
        <f t="shared" si="5"/>
        <v>664.29</v>
      </c>
      <c r="F19" s="29">
        <f t="shared" si="6"/>
        <v>398.57399999999996</v>
      </c>
      <c r="G19" s="29">
        <f t="shared" si="7"/>
        <v>265.71600000000001</v>
      </c>
      <c r="H19" s="31">
        <f t="shared" si="4"/>
        <v>110</v>
      </c>
    </row>
    <row r="20" spans="1:21" x14ac:dyDescent="0.25">
      <c r="A20" s="22">
        <v>23</v>
      </c>
      <c r="B20" s="29">
        <f t="shared" si="0"/>
        <v>1725</v>
      </c>
      <c r="C20" s="29">
        <f t="shared" si="1"/>
        <v>1388.97</v>
      </c>
      <c r="D20" s="30"/>
      <c r="E20" s="29">
        <f t="shared" si="5"/>
        <v>694.48500000000001</v>
      </c>
      <c r="F20" s="29">
        <f t="shared" si="6"/>
        <v>416.69099999999997</v>
      </c>
      <c r="G20" s="29">
        <f t="shared" si="7"/>
        <v>277.79400000000004</v>
      </c>
      <c r="H20" s="31">
        <f t="shared" si="4"/>
        <v>115</v>
      </c>
    </row>
    <row r="21" spans="1:21" x14ac:dyDescent="0.25">
      <c r="A21" s="22">
        <v>24</v>
      </c>
      <c r="B21" s="29">
        <f t="shared" si="0"/>
        <v>1800</v>
      </c>
      <c r="C21" s="29">
        <f t="shared" si="1"/>
        <v>1449.3600000000001</v>
      </c>
      <c r="D21" s="30"/>
      <c r="E21" s="29">
        <f t="shared" si="5"/>
        <v>724.68000000000006</v>
      </c>
      <c r="F21" s="29">
        <f t="shared" si="6"/>
        <v>434.80800000000005</v>
      </c>
      <c r="G21" s="29">
        <f t="shared" si="7"/>
        <v>289.87200000000001</v>
      </c>
      <c r="H21" s="31">
        <f t="shared" si="4"/>
        <v>120</v>
      </c>
      <c r="O21" s="22" t="s">
        <v>64</v>
      </c>
      <c r="P21" s="22" t="s">
        <v>65</v>
      </c>
      <c r="U21" s="22" t="s">
        <v>61</v>
      </c>
    </row>
    <row r="22" spans="1:21" x14ac:dyDescent="0.25">
      <c r="A22" s="22">
        <v>25</v>
      </c>
      <c r="B22" s="29">
        <f t="shared" si="0"/>
        <v>1875</v>
      </c>
      <c r="C22" s="29">
        <f t="shared" si="1"/>
        <v>1509.75</v>
      </c>
      <c r="D22" s="30"/>
      <c r="E22" s="29">
        <f t="shared" si="5"/>
        <v>754.875</v>
      </c>
      <c r="F22" s="29">
        <f t="shared" si="6"/>
        <v>452.92500000000001</v>
      </c>
      <c r="G22" s="29">
        <f t="shared" si="7"/>
        <v>301.95</v>
      </c>
      <c r="H22" s="31">
        <f t="shared" si="4"/>
        <v>125</v>
      </c>
      <c r="N22" s="22">
        <v>25</v>
      </c>
      <c r="O22" s="29">
        <f>(N22*150)</f>
        <v>3750</v>
      </c>
      <c r="P22" s="29">
        <f>N22*107.42</f>
        <v>2685.5</v>
      </c>
      <c r="Q22" s="30"/>
      <c r="R22" s="29">
        <f t="shared" ref="R22" si="8">P22*0.5</f>
        <v>1342.75</v>
      </c>
      <c r="S22" s="29">
        <f t="shared" ref="S22" si="9">P22*0.3</f>
        <v>805.65</v>
      </c>
      <c r="T22" s="29">
        <f t="shared" ref="T22" si="10">P22*0.2</f>
        <v>537.1</v>
      </c>
      <c r="U22" s="31">
        <f t="shared" ref="U22" si="11">N22*5</f>
        <v>125</v>
      </c>
    </row>
    <row r="23" spans="1:21" x14ac:dyDescent="0.25">
      <c r="A23" s="22">
        <v>26</v>
      </c>
      <c r="B23" s="29">
        <f t="shared" si="0"/>
        <v>1950</v>
      </c>
      <c r="C23" s="29">
        <f t="shared" si="1"/>
        <v>1570.14</v>
      </c>
      <c r="D23" s="30"/>
      <c r="E23" s="29">
        <f t="shared" si="5"/>
        <v>785.07</v>
      </c>
      <c r="F23" s="29">
        <f t="shared" si="6"/>
        <v>471.04200000000003</v>
      </c>
      <c r="G23" s="29">
        <f t="shared" si="7"/>
        <v>314.02800000000002</v>
      </c>
      <c r="H23" s="31">
        <f t="shared" si="4"/>
        <v>130</v>
      </c>
    </row>
    <row r="24" spans="1:21" x14ac:dyDescent="0.25">
      <c r="A24" s="22">
        <v>27</v>
      </c>
      <c r="B24" s="29">
        <f t="shared" si="0"/>
        <v>2025</v>
      </c>
      <c r="C24" s="29">
        <f t="shared" si="1"/>
        <v>1630.53</v>
      </c>
      <c r="D24" s="30"/>
      <c r="E24" s="29">
        <f t="shared" si="5"/>
        <v>815.26499999999999</v>
      </c>
      <c r="F24" s="29">
        <f t="shared" si="6"/>
        <v>489.15899999999999</v>
      </c>
      <c r="G24" s="29">
        <f t="shared" si="7"/>
        <v>326.10599999999999</v>
      </c>
      <c r="H24" s="31">
        <f t="shared" si="4"/>
        <v>135</v>
      </c>
      <c r="M24" s="22" t="s">
        <v>66</v>
      </c>
      <c r="N24" s="22">
        <v>25</v>
      </c>
      <c r="O24" s="29">
        <f>(N24*150)</f>
        <v>3750</v>
      </c>
      <c r="P24" s="29">
        <v>1790.33</v>
      </c>
      <c r="Q24" s="30"/>
      <c r="R24" s="29">
        <f t="shared" ref="R24" si="12">P24*0.5</f>
        <v>895.16499999999996</v>
      </c>
      <c r="S24" s="29">
        <f t="shared" ref="S24" si="13">P24*0.3</f>
        <v>537.09899999999993</v>
      </c>
      <c r="T24" s="29">
        <f t="shared" ref="T24" si="14">P24*0.2</f>
        <v>358.06600000000003</v>
      </c>
    </row>
    <row r="25" spans="1:21" x14ac:dyDescent="0.25">
      <c r="A25" s="22">
        <v>28</v>
      </c>
      <c r="B25" s="29">
        <f t="shared" si="0"/>
        <v>2100</v>
      </c>
      <c r="C25" s="29">
        <f t="shared" si="1"/>
        <v>1690.92</v>
      </c>
      <c r="D25" s="30"/>
      <c r="E25" s="29">
        <f t="shared" si="5"/>
        <v>845.46</v>
      </c>
      <c r="F25" s="29">
        <f t="shared" si="6"/>
        <v>507.27600000000001</v>
      </c>
      <c r="G25" s="29">
        <f t="shared" si="7"/>
        <v>338.18400000000003</v>
      </c>
      <c r="H25" s="31">
        <f t="shared" si="4"/>
        <v>140</v>
      </c>
    </row>
    <row r="26" spans="1:21" x14ac:dyDescent="0.25">
      <c r="A26" s="22">
        <v>29</v>
      </c>
      <c r="B26" s="29">
        <f t="shared" si="0"/>
        <v>2175</v>
      </c>
      <c r="C26" s="29">
        <f t="shared" si="1"/>
        <v>1751.31</v>
      </c>
      <c r="D26" s="30"/>
      <c r="E26" s="29">
        <f t="shared" si="5"/>
        <v>875.65499999999997</v>
      </c>
      <c r="F26" s="29">
        <f t="shared" si="6"/>
        <v>525.39299999999992</v>
      </c>
      <c r="G26" s="29">
        <f t="shared" si="7"/>
        <v>350.262</v>
      </c>
      <c r="H26" s="31">
        <f t="shared" si="4"/>
        <v>145</v>
      </c>
    </row>
    <row r="27" spans="1:21" x14ac:dyDescent="0.25">
      <c r="A27" s="22">
        <v>30</v>
      </c>
      <c r="B27" s="29">
        <f t="shared" si="0"/>
        <v>2250</v>
      </c>
      <c r="C27" s="29">
        <f t="shared" si="1"/>
        <v>1811.7</v>
      </c>
      <c r="D27" s="30"/>
      <c r="E27" s="29">
        <f t="shared" si="5"/>
        <v>905.85</v>
      </c>
      <c r="F27" s="29">
        <f t="shared" si="6"/>
        <v>543.51</v>
      </c>
      <c r="G27" s="29">
        <f t="shared" si="7"/>
        <v>362.34000000000003</v>
      </c>
      <c r="H27" s="31">
        <f t="shared" si="4"/>
        <v>150</v>
      </c>
    </row>
    <row r="28" spans="1:21" x14ac:dyDescent="0.25">
      <c r="A28" s="22">
        <v>31</v>
      </c>
      <c r="B28" s="29">
        <f t="shared" si="0"/>
        <v>2325</v>
      </c>
      <c r="C28" s="29">
        <f t="shared" si="1"/>
        <v>1872.09</v>
      </c>
      <c r="D28" s="30"/>
      <c r="E28" s="29">
        <f t="shared" si="5"/>
        <v>936.04499999999996</v>
      </c>
      <c r="F28" s="29">
        <f t="shared" si="6"/>
        <v>561.62699999999995</v>
      </c>
      <c r="G28" s="29">
        <f t="shared" si="7"/>
        <v>374.41800000000001</v>
      </c>
      <c r="H28" s="31">
        <f t="shared" si="4"/>
        <v>155</v>
      </c>
    </row>
    <row r="29" spans="1:21" x14ac:dyDescent="0.25">
      <c r="A29" s="22">
        <v>32</v>
      </c>
      <c r="B29" s="29">
        <f t="shared" si="0"/>
        <v>2400</v>
      </c>
      <c r="C29" s="29">
        <f t="shared" si="1"/>
        <v>1932.48</v>
      </c>
      <c r="D29" s="30"/>
      <c r="E29" s="29">
        <f t="shared" si="5"/>
        <v>966.24</v>
      </c>
      <c r="F29" s="29">
        <f t="shared" si="6"/>
        <v>579.74400000000003</v>
      </c>
      <c r="G29" s="29">
        <f t="shared" si="7"/>
        <v>386.49600000000004</v>
      </c>
      <c r="H29" s="31">
        <f t="shared" si="4"/>
        <v>160</v>
      </c>
    </row>
    <row r="30" spans="1:21" x14ac:dyDescent="0.25">
      <c r="A30" s="22">
        <v>33</v>
      </c>
      <c r="B30" s="29">
        <f t="shared" si="0"/>
        <v>2475</v>
      </c>
      <c r="C30" s="29">
        <f t="shared" si="1"/>
        <v>1992.8700000000001</v>
      </c>
      <c r="D30" s="30"/>
      <c r="E30" s="29">
        <f t="shared" si="5"/>
        <v>996.43500000000006</v>
      </c>
      <c r="F30" s="29">
        <f t="shared" si="6"/>
        <v>597.86099999999999</v>
      </c>
      <c r="G30" s="29">
        <f t="shared" si="7"/>
        <v>398.57400000000007</v>
      </c>
      <c r="H30" s="31">
        <f t="shared" si="4"/>
        <v>165</v>
      </c>
    </row>
    <row r="31" spans="1:21" x14ac:dyDescent="0.25">
      <c r="A31" s="22">
        <v>34</v>
      </c>
      <c r="B31" s="29">
        <f t="shared" si="0"/>
        <v>2550</v>
      </c>
      <c r="C31" s="29">
        <f t="shared" si="1"/>
        <v>2053.2600000000002</v>
      </c>
      <c r="D31" s="30"/>
      <c r="E31" s="29">
        <f t="shared" si="5"/>
        <v>1026.6300000000001</v>
      </c>
      <c r="F31" s="29">
        <f t="shared" si="6"/>
        <v>615.97800000000007</v>
      </c>
      <c r="G31" s="29">
        <f t="shared" si="7"/>
        <v>410.65200000000004</v>
      </c>
      <c r="H31" s="31">
        <f t="shared" si="4"/>
        <v>170</v>
      </c>
    </row>
    <row r="32" spans="1:21" x14ac:dyDescent="0.25">
      <c r="A32" s="22">
        <v>35</v>
      </c>
      <c r="B32" s="29">
        <f t="shared" si="0"/>
        <v>2625</v>
      </c>
      <c r="C32" s="29">
        <f t="shared" si="1"/>
        <v>2113.65</v>
      </c>
      <c r="D32" s="30"/>
      <c r="E32" s="29">
        <f t="shared" si="5"/>
        <v>1056.825</v>
      </c>
      <c r="F32" s="29">
        <f t="shared" si="6"/>
        <v>634.09500000000003</v>
      </c>
      <c r="G32" s="29">
        <f t="shared" si="7"/>
        <v>422.73</v>
      </c>
      <c r="H32" s="31">
        <f t="shared" si="4"/>
        <v>175</v>
      </c>
    </row>
    <row r="33" spans="1:8" x14ac:dyDescent="0.25">
      <c r="A33" s="22">
        <v>36</v>
      </c>
      <c r="B33" s="29">
        <f t="shared" si="0"/>
        <v>2700</v>
      </c>
      <c r="C33" s="29">
        <f t="shared" si="1"/>
        <v>2174.04</v>
      </c>
      <c r="D33" s="30"/>
      <c r="E33" s="29">
        <f t="shared" si="5"/>
        <v>1087.02</v>
      </c>
      <c r="F33" s="29">
        <f t="shared" si="6"/>
        <v>652.21199999999999</v>
      </c>
      <c r="G33" s="29">
        <f t="shared" si="7"/>
        <v>434.80799999999999</v>
      </c>
      <c r="H33" s="31">
        <f t="shared" si="4"/>
        <v>180</v>
      </c>
    </row>
    <row r="34" spans="1:8" x14ac:dyDescent="0.25">
      <c r="A34" s="22">
        <v>37</v>
      </c>
      <c r="B34" s="29">
        <f t="shared" si="0"/>
        <v>2775</v>
      </c>
      <c r="C34" s="29">
        <f t="shared" si="1"/>
        <v>2234.4299999999998</v>
      </c>
      <c r="D34" s="30"/>
      <c r="E34" s="29">
        <f t="shared" si="5"/>
        <v>1117.2149999999999</v>
      </c>
      <c r="F34" s="29">
        <f t="shared" si="6"/>
        <v>670.32899999999995</v>
      </c>
      <c r="G34" s="29">
        <f t="shared" si="7"/>
        <v>446.88599999999997</v>
      </c>
      <c r="H34" s="31">
        <f t="shared" si="4"/>
        <v>185</v>
      </c>
    </row>
    <row r="35" spans="1:8" x14ac:dyDescent="0.25">
      <c r="A35" s="22">
        <v>38</v>
      </c>
      <c r="B35" s="29">
        <f t="shared" si="0"/>
        <v>2850</v>
      </c>
      <c r="C35" s="29">
        <f t="shared" si="1"/>
        <v>2294.8200000000002</v>
      </c>
      <c r="D35" s="30"/>
      <c r="E35" s="29">
        <f t="shared" si="5"/>
        <v>1147.4100000000001</v>
      </c>
      <c r="F35" s="29">
        <f t="shared" si="6"/>
        <v>688.44600000000003</v>
      </c>
      <c r="G35" s="29">
        <f t="shared" si="7"/>
        <v>458.96400000000006</v>
      </c>
      <c r="H35" s="31">
        <f t="shared" si="4"/>
        <v>190</v>
      </c>
    </row>
    <row r="36" spans="1:8" x14ac:dyDescent="0.25">
      <c r="A36" s="22">
        <v>39</v>
      </c>
      <c r="B36" s="29">
        <f t="shared" si="0"/>
        <v>2925</v>
      </c>
      <c r="C36" s="29">
        <f t="shared" si="1"/>
        <v>2355.21</v>
      </c>
      <c r="D36" s="30"/>
      <c r="E36" s="29">
        <f t="shared" si="5"/>
        <v>1177.605</v>
      </c>
      <c r="F36" s="29">
        <f t="shared" si="6"/>
        <v>706.56299999999999</v>
      </c>
      <c r="G36" s="29">
        <f t="shared" si="7"/>
        <v>471.04200000000003</v>
      </c>
      <c r="H36" s="31">
        <f t="shared" si="4"/>
        <v>195</v>
      </c>
    </row>
    <row r="37" spans="1:8" x14ac:dyDescent="0.25">
      <c r="A37" s="22">
        <v>40</v>
      </c>
      <c r="B37" s="29">
        <f t="shared" si="0"/>
        <v>3000</v>
      </c>
      <c r="C37" s="29">
        <f t="shared" si="1"/>
        <v>2415.6</v>
      </c>
      <c r="D37" s="30"/>
      <c r="E37" s="29">
        <f t="shared" si="5"/>
        <v>1207.8</v>
      </c>
      <c r="F37" s="29">
        <f t="shared" si="6"/>
        <v>724.68</v>
      </c>
      <c r="G37" s="29">
        <f t="shared" si="7"/>
        <v>483.12</v>
      </c>
      <c r="H37" s="31">
        <f t="shared" si="4"/>
        <v>200</v>
      </c>
    </row>
    <row r="38" spans="1:8" x14ac:dyDescent="0.25">
      <c r="A38" s="22">
        <v>41</v>
      </c>
      <c r="B38" s="29">
        <f t="shared" si="0"/>
        <v>3075</v>
      </c>
      <c r="C38" s="29">
        <f t="shared" si="1"/>
        <v>2475.9900000000002</v>
      </c>
      <c r="D38" s="30"/>
      <c r="E38" s="29">
        <f t="shared" si="5"/>
        <v>1237.9950000000001</v>
      </c>
      <c r="F38" s="29">
        <f t="shared" si="6"/>
        <v>742.79700000000003</v>
      </c>
      <c r="G38" s="29">
        <f t="shared" si="7"/>
        <v>495.19800000000009</v>
      </c>
      <c r="H38" s="31">
        <f t="shared" si="4"/>
        <v>205</v>
      </c>
    </row>
    <row r="39" spans="1:8" x14ac:dyDescent="0.25">
      <c r="A39" s="22">
        <v>42</v>
      </c>
      <c r="B39" s="29">
        <f t="shared" si="0"/>
        <v>3150</v>
      </c>
      <c r="C39" s="29">
        <f t="shared" si="1"/>
        <v>2536.38</v>
      </c>
      <c r="D39" s="30"/>
      <c r="E39" s="29">
        <f t="shared" si="5"/>
        <v>1268.19</v>
      </c>
      <c r="F39" s="29">
        <f t="shared" si="6"/>
        <v>760.91399999999999</v>
      </c>
      <c r="G39" s="29">
        <f t="shared" si="7"/>
        <v>507.27600000000007</v>
      </c>
      <c r="H39" s="31">
        <f t="shared" si="4"/>
        <v>210</v>
      </c>
    </row>
    <row r="40" spans="1:8" x14ac:dyDescent="0.25">
      <c r="A40" s="22">
        <v>43</v>
      </c>
      <c r="B40" s="29">
        <f t="shared" si="0"/>
        <v>3225</v>
      </c>
      <c r="C40" s="29">
        <f t="shared" si="1"/>
        <v>2596.77</v>
      </c>
      <c r="D40" s="30"/>
      <c r="E40" s="29">
        <f t="shared" si="5"/>
        <v>1298.385</v>
      </c>
      <c r="F40" s="29">
        <f t="shared" si="6"/>
        <v>779.03099999999995</v>
      </c>
      <c r="G40" s="29">
        <f t="shared" si="7"/>
        <v>519.35400000000004</v>
      </c>
      <c r="H40" s="31">
        <f t="shared" si="4"/>
        <v>215</v>
      </c>
    </row>
    <row r="41" spans="1:8" x14ac:dyDescent="0.25">
      <c r="A41" s="22">
        <v>44</v>
      </c>
      <c r="B41" s="29">
        <f t="shared" si="0"/>
        <v>3300</v>
      </c>
      <c r="C41" s="29">
        <f t="shared" si="1"/>
        <v>2657.16</v>
      </c>
      <c r="D41" s="30"/>
      <c r="E41" s="29">
        <f t="shared" si="5"/>
        <v>1328.58</v>
      </c>
      <c r="F41" s="29">
        <f t="shared" si="6"/>
        <v>797.14799999999991</v>
      </c>
      <c r="G41" s="29">
        <f t="shared" si="7"/>
        <v>531.43200000000002</v>
      </c>
      <c r="H41" s="31">
        <f t="shared" si="4"/>
        <v>220</v>
      </c>
    </row>
    <row r="42" spans="1:8" x14ac:dyDescent="0.25">
      <c r="A42" s="22">
        <v>45</v>
      </c>
      <c r="B42" s="29">
        <f t="shared" si="0"/>
        <v>3375</v>
      </c>
      <c r="C42" s="29">
        <f t="shared" si="1"/>
        <v>2717.55</v>
      </c>
      <c r="D42" s="30"/>
      <c r="E42" s="29">
        <f t="shared" si="5"/>
        <v>1358.7750000000001</v>
      </c>
      <c r="F42" s="29">
        <f t="shared" si="6"/>
        <v>815.26499999999999</v>
      </c>
      <c r="G42" s="29">
        <f t="shared" si="7"/>
        <v>543.5100000000001</v>
      </c>
      <c r="H42" s="31">
        <f t="shared" si="4"/>
        <v>225</v>
      </c>
    </row>
    <row r="43" spans="1:8" x14ac:dyDescent="0.25">
      <c r="A43" s="22">
        <v>46</v>
      </c>
      <c r="B43" s="22">
        <f t="shared" si="0"/>
        <v>3450</v>
      </c>
      <c r="C43" s="29">
        <f t="shared" si="1"/>
        <v>2777.94</v>
      </c>
      <c r="D43" s="30"/>
      <c r="E43" s="29">
        <f t="shared" si="5"/>
        <v>1388.97</v>
      </c>
      <c r="F43" s="29">
        <f t="shared" si="6"/>
        <v>833.38199999999995</v>
      </c>
      <c r="G43" s="29">
        <f t="shared" si="7"/>
        <v>555.58800000000008</v>
      </c>
      <c r="H43" s="31">
        <f t="shared" si="4"/>
        <v>230</v>
      </c>
    </row>
    <row r="44" spans="1:8" x14ac:dyDescent="0.25">
      <c r="A44" s="22">
        <v>47</v>
      </c>
      <c r="B44" s="22">
        <f t="shared" si="0"/>
        <v>3525</v>
      </c>
      <c r="C44" s="29">
        <f t="shared" si="1"/>
        <v>2838.33</v>
      </c>
      <c r="D44" s="30"/>
      <c r="E44" s="29">
        <f t="shared" si="5"/>
        <v>1419.165</v>
      </c>
      <c r="F44" s="29">
        <f t="shared" si="6"/>
        <v>851.49899999999991</v>
      </c>
      <c r="G44" s="29">
        <f t="shared" si="7"/>
        <v>567.66600000000005</v>
      </c>
      <c r="H44" s="31">
        <f t="shared" si="4"/>
        <v>235</v>
      </c>
    </row>
    <row r="45" spans="1:8" x14ac:dyDescent="0.25">
      <c r="A45" s="22">
        <v>48</v>
      </c>
      <c r="B45" s="22">
        <f t="shared" si="0"/>
        <v>3600</v>
      </c>
      <c r="C45" s="29">
        <f t="shared" si="1"/>
        <v>2898.7200000000003</v>
      </c>
      <c r="D45" s="30"/>
      <c r="E45" s="29">
        <f t="shared" si="5"/>
        <v>1449.3600000000001</v>
      </c>
      <c r="F45" s="29">
        <f t="shared" si="6"/>
        <v>869.6160000000001</v>
      </c>
      <c r="G45" s="29">
        <f t="shared" si="7"/>
        <v>579.74400000000003</v>
      </c>
      <c r="H45" s="31">
        <f t="shared" si="4"/>
        <v>240</v>
      </c>
    </row>
    <row r="46" spans="1:8" x14ac:dyDescent="0.25">
      <c r="A46" s="22">
        <v>49</v>
      </c>
      <c r="B46" s="22">
        <f t="shared" si="0"/>
        <v>3675</v>
      </c>
      <c r="C46" s="29">
        <f t="shared" si="1"/>
        <v>2959.11</v>
      </c>
      <c r="D46" s="30"/>
      <c r="E46" s="29">
        <f t="shared" si="5"/>
        <v>1479.5550000000001</v>
      </c>
      <c r="F46" s="29">
        <f t="shared" si="6"/>
        <v>887.73300000000006</v>
      </c>
      <c r="G46" s="29">
        <f t="shared" si="7"/>
        <v>591.822</v>
      </c>
      <c r="H46" s="31">
        <f t="shared" si="4"/>
        <v>245</v>
      </c>
    </row>
    <row r="47" spans="1:8" x14ac:dyDescent="0.25">
      <c r="A47" s="22">
        <v>50</v>
      </c>
      <c r="B47" s="22">
        <f t="shared" si="0"/>
        <v>3750</v>
      </c>
      <c r="C47" s="29">
        <f t="shared" si="1"/>
        <v>3019.5</v>
      </c>
      <c r="D47" s="30"/>
      <c r="E47" s="29">
        <f t="shared" si="5"/>
        <v>1509.75</v>
      </c>
      <c r="F47" s="29">
        <f t="shared" si="6"/>
        <v>905.85</v>
      </c>
      <c r="G47" s="29">
        <f t="shared" si="7"/>
        <v>603.9</v>
      </c>
      <c r="H47" s="31">
        <f t="shared" si="4"/>
        <v>250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7bd1f64-4ecb-43d7-94b5-4669091ae21c}" enabled="1" method="Privileged" siteId="{72b17115-9915-42c0-9f1b-4f98e5a4bc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AOY</vt:lpstr>
      <vt:lpstr>Chatfield</vt:lpstr>
      <vt:lpstr>Elwood 1</vt:lpstr>
      <vt:lpstr>Elwood 2</vt:lpstr>
      <vt:lpstr>Norton</vt:lpstr>
      <vt:lpstr>McConaughy</vt:lpstr>
      <vt:lpstr>Pueblo</vt:lpstr>
      <vt:lpstr>SCHEELS Team Series</vt:lpstr>
      <vt:lpstr>2025 Payout Matrix</vt:lpstr>
      <vt:lpstr>Championship Payout</vt:lpstr>
      <vt:lpstr>Lake Sizes by Acre</vt:lpstr>
      <vt:lpstr>$80 WKB Payout Matrix</vt:lpstr>
      <vt:lpstr>Water Valley Payout</vt:lpstr>
      <vt:lpstr>AAKC Roster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Flanagan, Matthew</dc:creator>
  <cp:lastModifiedBy>Flanagan, Matthew</cp:lastModifiedBy>
  <dcterms:created xsi:type="dcterms:W3CDTF">2023-10-03T15:01:31Z</dcterms:created>
  <dcterms:modified xsi:type="dcterms:W3CDTF">2025-10-21T17:50:22Z</dcterms:modified>
</cp:coreProperties>
</file>