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05555\OneDrive - Lumen\Documents\CKB\"/>
    </mc:Choice>
  </mc:AlternateContent>
  <xr:revisionPtr revIDLastSave="0" documentId="13_ncr:1_{4190B38C-2AF3-4DD4-80D6-03336D2F4078}" xr6:coauthVersionLast="47" xr6:coauthVersionMax="47" xr10:uidLastSave="{00000000-0000-0000-0000-000000000000}"/>
  <bookViews>
    <workbookView xWindow="-110" yWindow="-110" windowWidth="19420" windowHeight="10300" tabRatio="895" xr2:uid="{C2D76901-26EF-493A-B572-4748B3A5857E}"/>
  </bookViews>
  <sheets>
    <sheet name="AOY" sheetId="1" r:id="rId1"/>
    <sheet name="Horsetooth" sheetId="2" r:id="rId2"/>
    <sheet name="Red Willow 1" sheetId="3" r:id="rId3"/>
    <sheet name="Red Willow 2" sheetId="4" r:id="rId4"/>
    <sheet name="Trinidad" sheetId="5" r:id="rId5"/>
    <sheet name="Norton" sheetId="6" r:id="rId6"/>
    <sheet name="Pueblo" sheetId="7" r:id="rId7"/>
    <sheet name="2024 Payout Matrix" sheetId="8" r:id="rId8"/>
    <sheet name="Championship Payout" sheetId="9" r:id="rId9"/>
    <sheet name="Water Valley Payout" sheetId="12" r:id="rId10"/>
    <sheet name="All American Classic Roster" sheetId="10" r:id="rId11"/>
    <sheet name="2023 Payout Matrix" sheetId="11" r:id="rId12"/>
    <sheet name="3 AOY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4" l="1"/>
  <c r="R5" i="14"/>
  <c r="R4" i="14"/>
  <c r="R3" i="14"/>
  <c r="R2" i="14"/>
  <c r="R7" i="14"/>
  <c r="R10" i="14"/>
  <c r="R11" i="14"/>
  <c r="R9" i="14"/>
  <c r="D32" i="14"/>
  <c r="D31" i="14"/>
  <c r="D29" i="14"/>
  <c r="D25" i="14"/>
  <c r="D26" i="14"/>
  <c r="D23" i="14"/>
  <c r="D22" i="14"/>
  <c r="D18" i="14"/>
  <c r="D7" i="14"/>
  <c r="D15" i="14"/>
  <c r="D16" i="14"/>
  <c r="D13" i="14"/>
  <c r="D12" i="14"/>
  <c r="D14" i="14"/>
  <c r="D10" i="14"/>
  <c r="D11" i="14"/>
  <c r="D9" i="14"/>
  <c r="D6" i="14"/>
  <c r="D5" i="14"/>
  <c r="D4" i="14"/>
  <c r="D3" i="14"/>
  <c r="D2" i="14"/>
  <c r="R46" i="14"/>
  <c r="D46" i="14"/>
  <c r="R45" i="14"/>
  <c r="D45" i="14"/>
  <c r="R44" i="14"/>
  <c r="D44" i="14"/>
  <c r="R43" i="14"/>
  <c r="D43" i="14"/>
  <c r="R42" i="14"/>
  <c r="D42" i="14"/>
  <c r="R41" i="14"/>
  <c r="D41" i="14"/>
  <c r="R40" i="14"/>
  <c r="D40" i="14"/>
  <c r="R39" i="14"/>
  <c r="D39" i="14"/>
  <c r="R38" i="14"/>
  <c r="D38" i="14"/>
  <c r="R37" i="14"/>
  <c r="D37" i="14"/>
  <c r="R36" i="14"/>
  <c r="D36" i="14"/>
  <c r="R35" i="14"/>
  <c r="D35" i="14"/>
  <c r="R34" i="14"/>
  <c r="D34" i="14"/>
  <c r="R33" i="14"/>
  <c r="D33" i="14"/>
  <c r="R30" i="14"/>
  <c r="D30" i="14"/>
  <c r="R28" i="14"/>
  <c r="D28" i="14"/>
  <c r="R32" i="14"/>
  <c r="R27" i="14"/>
  <c r="D27" i="14"/>
  <c r="R31" i="14"/>
  <c r="R24" i="14"/>
  <c r="D24" i="14"/>
  <c r="R21" i="14"/>
  <c r="D21" i="14"/>
  <c r="R29" i="14"/>
  <c r="R20" i="14"/>
  <c r="D20" i="14"/>
  <c r="R19" i="14"/>
  <c r="D19" i="14"/>
  <c r="R17" i="14"/>
  <c r="D17" i="14"/>
  <c r="R8" i="14"/>
  <c r="D8" i="14"/>
  <c r="R25" i="14"/>
  <c r="R26" i="14"/>
  <c r="R23" i="14"/>
  <c r="R22" i="14"/>
  <c r="R18" i="14"/>
  <c r="R15" i="14"/>
  <c r="R16" i="14"/>
  <c r="R13" i="14"/>
  <c r="R12" i="14"/>
  <c r="R14" i="14"/>
  <c r="R16" i="1"/>
  <c r="R14" i="1"/>
  <c r="R10" i="1"/>
  <c r="R13" i="1"/>
  <c r="R9" i="1"/>
  <c r="R4" i="1"/>
  <c r="R6" i="1"/>
  <c r="R7" i="1"/>
  <c r="R5" i="1"/>
  <c r="R3" i="1"/>
  <c r="R2" i="1"/>
  <c r="D20" i="1"/>
  <c r="D19" i="1"/>
  <c r="D18" i="1"/>
  <c r="D17" i="1"/>
  <c r="D8" i="1"/>
  <c r="D11" i="1"/>
  <c r="D16" i="1"/>
  <c r="D14" i="1"/>
  <c r="D10" i="1"/>
  <c r="D13" i="1"/>
  <c r="D9" i="1"/>
  <c r="D12" i="1"/>
  <c r="D4" i="1"/>
  <c r="D6" i="1"/>
  <c r="D7" i="1"/>
  <c r="D5" i="1"/>
  <c r="D3" i="1"/>
  <c r="D2" i="1"/>
  <c r="R12" i="1"/>
  <c r="D30" i="1"/>
  <c r="R37" i="1"/>
  <c r="D37" i="1"/>
  <c r="J9" i="12"/>
  <c r="F9" i="12"/>
  <c r="D9" i="12"/>
  <c r="I9" i="12" s="1"/>
  <c r="J8" i="12"/>
  <c r="G8" i="12"/>
  <c r="F8" i="12"/>
  <c r="D8" i="12"/>
  <c r="H8" i="12" s="1"/>
  <c r="J7" i="12"/>
  <c r="F7" i="12"/>
  <c r="D7" i="12"/>
  <c r="G7" i="12" s="1"/>
  <c r="C9" i="12"/>
  <c r="C8" i="12"/>
  <c r="C7" i="12"/>
  <c r="J12" i="12"/>
  <c r="J11" i="12"/>
  <c r="J10" i="12"/>
  <c r="F12" i="12"/>
  <c r="F11" i="12"/>
  <c r="F10" i="12"/>
  <c r="D12" i="12"/>
  <c r="I12" i="12" s="1"/>
  <c r="D11" i="12"/>
  <c r="I11" i="12" s="1"/>
  <c r="D10" i="12"/>
  <c r="G10" i="12" s="1"/>
  <c r="C12" i="12"/>
  <c r="C11" i="12"/>
  <c r="C10" i="12"/>
  <c r="G9" i="12" l="1"/>
  <c r="H7" i="12"/>
  <c r="I8" i="12"/>
  <c r="I7" i="12"/>
  <c r="H9" i="12"/>
  <c r="H10" i="12"/>
  <c r="I10" i="12"/>
  <c r="G11" i="12"/>
  <c r="G12" i="12"/>
  <c r="H11" i="12"/>
  <c r="H12" i="12"/>
  <c r="R25" i="1" l="1"/>
  <c r="D25" i="1"/>
  <c r="R46" i="1"/>
  <c r="D46" i="1"/>
  <c r="R33" i="1"/>
  <c r="D33" i="1"/>
  <c r="R21" i="1"/>
  <c r="D21" i="1"/>
  <c r="R35" i="1"/>
  <c r="D35" i="1"/>
  <c r="R17" i="1"/>
  <c r="R39" i="1"/>
  <c r="D39" i="1"/>
  <c r="R44" i="1"/>
  <c r="D44" i="1"/>
  <c r="C47" i="9"/>
  <c r="C46" i="9"/>
  <c r="C45" i="9"/>
  <c r="C44" i="9"/>
  <c r="C43" i="9"/>
  <c r="C42" i="9"/>
  <c r="C41" i="9"/>
  <c r="E41" i="9" s="1"/>
  <c r="C40" i="9"/>
  <c r="F40" i="9" s="1"/>
  <c r="C39" i="9"/>
  <c r="C38" i="9"/>
  <c r="C37" i="9"/>
  <c r="C36" i="9"/>
  <c r="C35" i="9"/>
  <c r="C34" i="9"/>
  <c r="C33" i="9"/>
  <c r="E33" i="9" s="1"/>
  <c r="C32" i="9"/>
  <c r="E32" i="9" s="1"/>
  <c r="C31" i="9"/>
  <c r="C30" i="9"/>
  <c r="C29" i="9"/>
  <c r="C28" i="9"/>
  <c r="C27" i="9"/>
  <c r="C26" i="9"/>
  <c r="C25" i="9"/>
  <c r="G25" i="9" s="1"/>
  <c r="C24" i="9"/>
  <c r="F24" i="9" s="1"/>
  <c r="C23" i="9"/>
  <c r="C22" i="9"/>
  <c r="C21" i="9"/>
  <c r="C20" i="9"/>
  <c r="C19" i="9"/>
  <c r="C18" i="9"/>
  <c r="C17" i="9"/>
  <c r="C16" i="9"/>
  <c r="E16" i="9" s="1"/>
  <c r="C15" i="9"/>
  <c r="C14" i="9"/>
  <c r="C13" i="9"/>
  <c r="C12" i="9"/>
  <c r="C11" i="9"/>
  <c r="C10" i="9"/>
  <c r="C9" i="9"/>
  <c r="C8" i="9"/>
  <c r="F8" i="9" s="1"/>
  <c r="C7" i="9"/>
  <c r="C6" i="9"/>
  <c r="C5" i="9"/>
  <c r="C4" i="9"/>
  <c r="C3" i="9"/>
  <c r="F7" i="9"/>
  <c r="G9" i="9"/>
  <c r="F10" i="9"/>
  <c r="G11" i="9"/>
  <c r="F18" i="9"/>
  <c r="G19" i="9"/>
  <c r="E26" i="9"/>
  <c r="G27" i="9"/>
  <c r="G31" i="9"/>
  <c r="F34" i="9"/>
  <c r="G35" i="9"/>
  <c r="G39" i="9"/>
  <c r="F42" i="9"/>
  <c r="G43" i="9"/>
  <c r="F44" i="9"/>
  <c r="F36" i="9"/>
  <c r="G28" i="9"/>
  <c r="E20" i="9"/>
  <c r="G17" i="9"/>
  <c r="G15" i="9"/>
  <c r="G23" i="9"/>
  <c r="C2" i="9"/>
  <c r="F2" i="9" s="1"/>
  <c r="C47" i="8"/>
  <c r="C46" i="8"/>
  <c r="F46" i="8" s="1"/>
  <c r="C45" i="8"/>
  <c r="C44" i="8"/>
  <c r="F44" i="8" s="1"/>
  <c r="C43" i="8"/>
  <c r="C42" i="8"/>
  <c r="G42" i="8" s="1"/>
  <c r="C41" i="8"/>
  <c r="C40" i="8"/>
  <c r="C39" i="8"/>
  <c r="C38" i="8"/>
  <c r="F38" i="8" s="1"/>
  <c r="C37" i="8"/>
  <c r="C36" i="8"/>
  <c r="E36" i="8" s="1"/>
  <c r="C35" i="8"/>
  <c r="C34" i="8"/>
  <c r="C33" i="8"/>
  <c r="C32" i="8"/>
  <c r="C31" i="8"/>
  <c r="C30" i="8"/>
  <c r="F30" i="8" s="1"/>
  <c r="C29" i="8"/>
  <c r="C28" i="8"/>
  <c r="E28" i="8" s="1"/>
  <c r="C27" i="8"/>
  <c r="C26" i="8"/>
  <c r="C25" i="8"/>
  <c r="C24" i="8"/>
  <c r="C23" i="8"/>
  <c r="C22" i="8"/>
  <c r="C21" i="8"/>
  <c r="C20" i="8"/>
  <c r="E20" i="8" s="1"/>
  <c r="C19" i="8"/>
  <c r="C18" i="8"/>
  <c r="G18" i="8" s="1"/>
  <c r="C17" i="8"/>
  <c r="C16" i="8"/>
  <c r="G16" i="8" s="1"/>
  <c r="C15" i="8"/>
  <c r="C14" i="8"/>
  <c r="C13" i="8"/>
  <c r="C12" i="8"/>
  <c r="E12" i="8" s="1"/>
  <c r="C11" i="8"/>
  <c r="C10" i="8"/>
  <c r="C9" i="8"/>
  <c r="C8" i="8"/>
  <c r="G8" i="8" s="1"/>
  <c r="C7" i="8"/>
  <c r="C6" i="8"/>
  <c r="F6" i="8" s="1"/>
  <c r="C5" i="8"/>
  <c r="C4" i="8"/>
  <c r="F4" i="8" s="1"/>
  <c r="C3" i="8"/>
  <c r="G10" i="8"/>
  <c r="F17" i="8"/>
  <c r="F24" i="8"/>
  <c r="G25" i="8"/>
  <c r="F26" i="8"/>
  <c r="F32" i="8"/>
  <c r="G34" i="8"/>
  <c r="G41" i="8"/>
  <c r="E40" i="8"/>
  <c r="G35" i="8"/>
  <c r="G33" i="8"/>
  <c r="F28" i="8"/>
  <c r="G9" i="8"/>
  <c r="F3" i="8"/>
  <c r="E45" i="8"/>
  <c r="G43" i="8"/>
  <c r="G37" i="8"/>
  <c r="G12" i="8"/>
  <c r="C2" i="8"/>
  <c r="E2" i="8"/>
  <c r="H47" i="11"/>
  <c r="C47" i="11"/>
  <c r="G47" i="11" s="1"/>
  <c r="B47" i="11"/>
  <c r="H46" i="11"/>
  <c r="C46" i="11"/>
  <c r="F46" i="11" s="1"/>
  <c r="B46" i="11"/>
  <c r="H45" i="11"/>
  <c r="C45" i="11"/>
  <c r="G45" i="11" s="1"/>
  <c r="B45" i="11"/>
  <c r="H44" i="11"/>
  <c r="C44" i="11"/>
  <c r="G44" i="11" s="1"/>
  <c r="B44" i="11"/>
  <c r="H43" i="11"/>
  <c r="G43" i="11"/>
  <c r="F43" i="11"/>
  <c r="C43" i="11"/>
  <c r="E43" i="11" s="1"/>
  <c r="B43" i="11"/>
  <c r="H42" i="11"/>
  <c r="C42" i="11"/>
  <c r="F42" i="11" s="1"/>
  <c r="B42" i="11"/>
  <c r="H41" i="11"/>
  <c r="G41" i="11"/>
  <c r="F41" i="11"/>
  <c r="E41" i="11"/>
  <c r="C41" i="11"/>
  <c r="B41" i="11"/>
  <c r="H40" i="11"/>
  <c r="C40" i="11"/>
  <c r="G40" i="11" s="1"/>
  <c r="B40" i="11"/>
  <c r="H39" i="11"/>
  <c r="G39" i="11"/>
  <c r="F39" i="11"/>
  <c r="C39" i="11"/>
  <c r="E39" i="11" s="1"/>
  <c r="B39" i="11"/>
  <c r="H38" i="11"/>
  <c r="C38" i="11"/>
  <c r="F38" i="11" s="1"/>
  <c r="B38" i="11"/>
  <c r="H37" i="11"/>
  <c r="G37" i="11"/>
  <c r="F37" i="11"/>
  <c r="E37" i="11"/>
  <c r="C37" i="11"/>
  <c r="B37" i="11"/>
  <c r="H36" i="11"/>
  <c r="C36" i="11"/>
  <c r="G36" i="11" s="1"/>
  <c r="B36" i="11"/>
  <c r="H35" i="11"/>
  <c r="G35" i="11"/>
  <c r="F35" i="11"/>
  <c r="C35" i="11"/>
  <c r="E35" i="11" s="1"/>
  <c r="B35" i="11"/>
  <c r="H34" i="11"/>
  <c r="C34" i="11"/>
  <c r="F34" i="11" s="1"/>
  <c r="B34" i="11"/>
  <c r="H33" i="11"/>
  <c r="G33" i="11"/>
  <c r="F33" i="11"/>
  <c r="E33" i="11"/>
  <c r="C33" i="11"/>
  <c r="B33" i="11"/>
  <c r="H32" i="11"/>
  <c r="C32" i="11"/>
  <c r="G32" i="11" s="1"/>
  <c r="B32" i="11"/>
  <c r="H31" i="11"/>
  <c r="G31" i="11"/>
  <c r="F31" i="11"/>
  <c r="C31" i="11"/>
  <c r="E31" i="11" s="1"/>
  <c r="B31" i="11"/>
  <c r="H30" i="11"/>
  <c r="C30" i="11"/>
  <c r="F30" i="11" s="1"/>
  <c r="B30" i="11"/>
  <c r="H29" i="11"/>
  <c r="G29" i="11"/>
  <c r="F29" i="11"/>
  <c r="C29" i="11"/>
  <c r="E29" i="11" s="1"/>
  <c r="B29" i="11"/>
  <c r="H28" i="11"/>
  <c r="C28" i="11"/>
  <c r="G28" i="11" s="1"/>
  <c r="B28" i="11"/>
  <c r="H27" i="11"/>
  <c r="G27" i="11"/>
  <c r="F27" i="11"/>
  <c r="C27" i="11"/>
  <c r="E27" i="11" s="1"/>
  <c r="B27" i="11"/>
  <c r="H26" i="11"/>
  <c r="C26" i="11"/>
  <c r="F26" i="11" s="1"/>
  <c r="B26" i="11"/>
  <c r="H25" i="11"/>
  <c r="G25" i="11"/>
  <c r="F25" i="11"/>
  <c r="C25" i="11"/>
  <c r="E25" i="11" s="1"/>
  <c r="B25" i="11"/>
  <c r="T24" i="11"/>
  <c r="S24" i="11"/>
  <c r="R24" i="11"/>
  <c r="O24" i="11"/>
  <c r="H24" i="11"/>
  <c r="C24" i="11"/>
  <c r="F24" i="11" s="1"/>
  <c r="B24" i="11"/>
  <c r="H23" i="11"/>
  <c r="G23" i="11"/>
  <c r="F23" i="11"/>
  <c r="C23" i="11"/>
  <c r="E23" i="11" s="1"/>
  <c r="B23" i="11"/>
  <c r="U22" i="11"/>
  <c r="P22" i="11"/>
  <c r="T22" i="11" s="1"/>
  <c r="O22" i="11"/>
  <c r="H22" i="11"/>
  <c r="G22" i="11"/>
  <c r="F22" i="11"/>
  <c r="C22" i="11"/>
  <c r="E22" i="11" s="1"/>
  <c r="B22" i="11"/>
  <c r="H21" i="11"/>
  <c r="C21" i="11"/>
  <c r="F21" i="11" s="1"/>
  <c r="B21" i="11"/>
  <c r="H20" i="11"/>
  <c r="G20" i="11"/>
  <c r="F20" i="11"/>
  <c r="C20" i="11"/>
  <c r="E20" i="11" s="1"/>
  <c r="B20" i="11"/>
  <c r="H19" i="11"/>
  <c r="C19" i="11"/>
  <c r="G19" i="11" s="1"/>
  <c r="B19" i="11"/>
  <c r="H18" i="11"/>
  <c r="G18" i="11"/>
  <c r="F18" i="11"/>
  <c r="C18" i="11"/>
  <c r="E18" i="11" s="1"/>
  <c r="B18" i="11"/>
  <c r="H17" i="11"/>
  <c r="C17" i="11"/>
  <c r="F17" i="11" s="1"/>
  <c r="B17" i="11"/>
  <c r="H16" i="11"/>
  <c r="G16" i="11"/>
  <c r="F16" i="11"/>
  <c r="C16" i="11"/>
  <c r="E16" i="11" s="1"/>
  <c r="B16" i="11"/>
  <c r="H15" i="11"/>
  <c r="C15" i="11"/>
  <c r="G15" i="11" s="1"/>
  <c r="B15" i="11"/>
  <c r="H14" i="11"/>
  <c r="G14" i="11"/>
  <c r="F14" i="11"/>
  <c r="C14" i="11"/>
  <c r="E14" i="11" s="1"/>
  <c r="B14" i="11"/>
  <c r="H13" i="11"/>
  <c r="C13" i="11"/>
  <c r="F13" i="11" s="1"/>
  <c r="B13" i="11"/>
  <c r="H12" i="11"/>
  <c r="G12" i="11"/>
  <c r="F12" i="11"/>
  <c r="C12" i="11"/>
  <c r="E12" i="11" s="1"/>
  <c r="B12" i="11"/>
  <c r="H11" i="11"/>
  <c r="C11" i="11"/>
  <c r="G11" i="11" s="1"/>
  <c r="B11" i="11"/>
  <c r="H10" i="11"/>
  <c r="G10" i="11"/>
  <c r="F10" i="11"/>
  <c r="C10" i="11"/>
  <c r="E10" i="11" s="1"/>
  <c r="B10" i="11"/>
  <c r="H9" i="11"/>
  <c r="C9" i="11"/>
  <c r="F9" i="11" s="1"/>
  <c r="B9" i="11"/>
  <c r="H8" i="11"/>
  <c r="G8" i="11"/>
  <c r="F8" i="11"/>
  <c r="C8" i="11"/>
  <c r="E8" i="11" s="1"/>
  <c r="B8" i="11"/>
  <c r="H7" i="11"/>
  <c r="C7" i="11"/>
  <c r="F7" i="11" s="1"/>
  <c r="B7" i="11"/>
  <c r="H6" i="11"/>
  <c r="C6" i="11"/>
  <c r="F6" i="11" s="1"/>
  <c r="B6" i="11"/>
  <c r="H5" i="11"/>
  <c r="F5" i="11"/>
  <c r="E5" i="11"/>
  <c r="C5" i="11"/>
  <c r="B5" i="11"/>
  <c r="H4" i="11"/>
  <c r="F4" i="11"/>
  <c r="C4" i="11"/>
  <c r="E4" i="11" s="1"/>
  <c r="B4" i="11"/>
  <c r="H3" i="11"/>
  <c r="C3" i="11"/>
  <c r="E3" i="11" s="1"/>
  <c r="B3" i="11"/>
  <c r="H2" i="11"/>
  <c r="C2" i="11"/>
  <c r="F2" i="11" s="1"/>
  <c r="B2" i="11"/>
  <c r="H47" i="9"/>
  <c r="G47" i="9"/>
  <c r="B47" i="9"/>
  <c r="H46" i="9"/>
  <c r="F46" i="9"/>
  <c r="E46" i="9"/>
  <c r="B46" i="9"/>
  <c r="H45" i="9"/>
  <c r="G45" i="9"/>
  <c r="F45" i="9"/>
  <c r="B45" i="9"/>
  <c r="H44" i="9"/>
  <c r="G44" i="9"/>
  <c r="B44" i="9"/>
  <c r="H43" i="9"/>
  <c r="B43" i="9"/>
  <c r="H42" i="9"/>
  <c r="B42" i="9"/>
  <c r="H41" i="9"/>
  <c r="B41" i="9"/>
  <c r="H40" i="9"/>
  <c r="B40" i="9"/>
  <c r="H39" i="9"/>
  <c r="B39" i="9"/>
  <c r="H38" i="9"/>
  <c r="F38" i="9"/>
  <c r="E38" i="9"/>
  <c r="B38" i="9"/>
  <c r="H37" i="9"/>
  <c r="G37" i="9"/>
  <c r="F37" i="9"/>
  <c r="E37" i="9"/>
  <c r="B37" i="9"/>
  <c r="H36" i="9"/>
  <c r="G36" i="9"/>
  <c r="B36" i="9"/>
  <c r="H35" i="9"/>
  <c r="B35" i="9"/>
  <c r="H34" i="9"/>
  <c r="B34" i="9"/>
  <c r="H33" i="9"/>
  <c r="B33" i="9"/>
  <c r="H32" i="9"/>
  <c r="B32" i="9"/>
  <c r="H31" i="9"/>
  <c r="B31" i="9"/>
  <c r="H30" i="9"/>
  <c r="F30" i="9"/>
  <c r="B30" i="9"/>
  <c r="H29" i="9"/>
  <c r="G29" i="9"/>
  <c r="F29" i="9"/>
  <c r="E29" i="9"/>
  <c r="B29" i="9"/>
  <c r="H28" i="9"/>
  <c r="F28" i="9"/>
  <c r="E28" i="9"/>
  <c r="B28" i="9"/>
  <c r="H27" i="9"/>
  <c r="B27" i="9"/>
  <c r="H26" i="9"/>
  <c r="B26" i="9"/>
  <c r="H25" i="9"/>
  <c r="B25" i="9"/>
  <c r="H24" i="9"/>
  <c r="B24" i="9"/>
  <c r="H23" i="9"/>
  <c r="B23" i="9"/>
  <c r="H22" i="9"/>
  <c r="F22" i="9"/>
  <c r="E22" i="9"/>
  <c r="B22" i="9"/>
  <c r="H21" i="9"/>
  <c r="G21" i="9"/>
  <c r="F21" i="9"/>
  <c r="E21" i="9"/>
  <c r="B21" i="9"/>
  <c r="H20" i="9"/>
  <c r="F20" i="9"/>
  <c r="B20" i="9"/>
  <c r="H19" i="9"/>
  <c r="B19" i="9"/>
  <c r="H18" i="9"/>
  <c r="B18" i="9"/>
  <c r="H17" i="9"/>
  <c r="B17" i="9"/>
  <c r="H16" i="9"/>
  <c r="B16" i="9"/>
  <c r="H15" i="9"/>
  <c r="B15" i="9"/>
  <c r="H14" i="9"/>
  <c r="F14" i="9"/>
  <c r="B14" i="9"/>
  <c r="H13" i="9"/>
  <c r="G13" i="9"/>
  <c r="F13" i="9"/>
  <c r="E13" i="9"/>
  <c r="B13" i="9"/>
  <c r="H12" i="9"/>
  <c r="F12" i="9"/>
  <c r="E12" i="9"/>
  <c r="G12" i="9"/>
  <c r="B12" i="9"/>
  <c r="H11" i="9"/>
  <c r="B11" i="9"/>
  <c r="H10" i="9"/>
  <c r="B10" i="9"/>
  <c r="H9" i="9"/>
  <c r="B9" i="9"/>
  <c r="H8" i="9"/>
  <c r="B8" i="9"/>
  <c r="H7" i="9"/>
  <c r="B7" i="9"/>
  <c r="H6" i="9"/>
  <c r="F6" i="9"/>
  <c r="E6" i="9"/>
  <c r="B6" i="9"/>
  <c r="H5" i="9"/>
  <c r="E5" i="9"/>
  <c r="B5" i="9"/>
  <c r="H4" i="9"/>
  <c r="F4" i="9"/>
  <c r="B4" i="9"/>
  <c r="H3" i="9"/>
  <c r="F3" i="9"/>
  <c r="E3" i="9"/>
  <c r="B3" i="9"/>
  <c r="H2" i="9"/>
  <c r="B2" i="9"/>
  <c r="H47" i="8"/>
  <c r="G47" i="8"/>
  <c r="B47" i="8"/>
  <c r="H46" i="8"/>
  <c r="G46" i="8"/>
  <c r="E46" i="8"/>
  <c r="B46" i="8"/>
  <c r="H45" i="8"/>
  <c r="G45" i="8"/>
  <c r="B45" i="8"/>
  <c r="H44" i="8"/>
  <c r="E44" i="8"/>
  <c r="B44" i="8"/>
  <c r="H43" i="8"/>
  <c r="B43" i="8"/>
  <c r="H42" i="8"/>
  <c r="E42" i="8"/>
  <c r="B42" i="8"/>
  <c r="H41" i="8"/>
  <c r="B41" i="8"/>
  <c r="H40" i="8"/>
  <c r="B40" i="8"/>
  <c r="H39" i="8"/>
  <c r="G39" i="8"/>
  <c r="B39" i="8"/>
  <c r="H38" i="8"/>
  <c r="G38" i="8"/>
  <c r="E38" i="8"/>
  <c r="B38" i="8"/>
  <c r="H37" i="8"/>
  <c r="F37" i="8"/>
  <c r="E37" i="8"/>
  <c r="B37" i="8"/>
  <c r="H36" i="8"/>
  <c r="F36" i="8"/>
  <c r="B36" i="8"/>
  <c r="H35" i="8"/>
  <c r="B35" i="8"/>
  <c r="H34" i="8"/>
  <c r="B34" i="8"/>
  <c r="H33" i="8"/>
  <c r="B33" i="8"/>
  <c r="H32" i="8"/>
  <c r="B32" i="8"/>
  <c r="H31" i="8"/>
  <c r="G31" i="8"/>
  <c r="B31" i="8"/>
  <c r="H30" i="8"/>
  <c r="G30" i="8"/>
  <c r="B30" i="8"/>
  <c r="H29" i="8"/>
  <c r="G29" i="8"/>
  <c r="F29" i="8"/>
  <c r="E29" i="8"/>
  <c r="B29" i="8"/>
  <c r="H28" i="8"/>
  <c r="B28" i="8"/>
  <c r="H27" i="8"/>
  <c r="G27" i="8"/>
  <c r="B27" i="8"/>
  <c r="H26" i="8"/>
  <c r="B26" i="8"/>
  <c r="H25" i="8"/>
  <c r="B25" i="8"/>
  <c r="T24" i="8"/>
  <c r="S24" i="8"/>
  <c r="R24" i="8"/>
  <c r="O24" i="8"/>
  <c r="H24" i="8"/>
  <c r="B24" i="8"/>
  <c r="H23" i="8"/>
  <c r="G23" i="8"/>
  <c r="F23" i="8"/>
  <c r="E23" i="8"/>
  <c r="B23" i="8"/>
  <c r="U22" i="8"/>
  <c r="R22" i="8"/>
  <c r="P22" i="8"/>
  <c r="S22" i="8" s="1"/>
  <c r="O22" i="8"/>
  <c r="H22" i="8"/>
  <c r="G22" i="8"/>
  <c r="B22" i="8"/>
  <c r="H21" i="8"/>
  <c r="G21" i="8"/>
  <c r="F21" i="8"/>
  <c r="B21" i="8"/>
  <c r="H20" i="8"/>
  <c r="B20" i="8"/>
  <c r="H19" i="8"/>
  <c r="E19" i="8"/>
  <c r="G19" i="8"/>
  <c r="B19" i="8"/>
  <c r="H18" i="8"/>
  <c r="B18" i="8"/>
  <c r="H17" i="8"/>
  <c r="B17" i="8"/>
  <c r="H16" i="8"/>
  <c r="B16" i="8"/>
  <c r="H15" i="8"/>
  <c r="E15" i="8"/>
  <c r="F15" i="8"/>
  <c r="B15" i="8"/>
  <c r="H14" i="8"/>
  <c r="G14" i="8"/>
  <c r="B14" i="8"/>
  <c r="H13" i="8"/>
  <c r="G13" i="8"/>
  <c r="F13" i="8"/>
  <c r="B13" i="8"/>
  <c r="H12" i="8"/>
  <c r="B12" i="8"/>
  <c r="H11" i="8"/>
  <c r="E11" i="8"/>
  <c r="F11" i="8"/>
  <c r="B11" i="8"/>
  <c r="H10" i="8"/>
  <c r="B10" i="8"/>
  <c r="H9" i="8"/>
  <c r="B9" i="8"/>
  <c r="H8" i="8"/>
  <c r="B8" i="8"/>
  <c r="H7" i="8"/>
  <c r="E7" i="8"/>
  <c r="B7" i="8"/>
  <c r="H6" i="8"/>
  <c r="B6" i="8"/>
  <c r="H5" i="8"/>
  <c r="F5" i="8"/>
  <c r="B5" i="8"/>
  <c r="H4" i="8"/>
  <c r="B4" i="8"/>
  <c r="H3" i="8"/>
  <c r="B3" i="8"/>
  <c r="H2" i="8"/>
  <c r="B2" i="8"/>
  <c r="R45" i="1"/>
  <c r="R23" i="1"/>
  <c r="R43" i="1"/>
  <c r="R42" i="1"/>
  <c r="R32" i="1"/>
  <c r="R41" i="1"/>
  <c r="R28" i="1"/>
  <c r="R31" i="1"/>
  <c r="R19" i="1"/>
  <c r="R34" i="1"/>
  <c r="R22" i="1"/>
  <c r="R27" i="1"/>
  <c r="R15" i="1"/>
  <c r="R20" i="1"/>
  <c r="R40" i="1"/>
  <c r="R38" i="1"/>
  <c r="R26" i="1"/>
  <c r="R18" i="1"/>
  <c r="R11" i="1"/>
  <c r="R29" i="1"/>
  <c r="R36" i="1"/>
  <c r="R24" i="1"/>
  <c r="R30" i="1"/>
  <c r="R8" i="1"/>
  <c r="D45" i="1"/>
  <c r="D23" i="1"/>
  <c r="D43" i="1"/>
  <c r="D42" i="1"/>
  <c r="D32" i="1"/>
  <c r="D41" i="1"/>
  <c r="D28" i="1"/>
  <c r="D31" i="1"/>
  <c r="D34" i="1"/>
  <c r="D22" i="1"/>
  <c r="D27" i="1"/>
  <c r="D15" i="1"/>
  <c r="D40" i="1"/>
  <c r="D38" i="1"/>
  <c r="D26" i="1"/>
  <c r="D29" i="1"/>
  <c r="D36" i="1"/>
  <c r="D24" i="1"/>
  <c r="F33" i="9" l="1"/>
  <c r="G33" i="9"/>
  <c r="F16" i="9"/>
  <c r="G20" i="9"/>
  <c r="G24" i="9"/>
  <c r="E36" i="9"/>
  <c r="F25" i="9"/>
  <c r="G8" i="9"/>
  <c r="E24" i="9"/>
  <c r="F41" i="9"/>
  <c r="E8" i="9"/>
  <c r="G32" i="9"/>
  <c r="E44" i="9"/>
  <c r="G16" i="9"/>
  <c r="G41" i="9"/>
  <c r="F26" i="9"/>
  <c r="F32" i="9"/>
  <c r="E34" i="9"/>
  <c r="G40" i="9"/>
  <c r="E9" i="9"/>
  <c r="E17" i="9"/>
  <c r="E40" i="9"/>
  <c r="F9" i="9"/>
  <c r="F17" i="9"/>
  <c r="E25" i="9"/>
  <c r="E42" i="9"/>
  <c r="G20" i="8"/>
  <c r="E32" i="8"/>
  <c r="F42" i="8"/>
  <c r="E26" i="8"/>
  <c r="G26" i="8"/>
  <c r="E34" i="8"/>
  <c r="F34" i="8"/>
  <c r="F40" i="8"/>
  <c r="E25" i="8"/>
  <c r="G24" i="8"/>
  <c r="E33" i="8"/>
  <c r="F33" i="8"/>
  <c r="G17" i="8"/>
  <c r="F25" i="8"/>
  <c r="F9" i="8"/>
  <c r="E3" i="8"/>
  <c r="F8" i="8"/>
  <c r="F12" i="8"/>
  <c r="F16" i="8"/>
  <c r="F20" i="8"/>
  <c r="F41" i="8"/>
  <c r="F45" i="8"/>
  <c r="E8" i="8"/>
  <c r="E16" i="8"/>
  <c r="E41" i="8"/>
  <c r="F2" i="8"/>
  <c r="F3" i="11"/>
  <c r="G9" i="11"/>
  <c r="G13" i="11"/>
  <c r="G17" i="11"/>
  <c r="G21" i="11"/>
  <c r="G24" i="11"/>
  <c r="G26" i="11"/>
  <c r="G30" i="11"/>
  <c r="G34" i="11"/>
  <c r="G38" i="11"/>
  <c r="G42" i="11"/>
  <c r="E45" i="11"/>
  <c r="G46" i="11"/>
  <c r="F45" i="11"/>
  <c r="E2" i="11"/>
  <c r="E11" i="11"/>
  <c r="E15" i="11"/>
  <c r="E19" i="11"/>
  <c r="R22" i="11"/>
  <c r="E28" i="11"/>
  <c r="E32" i="11"/>
  <c r="E36" i="11"/>
  <c r="E40" i="11"/>
  <c r="E44" i="11"/>
  <c r="E7" i="11"/>
  <c r="F11" i="11"/>
  <c r="F15" i="11"/>
  <c r="F19" i="11"/>
  <c r="S22" i="11"/>
  <c r="F28" i="11"/>
  <c r="F32" i="11"/>
  <c r="F36" i="11"/>
  <c r="F40" i="11"/>
  <c r="F44" i="11"/>
  <c r="E47" i="11"/>
  <c r="F47" i="11"/>
  <c r="E6" i="11"/>
  <c r="E13" i="11"/>
  <c r="E17" i="11"/>
  <c r="E21" i="11"/>
  <c r="E24" i="11"/>
  <c r="E26" i="11"/>
  <c r="E30" i="11"/>
  <c r="E34" i="11"/>
  <c r="E38" i="11"/>
  <c r="E42" i="11"/>
  <c r="E46" i="11"/>
  <c r="E9" i="11"/>
  <c r="G10" i="9"/>
  <c r="G14" i="9"/>
  <c r="G18" i="9"/>
  <c r="G22" i="9"/>
  <c r="G26" i="9"/>
  <c r="G30" i="9"/>
  <c r="G34" i="9"/>
  <c r="G38" i="9"/>
  <c r="G42" i="9"/>
  <c r="E45" i="9"/>
  <c r="G46" i="9"/>
  <c r="E2" i="9"/>
  <c r="F5" i="9"/>
  <c r="E11" i="9"/>
  <c r="E15" i="9"/>
  <c r="E19" i="9"/>
  <c r="E23" i="9"/>
  <c r="E27" i="9"/>
  <c r="E31" i="9"/>
  <c r="E35" i="9"/>
  <c r="E39" i="9"/>
  <c r="E43" i="9"/>
  <c r="E47" i="9"/>
  <c r="E7" i="9"/>
  <c r="F11" i="9"/>
  <c r="F15" i="9"/>
  <c r="F19" i="9"/>
  <c r="F23" i="9"/>
  <c r="F27" i="9"/>
  <c r="F31" i="9"/>
  <c r="F35" i="9"/>
  <c r="F39" i="9"/>
  <c r="F43" i="9"/>
  <c r="F47" i="9"/>
  <c r="E4" i="9"/>
  <c r="E10" i="9"/>
  <c r="E14" i="9"/>
  <c r="E18" i="9"/>
  <c r="E30" i="9"/>
  <c r="E5" i="8"/>
  <c r="F19" i="8"/>
  <c r="E4" i="8"/>
  <c r="F7" i="8"/>
  <c r="E10" i="8"/>
  <c r="G11" i="8"/>
  <c r="E14" i="8"/>
  <c r="G15" i="8"/>
  <c r="E18" i="8"/>
  <c r="E22" i="8"/>
  <c r="T22" i="8"/>
  <c r="E27" i="8"/>
  <c r="G28" i="8"/>
  <c r="E31" i="8"/>
  <c r="G32" i="8"/>
  <c r="E35" i="8"/>
  <c r="G36" i="8"/>
  <c r="E39" i="8"/>
  <c r="G40" i="8"/>
  <c r="E43" i="8"/>
  <c r="G44" i="8"/>
  <c r="E47" i="8"/>
  <c r="F10" i="8"/>
  <c r="F14" i="8"/>
  <c r="F18" i="8"/>
  <c r="F22" i="8"/>
  <c r="F27" i="8"/>
  <c r="F31" i="8"/>
  <c r="F35" i="8"/>
  <c r="F39" i="8"/>
  <c r="F43" i="8"/>
  <c r="F47" i="8"/>
  <c r="E6" i="8"/>
  <c r="E9" i="8"/>
  <c r="E13" i="8"/>
  <c r="E17" i="8"/>
  <c r="E21" i="8"/>
  <c r="E24" i="8"/>
  <c r="E30" i="8"/>
</calcChain>
</file>

<file path=xl/sharedStrings.xml><?xml version="1.0" encoding="utf-8"?>
<sst xmlns="http://schemas.openxmlformats.org/spreadsheetml/2006/main" count="1500" uniqueCount="327">
  <si>
    <t>AOY Place</t>
  </si>
  <si>
    <t>Angler Name</t>
  </si>
  <si>
    <t>AOY Total Points</t>
  </si>
  <si>
    <t>Red Willow 1</t>
  </si>
  <si>
    <t>Red Willow 2</t>
  </si>
  <si>
    <t>Norton, KS</t>
  </si>
  <si>
    <t>Pueblo Total Inches</t>
  </si>
  <si>
    <t>Red Willow1 Total Inches</t>
  </si>
  <si>
    <t>Red Willow2 Total Inches</t>
  </si>
  <si>
    <t>Norton Total Inches</t>
  </si>
  <si>
    <t>Season Total Inches (Tie Breaker)</t>
  </si>
  <si>
    <t>James Strawbridge</t>
  </si>
  <si>
    <t>Matt Flanagan</t>
  </si>
  <si>
    <t>Matt Arledge</t>
  </si>
  <si>
    <t>Tim VanSickler</t>
  </si>
  <si>
    <t>Jason Loveall</t>
  </si>
  <si>
    <t>Trev Stuckey</t>
  </si>
  <si>
    <t>Jason Duong</t>
  </si>
  <si>
    <t>Joshua Gardner</t>
  </si>
  <si>
    <t>Kenny Hood</t>
  </si>
  <si>
    <t>Michael Seymour</t>
  </si>
  <si>
    <t>Scott Brands</t>
  </si>
  <si>
    <t>Chenchar Lee</t>
  </si>
  <si>
    <t>Nic Wetherill</t>
  </si>
  <si>
    <t>Gene Campbell</t>
  </si>
  <si>
    <t>Eric Allee</t>
  </si>
  <si>
    <t>John Wegienka</t>
  </si>
  <si>
    <t>Sandi Roberts</t>
  </si>
  <si>
    <t>Massimo Sangermano</t>
  </si>
  <si>
    <t>Ryan Bass</t>
  </si>
  <si>
    <t>Patrick O'Donnell</t>
  </si>
  <si>
    <t>Jim Ford</t>
  </si>
  <si>
    <t>Leslie Allee</t>
  </si>
  <si>
    <t>Clay Roberts</t>
  </si>
  <si>
    <t>Alex Rojas</t>
  </si>
  <si>
    <t>Adam Dewitt</t>
  </si>
  <si>
    <t>Ben Steele</t>
  </si>
  <si>
    <t>Dustin Mues</t>
  </si>
  <si>
    <t>Josh Unger</t>
  </si>
  <si>
    <t>Paul Roth</t>
  </si>
  <si>
    <t>Levi Barks</t>
  </si>
  <si>
    <t>Jeremy Pierce</t>
  </si>
  <si>
    <t>Jeff Trewyn</t>
  </si>
  <si>
    <t>Johnny Manchego</t>
  </si>
  <si>
    <t>Terry Dohr</t>
  </si>
  <si>
    <t>Brandon Kentopp</t>
  </si>
  <si>
    <t>Ron Solberg</t>
  </si>
  <si>
    <t>Austin Mortensen</t>
  </si>
  <si>
    <t>Steve Barbee</t>
  </si>
  <si>
    <t>Jen Mues</t>
  </si>
  <si>
    <t>Craig McMillian</t>
  </si>
  <si>
    <t>Jeff Sherwood</t>
  </si>
  <si>
    <t>Mathew Vue</t>
  </si>
  <si>
    <t>Josh Hinz</t>
  </si>
  <si>
    <t>Cory Doyle</t>
  </si>
  <si>
    <t>Sergio Murillo</t>
  </si>
  <si>
    <t>Tad Schoon</t>
  </si>
  <si>
    <t>Michael Hulverson</t>
  </si>
  <si>
    <t>Tanya Ehlinger</t>
  </si>
  <si>
    <t>Kaili Purviance</t>
  </si>
  <si>
    <t>Powers Cayce</t>
  </si>
  <si>
    <t>Kaleb Zimmer</t>
  </si>
  <si>
    <t>Rory Gillespie</t>
  </si>
  <si>
    <t>Horsetooth</t>
  </si>
  <si>
    <t>Trinidad</t>
  </si>
  <si>
    <t>Pueblo Championship</t>
  </si>
  <si>
    <t>HT Total Inches</t>
  </si>
  <si>
    <t>Trinidad Total Inches</t>
  </si>
  <si>
    <t>Rk</t>
  </si>
  <si>
    <t>Angler</t>
  </si>
  <si>
    <t>Fish 1</t>
  </si>
  <si>
    <t>Fish 2</t>
  </si>
  <si>
    <t>Fish 3</t>
  </si>
  <si>
    <t>Fish 4</t>
  </si>
  <si>
    <t>Fish 5</t>
  </si>
  <si>
    <t>Total</t>
  </si>
  <si>
    <t>AOY Pts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</si>
  <si>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</si>
  <si>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</si>
  <si>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</si>
  <si>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</si>
  <si>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</si>
  <si>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</si>
  <si>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</si>
  <si>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</si>
  <si>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</si>
  <si>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</si>
  <si>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</si>
  <si>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</si>
  <si>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</si>
  <si>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</si>
  <si>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</si>
  <si>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</si>
  <si>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</si>
  <si>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</si>
  <si>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</si>
  <si>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</si>
  <si>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</si>
  <si>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</si>
  <si>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</si>
  <si>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</si>
  <si>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</si>
  <si>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</si>
  <si>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</si>
  <si>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</si>
  <si>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TourneyX Page:</t>
  </si>
  <si>
    <t>Anglers</t>
  </si>
  <si>
    <t>Gross Pot</t>
  </si>
  <si>
    <t>Net Pot</t>
  </si>
  <si>
    <t>1st Place</t>
  </si>
  <si>
    <t>2nd Place</t>
  </si>
  <si>
    <t>3rd Place</t>
  </si>
  <si>
    <t>Big Bass</t>
  </si>
  <si>
    <t>Gross Pot = # of anglers X 75</t>
  </si>
  <si>
    <t>Net Pot = # of anglers X $61.89 (75 - $5 Tx, $5, big bass, $3.11 Paypal</t>
  </si>
  <si>
    <t>Non Bass Jackpot</t>
  </si>
  <si>
    <t>Gross</t>
  </si>
  <si>
    <t>Net</t>
  </si>
  <si>
    <t>Bass</t>
  </si>
  <si>
    <t>Y/N</t>
  </si>
  <si>
    <t>N</t>
  </si>
  <si>
    <t>Y</t>
  </si>
  <si>
    <t>Net Pot = # of anglers X $60.39 (75 - $6.50 Tx, $5, big bass, $3.11 Paypal</t>
  </si>
  <si>
    <t>Net Pot = # of anglers X $79.52 (100 - $6.50 Tx, $10, big bass, $3.98 Paypal)</t>
  </si>
  <si>
    <t>Matt Kern</t>
  </si>
  <si>
    <t>Justin Bricklen</t>
  </si>
  <si>
    <t>Marcus Moreno</t>
  </si>
  <si>
    <t>Adis Zilic</t>
  </si>
  <si>
    <t>Jamie McTaggart</t>
  </si>
  <si>
    <t>Matt Collins</t>
  </si>
  <si>
    <t>Ryan Kidd</t>
  </si>
  <si>
    <t>Brian White</t>
  </si>
  <si>
    <t>Danny Gallegos</t>
  </si>
  <si>
    <t>https://tourneyx.com/leaderboard/standings/ckb-horsetooth-reservoir-stop-hash-1</t>
  </si>
  <si>
    <t>#29</t>
  </si>
  <si>
    <t>#30</t>
  </si>
  <si>
    <t>#31</t>
  </si>
  <si>
    <t>#32</t>
  </si>
  <si>
    <t>16.00"</t>
  </si>
  <si>
    <t>15.75"</t>
  </si>
  <si>
    <t>15.25"</t>
  </si>
  <si>
    <t>15.00"</t>
  </si>
  <si>
    <t>78.00"</t>
  </si>
  <si>
    <t>16.75"</t>
  </si>
  <si>
    <t>14.25"</t>
  </si>
  <si>
    <t>13.50"</t>
  </si>
  <si>
    <t>75.50"</t>
  </si>
  <si>
    <t>14.50"</t>
  </si>
  <si>
    <t>13.25"</t>
  </si>
  <si>
    <t>12.75"</t>
  </si>
  <si>
    <t>71.75"</t>
  </si>
  <si>
    <t>15.50"</t>
  </si>
  <si>
    <t>13.75"</t>
  </si>
  <si>
    <t>70.25"</t>
  </si>
  <si>
    <t>14.75"</t>
  </si>
  <si>
    <t>13.00"</t>
  </si>
  <si>
    <t>59.25"</t>
  </si>
  <si>
    <t>16.50"</t>
  </si>
  <si>
    <t>14.00"</t>
  </si>
  <si>
    <t>12.00"</t>
  </si>
  <si>
    <t>57.00"</t>
  </si>
  <si>
    <t>42.75"</t>
  </si>
  <si>
    <t>17.75"</t>
  </si>
  <si>
    <t>33.50"</t>
  </si>
  <si>
    <t>29.00"</t>
  </si>
  <si>
    <t>12.25"</t>
  </si>
  <si>
    <t>26.25"</t>
  </si>
  <si>
    <t>26.00"</t>
  </si>
  <si>
    <t>12.50"</t>
  </si>
  <si>
    <t>25.75"</t>
  </si>
  <si>
    <t>16.25"</t>
  </si>
  <si>
    <t>Leslie Ann Allee</t>
  </si>
  <si>
    <t>0"</t>
  </si>
  <si>
    <t>John Manchego</t>
  </si>
  <si>
    <t>Craig McMillin</t>
  </si>
  <si>
    <t>Jeffry Trewyn</t>
  </si>
  <si>
    <t>Jeff Naylor</t>
  </si>
  <si>
    <t>20.25"</t>
  </si>
  <si>
    <t>18.75"</t>
  </si>
  <si>
    <t>18.50"</t>
  </si>
  <si>
    <t>88.75"</t>
  </si>
  <si>
    <t>18.25"</t>
  </si>
  <si>
    <t>80.75"</t>
  </si>
  <si>
    <t>79.75"</t>
  </si>
  <si>
    <t>20.00"</t>
  </si>
  <si>
    <t>78.25"</t>
  </si>
  <si>
    <t>67.50"</t>
  </si>
  <si>
    <t>59.50"</t>
  </si>
  <si>
    <t>47.75"</t>
  </si>
  <si>
    <t>46.25"</t>
  </si>
  <si>
    <t>17.50"</t>
  </si>
  <si>
    <t>46.00"</t>
  </si>
  <si>
    <t>40.00"</t>
  </si>
  <si>
    <t>19.75"</t>
  </si>
  <si>
    <t>36.50"</t>
  </si>
  <si>
    <t>19.00"</t>
  </si>
  <si>
    <t>17.25"</t>
  </si>
  <si>
    <t>36.25"</t>
  </si>
  <si>
    <t>19.25"</t>
  </si>
  <si>
    <t>32.00"</t>
  </si>
  <si>
    <t>29.50"</t>
  </si>
  <si>
    <t>18.00"</t>
  </si>
  <si>
    <t>Matthew Arledge</t>
  </si>
  <si>
    <t>https://tourneyx.com/leaderboard/standings/ckb-red-willow-stop-hash-2</t>
  </si>
  <si>
    <t>86.75"</t>
  </si>
  <si>
    <t>83.25"</t>
  </si>
  <si>
    <t>76.00"</t>
  </si>
  <si>
    <t>67.25"</t>
  </si>
  <si>
    <t>65.25"</t>
  </si>
  <si>
    <t>55.50"</t>
  </si>
  <si>
    <t>54.75"</t>
  </si>
  <si>
    <t>45.75"</t>
  </si>
  <si>
    <t>44.75"</t>
  </si>
  <si>
    <t>37.75"</t>
  </si>
  <si>
    <t>20.75"</t>
  </si>
  <si>
    <t>33.00"</t>
  </si>
  <si>
    <t>32.75"</t>
  </si>
  <si>
    <t>30.25"</t>
  </si>
  <si>
    <t>https://tourneyx.com/leaderboard/standings/ckb-red-willow-stop-hash-3</t>
  </si>
  <si>
    <t>17.00"</t>
  </si>
  <si>
    <t>85.50"</t>
  </si>
  <si>
    <t>83.00"</t>
  </si>
  <si>
    <t>82.50"</t>
  </si>
  <si>
    <t>77.50"</t>
  </si>
  <si>
    <t>75.25"</t>
  </si>
  <si>
    <t>73.75"</t>
  </si>
  <si>
    <t>73.50"</t>
  </si>
  <si>
    <t>73.25"</t>
  </si>
  <si>
    <t>71.50"</t>
  </si>
  <si>
    <t>69.50"</t>
  </si>
  <si>
    <t>69.25"</t>
  </si>
  <si>
    <t>53.75"</t>
  </si>
  <si>
    <t>47.25"</t>
  </si>
  <si>
    <t>41.50"</t>
  </si>
  <si>
    <t>40.75"</t>
  </si>
  <si>
    <t>30.50"</t>
  </si>
  <si>
    <t>27.25"</t>
  </si>
  <si>
    <t>https://tourneyx.com/leaderboard/standings/ckb-trinidad-reservoir-stop-hash-4</t>
  </si>
  <si>
    <t>WV</t>
  </si>
  <si>
    <t>1st</t>
  </si>
  <si>
    <t>2nd</t>
  </si>
  <si>
    <t>3rd</t>
  </si>
  <si>
    <t>Gross Pot = 20 X $150</t>
  </si>
  <si>
    <t>Net Pot = 20 X 102.22 (150 minus $10 big bass, $5.73 paypal, $6.50 TourneyX, $25.55 WV 20%)</t>
  </si>
  <si>
    <t>Water Valley 20% = $511.00 ($25.55 x 20)</t>
  </si>
  <si>
    <t>82.00"</t>
  </si>
  <si>
    <t>164.50"</t>
  </si>
  <si>
    <t>163.25"</t>
  </si>
  <si>
    <t>82.25"</t>
  </si>
  <si>
    <t>77.25"</t>
  </si>
  <si>
    <t>159.50"</t>
  </si>
  <si>
    <t>80.25"</t>
  </si>
  <si>
    <t>78.50"</t>
  </si>
  <si>
    <t>158.75"</t>
  </si>
  <si>
    <t>76.75"</t>
  </si>
  <si>
    <t>81.75"</t>
  </si>
  <si>
    <t>158.50"</t>
  </si>
  <si>
    <t>81.25"</t>
  </si>
  <si>
    <t>79.25"</t>
  </si>
  <si>
    <t>155.75"</t>
  </si>
  <si>
    <t>77.00"</t>
  </si>
  <si>
    <t>75.75"</t>
  </si>
  <si>
    <t>152.75"</t>
  </si>
  <si>
    <t>77.75"</t>
  </si>
  <si>
    <t>151.50"</t>
  </si>
  <si>
    <t>74.75"</t>
  </si>
  <si>
    <t>150.75"</t>
  </si>
  <si>
    <t>76.25"</t>
  </si>
  <si>
    <t>147.75"</t>
  </si>
  <si>
    <t>71.00"</t>
  </si>
  <si>
    <t>147.00"</t>
  </si>
  <si>
    <t>81.50"</t>
  </si>
  <si>
    <t>63.25"</t>
  </si>
  <si>
    <t>144.75"</t>
  </si>
  <si>
    <t>61.25"</t>
  </si>
  <si>
    <t>138.50"</t>
  </si>
  <si>
    <t>74.00"</t>
  </si>
  <si>
    <t>56.75"</t>
  </si>
  <si>
    <t>130.75"</t>
  </si>
  <si>
    <t>42.50"</t>
  </si>
  <si>
    <t>114.25"</t>
  </si>
  <si>
    <t>79.00"</t>
  </si>
  <si>
    <t>94.25"</t>
  </si>
  <si>
    <t>62.00"</t>
  </si>
  <si>
    <t>Michael McCluskey</t>
  </si>
  <si>
    <t>Day 1</t>
  </si>
  <si>
    <t>Day 2</t>
  </si>
  <si>
    <t xml:space="preserve">TourneyX Page: </t>
  </si>
  <si>
    <t>https://tourneyx.com/leaderboard/standings/ckb-keith-sebelius-norton-reservoir-kansas</t>
  </si>
  <si>
    <t>Mike McCluskey</t>
  </si>
  <si>
    <t>80.50"</t>
  </si>
  <si>
    <t>74.50"</t>
  </si>
  <si>
    <t>19.50"</t>
  </si>
  <si>
    <t>TourneyXJustin Bricklen</t>
  </si>
  <si>
    <t>72.75"</t>
  </si>
  <si>
    <t>TourneyXKenny Hood</t>
  </si>
  <si>
    <t>72.00"</t>
  </si>
  <si>
    <t>TourneyXJames Strawbridge</t>
  </si>
  <si>
    <t>TourneyXJason Duong</t>
  </si>
  <si>
    <t>70.50"</t>
  </si>
  <si>
    <t>70.00"</t>
  </si>
  <si>
    <t>TourneyXJason Loveall</t>
  </si>
  <si>
    <t>69.00"</t>
  </si>
  <si>
    <t>TourneyXChenchar Lee</t>
  </si>
  <si>
    <t>68.75"</t>
  </si>
  <si>
    <t>TourneyXMatt Flanagan</t>
  </si>
  <si>
    <t>68.00"</t>
  </si>
  <si>
    <t>TourneyXTrev Stuckey</t>
  </si>
  <si>
    <t>MK</t>
  </si>
  <si>
    <t>60.50"</t>
  </si>
  <si>
    <t>55.25"</t>
  </si>
  <si>
    <t>TourneyXGene Campbell</t>
  </si>
  <si>
    <t>43.25"</t>
  </si>
  <si>
    <t>42.25"</t>
  </si>
  <si>
    <t>TourneyXJohn Manchego</t>
  </si>
  <si>
    <t>40.25"</t>
  </si>
  <si>
    <t>30.75"</t>
  </si>
  <si>
    <t>TourneyXNic Wetherill</t>
  </si>
  <si>
    <t>27.00"</t>
  </si>
  <si>
    <t>TourneyXMassimo Sangermano</t>
  </si>
  <si>
    <t>TourneyXJamie McTaggart</t>
  </si>
  <si>
    <t>https://tourneyx.com/leaderboard/standings/ckb-pueblo-championship-qualifier</t>
  </si>
  <si>
    <t>Events</t>
  </si>
  <si>
    <t>TourneyXTim VanSickler</t>
  </si>
  <si>
    <t>MM</t>
  </si>
  <si>
    <t>Day 2</t>
  </si>
  <si>
    <t>Day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</si>
</sst>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2" borderId="0" xfId="0" applyFont="1" applyFill="1"/>
    <xf numFmtId="0" fontId="4" fillId="4" borderId="2" xfId="0" applyFont="1" applyFill="1" applyBorder="1"/>
    <xf numFmtId="0" fontId="5" fillId="0" borderId="2" xfId="0" applyFont="1" applyBorder="1" applyAlignment="1">
      <alignment vertical="center" wrapText="1"/>
    </xf>
    <xf numFmtId="0" fontId="4" fillId="0" borderId="2" xfId="0" applyFont="1" applyBorder="1"/>
    <xf numFmtId="0" fontId="4" fillId="0" borderId="3" xfId="0" applyFont="1" applyBorder="1"/>
    <xf numFmtId="0" fontId="4" fillId="3" borderId="0" xfId="0" applyFont="1" applyFill="1"/>
    <xf numFmtId="2" fontId="4" fillId="4" borderId="2" xfId="0" applyNumberFormat="1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 applyAlignment="1">
      <alignment horizontal="right"/>
    </xf>
    <xf numFmtId="0" fontId="4" fillId="0" borderId="4" xfId="0" applyFont="1" applyBorder="1"/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/>
    <xf numFmtId="0" fontId="1" fillId="6" borderId="2" xfId="0" applyFont="1" applyFill="1" applyBorder="1"/>
    <xf numFmtId="0" fontId="0" fillId="0" borderId="2" xfId="0" applyBorder="1"/>
    <xf numFmtId="0" fontId="6" fillId="0" borderId="2" xfId="1" applyBorder="1"/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2" xfId="0" applyNumberFormat="1" applyBorder="1"/>
    <xf numFmtId="164" fontId="0" fillId="7" borderId="2" xfId="0" applyNumberFormat="1" applyFill="1" applyBorder="1"/>
    <xf numFmtId="165" fontId="0" fillId="0" borderId="2" xfId="0" applyNumberFormat="1" applyBorder="1"/>
    <xf numFmtId="0" fontId="4" fillId="10" borderId="2" xfId="0" applyFont="1" applyFill="1" applyBorder="1"/>
    <xf numFmtId="0" fontId="5" fillId="10" borderId="2" xfId="0" applyFont="1" applyFill="1" applyBorder="1" applyAlignment="1">
      <alignment vertical="center" wrapText="1"/>
    </xf>
    <xf numFmtId="0" fontId="0" fillId="10" borderId="2" xfId="0" applyFill="1" applyBorder="1"/>
    <xf numFmtId="0" fontId="4" fillId="5" borderId="2" xfId="0" applyFont="1" applyFill="1" applyBorder="1"/>
    <xf numFmtId="0" fontId="5" fillId="5" borderId="2" xfId="0" applyFont="1" applyFill="1" applyBorder="1" applyAlignment="1">
      <alignment vertical="center" wrapText="1"/>
    </xf>
    <xf numFmtId="0" fontId="0" fillId="5" borderId="2" xfId="0" applyFill="1" applyBorder="1"/>
    <xf numFmtId="0" fontId="2" fillId="3" borderId="2" xfId="0" applyFont="1" applyFill="1" applyBorder="1" applyAlignment="1">
      <alignment horizontal="center" wrapText="1"/>
    </xf>
    <xf numFmtId="0" fontId="4" fillId="11" borderId="2" xfId="0" applyFont="1" applyFill="1" applyBorder="1"/>
    <xf numFmtId="0" fontId="5" fillId="11" borderId="2" xfId="0" applyFont="1" applyFill="1" applyBorder="1" applyAlignment="1">
      <alignment vertical="center" wrapText="1"/>
    </xf>
    <xf numFmtId="0" fontId="0" fillId="11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7" borderId="2" xfId="0" applyFill="1" applyBorder="1"/>
    <xf numFmtId="0" fontId="8" fillId="0" borderId="2" xfId="1" applyFont="1" applyBorder="1"/>
    <xf numFmtId="0" fontId="0" fillId="0" borderId="2" xfId="0" applyBorder="1" applyAlignment="1">
      <alignment horizontal="right"/>
    </xf>
    <xf numFmtId="0" fontId="4" fillId="5" borderId="3" xfId="0" applyFont="1" applyFill="1" applyBorder="1"/>
    <xf numFmtId="2" fontId="4" fillId="5" borderId="2" xfId="0" applyNumberFormat="1" applyFont="1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2" fontId="0" fillId="0" borderId="2" xfId="0" applyNumberFormat="1" applyBorder="1"/>
    <xf numFmtId="2" fontId="6" fillId="0" borderId="2" xfId="1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10584</xdr:colOff>
      <xdr:row>0</xdr:row>
      <xdr:rowOff>1143000</xdr:rowOff>
    </xdr:from>
    <xdr:to>
      <xdr:col>25</xdr:col>
      <xdr:colOff>35984</xdr:colOff>
      <xdr:row>12</xdr:row>
      <xdr:rowOff>214433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41A4C8-F2DB-4AE3-9165-8CA5105B2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13717" y="1143000"/>
          <a:ext cx="3886200" cy="2856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10584</xdr:colOff>
      <xdr:row>0</xdr:row>
      <xdr:rowOff>1143000</xdr:rowOff>
    </xdr:from>
    <xdr:to>
      <xdr:col>25</xdr:col>
      <xdr:colOff>226484</xdr:colOff>
      <xdr:row>16</xdr:row>
      <xdr:rowOff>68383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AE8455-3AF2-4BA0-B6AA-6C97625B4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90434" y="1143000"/>
          <a:ext cx="3873500" cy="2830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tourneyx.com/leaderboard/standings/ckb-horsetooth-reservoir-stop-hash-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tourneyx.com/leaderboard/standings/ckb-red-willow-stop-hash-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tourneyx.com/leaderboard/standings/ckb-red-willow-stop-hash-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ourneyx.com/leaderboard/standings/ckb-trinidad-reservoir-stop-hash-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ourneyx.com/leaderboard/standings/ckb-keith-sebelius-norton-reservoir-kansa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ourneyx.com/leaderboard/standings/ckb-pueblo-championship-qualifi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C64E-5669-44BD-87D6-16C96ABE8AB3}">
  <dimension ref="A1:S85"/>
  <sheetViews>
    <sheetView tabSelected="1"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796875" defaultRowHeight="18.5" x14ac:dyDescent="0.45"/>
  <cols>
    <col min="1" max="1" width="6.81640625" style="10" customWidth="1"/>
    <col min="2" max="2" width="9.81640625" style="10" bestFit="1" customWidth="1"/>
    <col min="3" max="3" width="29.26953125" style="10" bestFit="1" customWidth="1"/>
    <col min="4" max="4" width="11.81640625" style="10" customWidth="1"/>
    <col min="5" max="5" width="14.7265625" style="10" customWidth="1"/>
    <col min="6" max="6" width="11.54296875" style="10" customWidth="1"/>
    <col min="7" max="7" width="12" style="10" customWidth="1"/>
    <col min="8" max="8" width="11.1796875" style="11" customWidth="1"/>
    <col min="9" max="9" width="11.1796875" style="10" customWidth="1"/>
    <col min="10" max="10" width="16.26953125" style="10" bestFit="1" customWidth="1"/>
    <col min="11" max="11" width="4.26953125" style="19" customWidth="1"/>
    <col min="12" max="12" width="14.26953125" style="10" customWidth="1"/>
    <col min="13" max="13" width="12.453125" style="10" customWidth="1"/>
    <col min="14" max="14" width="12" style="20" customWidth="1"/>
    <col min="15" max="16" width="11.81640625" style="10" customWidth="1"/>
    <col min="17" max="17" width="14.7265625" style="10" customWidth="1"/>
    <col min="18" max="18" width="12.1796875" style="10" customWidth="1"/>
    <col min="19" max="16384" width="9.1796875" style="10"/>
  </cols>
  <sheetData>
    <row r="1" spans="1:19" s="6" customFormat="1" ht="92.5" x14ac:dyDescent="0.45">
      <c r="A1" s="1"/>
      <c r="B1" s="2" t="s">
        <v>0</v>
      </c>
      <c r="C1" s="2" t="s">
        <v>1</v>
      </c>
      <c r="D1" s="2" t="s">
        <v>2</v>
      </c>
      <c r="E1" s="2" t="s">
        <v>63</v>
      </c>
      <c r="F1" s="2" t="s">
        <v>3</v>
      </c>
      <c r="G1" s="3" t="s">
        <v>4</v>
      </c>
      <c r="H1" s="2" t="s">
        <v>64</v>
      </c>
      <c r="I1" s="2" t="s">
        <v>5</v>
      </c>
      <c r="J1" s="2" t="s">
        <v>65</v>
      </c>
      <c r="K1" s="4"/>
      <c r="L1" s="5" t="s">
        <v>66</v>
      </c>
      <c r="M1" s="2" t="s">
        <v>7</v>
      </c>
      <c r="N1" s="2" t="s">
        <v>8</v>
      </c>
      <c r="O1" s="2" t="s">
        <v>67</v>
      </c>
      <c r="P1" s="2" t="s">
        <v>9</v>
      </c>
      <c r="Q1" s="2" t="s">
        <v>6</v>
      </c>
      <c r="R1" s="2" t="s">
        <v>10</v>
      </c>
      <c r="S1" s="2" t="s">
        <v>322</v>
      </c>
    </row>
    <row r="2" spans="1:19" x14ac:dyDescent="0.45">
      <c r="A2" s="7"/>
      <c r="B2" s="8">
        <v>1</v>
      </c>
      <c r="C2" s="9" t="s">
        <v>18</v>
      </c>
      <c r="D2" s="10">
        <f>E2+F2+G2+H2</f>
        <v>394</v>
      </c>
      <c r="E2" s="10">
        <v>100</v>
      </c>
      <c r="F2" s="10">
        <v>99</v>
      </c>
      <c r="G2" s="10">
        <v>97</v>
      </c>
      <c r="H2" s="11">
        <v>98</v>
      </c>
      <c r="I2" s="36">
        <v>87</v>
      </c>
      <c r="J2" s="36">
        <v>88</v>
      </c>
      <c r="K2" s="12"/>
      <c r="L2" s="21">
        <v>78</v>
      </c>
      <c r="M2" s="21">
        <v>80.75</v>
      </c>
      <c r="N2" s="49">
        <v>67.25</v>
      </c>
      <c r="O2" s="21">
        <v>82.5</v>
      </c>
      <c r="P2" s="21">
        <v>144.75</v>
      </c>
      <c r="Q2" s="49">
        <v>69</v>
      </c>
      <c r="R2" s="13">
        <f>L2+M2+O2+P2</f>
        <v>386</v>
      </c>
      <c r="S2" s="10">
        <v>6</v>
      </c>
    </row>
    <row r="3" spans="1:19" x14ac:dyDescent="0.45">
      <c r="A3" s="7"/>
      <c r="B3" s="8">
        <v>2</v>
      </c>
      <c r="C3" s="9" t="s">
        <v>15</v>
      </c>
      <c r="D3" s="10">
        <f>E3+F3+G3+I3</f>
        <v>386</v>
      </c>
      <c r="E3" s="10">
        <v>97</v>
      </c>
      <c r="F3" s="10">
        <v>98</v>
      </c>
      <c r="G3" s="10">
        <v>99</v>
      </c>
      <c r="H3" s="48">
        <v>90</v>
      </c>
      <c r="I3" s="10">
        <v>92</v>
      </c>
      <c r="J3" s="36">
        <v>89</v>
      </c>
      <c r="K3" s="12"/>
      <c r="L3" s="21">
        <v>70.25</v>
      </c>
      <c r="M3" s="21">
        <v>79.75</v>
      </c>
      <c r="N3" s="21">
        <v>83.25</v>
      </c>
      <c r="O3" s="49">
        <v>69.5</v>
      </c>
      <c r="P3" s="21">
        <v>152.75</v>
      </c>
      <c r="Q3" s="49">
        <v>70</v>
      </c>
      <c r="R3" s="13">
        <f>L3+M3+N3+P3</f>
        <v>386</v>
      </c>
      <c r="S3" s="10">
        <v>6</v>
      </c>
    </row>
    <row r="4" spans="1:19" x14ac:dyDescent="0.45">
      <c r="A4" s="7"/>
      <c r="B4" s="8">
        <v>3</v>
      </c>
      <c r="C4" s="9" t="s">
        <v>125</v>
      </c>
      <c r="D4" s="10">
        <f>E4+F4+G4+I4+J4</f>
        <v>381</v>
      </c>
      <c r="E4" s="10">
        <v>0</v>
      </c>
      <c r="F4" s="10">
        <v>100</v>
      </c>
      <c r="G4" s="10">
        <v>98</v>
      </c>
      <c r="H4" s="48">
        <v>83</v>
      </c>
      <c r="I4" s="10">
        <v>88</v>
      </c>
      <c r="J4" s="10">
        <v>95</v>
      </c>
      <c r="K4" s="12"/>
      <c r="L4" s="49">
        <v>0</v>
      </c>
      <c r="M4" s="21">
        <v>88.75</v>
      </c>
      <c r="N4" s="21">
        <v>76</v>
      </c>
      <c r="O4" s="49">
        <v>30.5</v>
      </c>
      <c r="P4" s="21">
        <v>147</v>
      </c>
      <c r="Q4" s="21">
        <v>72.75</v>
      </c>
      <c r="R4" s="13">
        <f>L4+M4+N4+P4+Q4</f>
        <v>384.5</v>
      </c>
      <c r="S4" s="10">
        <v>5</v>
      </c>
    </row>
    <row r="5" spans="1:19" x14ac:dyDescent="0.45">
      <c r="A5" s="7"/>
      <c r="B5" s="8">
        <v>4</v>
      </c>
      <c r="C5" s="9" t="s">
        <v>131</v>
      </c>
      <c r="D5" s="10">
        <f>F5+G5+I5+J5</f>
        <v>381</v>
      </c>
      <c r="E5" s="36">
        <v>92</v>
      </c>
      <c r="F5" s="10">
        <v>95</v>
      </c>
      <c r="G5" s="10">
        <v>94</v>
      </c>
      <c r="H5" s="48">
        <v>82</v>
      </c>
      <c r="I5" s="10">
        <v>96</v>
      </c>
      <c r="J5" s="10">
        <v>96</v>
      </c>
      <c r="K5" s="12"/>
      <c r="L5" s="49">
        <v>29</v>
      </c>
      <c r="M5" s="21">
        <v>59.5</v>
      </c>
      <c r="N5" s="21">
        <v>55.5</v>
      </c>
      <c r="O5" s="49">
        <v>27.25</v>
      </c>
      <c r="P5" s="21">
        <v>158.5</v>
      </c>
      <c r="Q5" s="21">
        <v>74</v>
      </c>
      <c r="R5" s="13">
        <f>M5+N5+P5+Q5</f>
        <v>347.5</v>
      </c>
      <c r="S5" s="10">
        <v>6</v>
      </c>
    </row>
    <row r="6" spans="1:19" x14ac:dyDescent="0.45">
      <c r="A6" s="7"/>
      <c r="B6" s="8">
        <v>5</v>
      </c>
      <c r="C6" s="9" t="s">
        <v>12</v>
      </c>
      <c r="D6" s="10">
        <f>E6+G6+H6+I6</f>
        <v>376</v>
      </c>
      <c r="E6" s="10">
        <v>90</v>
      </c>
      <c r="F6" s="36">
        <v>50</v>
      </c>
      <c r="G6" s="10">
        <v>96</v>
      </c>
      <c r="H6" s="11">
        <v>93</v>
      </c>
      <c r="I6" s="10">
        <v>97</v>
      </c>
      <c r="J6" s="36">
        <v>86</v>
      </c>
      <c r="K6" s="12"/>
      <c r="L6" s="49">
        <v>26</v>
      </c>
      <c r="M6" s="49">
        <v>0</v>
      </c>
      <c r="N6" s="21">
        <v>65.25</v>
      </c>
      <c r="O6" s="21">
        <v>73.5</v>
      </c>
      <c r="P6" s="21">
        <v>158.75</v>
      </c>
      <c r="Q6" s="21">
        <v>68</v>
      </c>
      <c r="R6" s="13">
        <f>M6+N6+O6+P6+Q6</f>
        <v>365.5</v>
      </c>
      <c r="S6" s="10">
        <v>6</v>
      </c>
    </row>
    <row r="7" spans="1:19" x14ac:dyDescent="0.45">
      <c r="A7" s="7"/>
      <c r="B7" s="8">
        <v>6</v>
      </c>
      <c r="C7" s="9" t="s">
        <v>124</v>
      </c>
      <c r="D7" s="10">
        <f>F7+G7+H7+I7</f>
        <v>376</v>
      </c>
      <c r="E7" s="36">
        <v>50</v>
      </c>
      <c r="F7" s="10">
        <v>96</v>
      </c>
      <c r="G7" s="10">
        <v>91</v>
      </c>
      <c r="H7" s="11">
        <v>96</v>
      </c>
      <c r="I7" s="10">
        <v>93</v>
      </c>
      <c r="J7" s="36">
        <v>83</v>
      </c>
      <c r="K7" s="12"/>
      <c r="L7" s="49">
        <v>0</v>
      </c>
      <c r="M7" s="21">
        <v>67.5</v>
      </c>
      <c r="N7" s="49">
        <v>44.75</v>
      </c>
      <c r="O7" s="21">
        <v>77.5</v>
      </c>
      <c r="P7" s="21">
        <v>155.75</v>
      </c>
      <c r="Q7" s="21">
        <v>60.5</v>
      </c>
      <c r="R7" s="13">
        <f>L7+M7+O7+P7+Q7</f>
        <v>361.25</v>
      </c>
      <c r="S7" s="10">
        <v>6</v>
      </c>
    </row>
    <row r="8" spans="1:19" x14ac:dyDescent="0.45">
      <c r="A8" s="7"/>
      <c r="B8" s="8">
        <v>7</v>
      </c>
      <c r="C8" s="9" t="s">
        <v>13</v>
      </c>
      <c r="D8" s="10">
        <f>E8+G8+H8+I8+J8</f>
        <v>373</v>
      </c>
      <c r="E8" s="36">
        <v>0</v>
      </c>
      <c r="F8" s="36">
        <v>50</v>
      </c>
      <c r="G8" s="10">
        <v>88</v>
      </c>
      <c r="H8" s="11">
        <v>91</v>
      </c>
      <c r="I8" s="10">
        <v>95</v>
      </c>
      <c r="J8" s="10">
        <v>99</v>
      </c>
      <c r="K8" s="12"/>
      <c r="L8" s="49">
        <v>0</v>
      </c>
      <c r="M8" s="49">
        <v>0</v>
      </c>
      <c r="N8" s="21">
        <v>32.75</v>
      </c>
      <c r="O8" s="21">
        <v>71.5</v>
      </c>
      <c r="P8" s="21">
        <v>158.5</v>
      </c>
      <c r="Q8" s="21">
        <v>80.25</v>
      </c>
      <c r="R8" s="13">
        <f>L8+M8+N8+O8+P8+Q8</f>
        <v>343</v>
      </c>
      <c r="S8" s="10">
        <v>5</v>
      </c>
    </row>
    <row r="9" spans="1:19" x14ac:dyDescent="0.45">
      <c r="A9" s="7"/>
      <c r="B9" s="8">
        <v>8</v>
      </c>
      <c r="C9" s="9" t="s">
        <v>11</v>
      </c>
      <c r="D9" s="10">
        <f>E9+H9+I9+J9</f>
        <v>373</v>
      </c>
      <c r="E9" s="10">
        <v>88</v>
      </c>
      <c r="F9" s="36">
        <v>84</v>
      </c>
      <c r="G9" s="36">
        <v>85</v>
      </c>
      <c r="H9" s="11">
        <v>95</v>
      </c>
      <c r="I9" s="10">
        <v>98</v>
      </c>
      <c r="J9" s="10">
        <v>92</v>
      </c>
      <c r="K9" s="12"/>
      <c r="L9" s="49">
        <v>16.25</v>
      </c>
      <c r="M9" s="21">
        <v>18</v>
      </c>
      <c r="N9" s="49">
        <v>12</v>
      </c>
      <c r="O9" s="21">
        <v>75.25</v>
      </c>
      <c r="P9" s="21">
        <v>159.5</v>
      </c>
      <c r="Q9" s="21">
        <v>71.5</v>
      </c>
      <c r="R9" s="13">
        <f>M9+O9+P9+Q9</f>
        <v>324.25</v>
      </c>
      <c r="S9" s="10">
        <v>6</v>
      </c>
    </row>
    <row r="10" spans="1:19" x14ac:dyDescent="0.45">
      <c r="A10" s="7"/>
      <c r="B10" s="8">
        <v>9</v>
      </c>
      <c r="C10" s="9" t="s">
        <v>19</v>
      </c>
      <c r="D10" s="10">
        <f>F10+G10+I10+J10</f>
        <v>371</v>
      </c>
      <c r="E10" s="36">
        <v>85</v>
      </c>
      <c r="F10" s="10">
        <v>89</v>
      </c>
      <c r="G10" s="10">
        <v>95</v>
      </c>
      <c r="H10" s="48">
        <v>80</v>
      </c>
      <c r="I10" s="10">
        <v>94</v>
      </c>
      <c r="J10" s="10">
        <v>93</v>
      </c>
      <c r="K10" s="12"/>
      <c r="L10" s="49">
        <v>12.75</v>
      </c>
      <c r="M10" s="21">
        <v>36.25</v>
      </c>
      <c r="N10" s="21">
        <v>59.5</v>
      </c>
      <c r="O10" s="49">
        <v>12.75</v>
      </c>
      <c r="P10" s="21">
        <v>158.5</v>
      </c>
      <c r="Q10" s="21">
        <v>72</v>
      </c>
      <c r="R10" s="13">
        <f>M10+N10+P10+Q10</f>
        <v>326.25</v>
      </c>
      <c r="S10" s="10">
        <v>6</v>
      </c>
    </row>
    <row r="11" spans="1:19" x14ac:dyDescent="0.45">
      <c r="A11" s="7"/>
      <c r="B11" s="8">
        <v>10</v>
      </c>
      <c r="C11" s="9" t="s">
        <v>22</v>
      </c>
      <c r="D11" s="10">
        <f>F11+H11+I11+J11</f>
        <v>369</v>
      </c>
      <c r="E11" s="36">
        <v>50</v>
      </c>
      <c r="F11" s="10">
        <v>85</v>
      </c>
      <c r="G11" s="36">
        <v>50</v>
      </c>
      <c r="H11" s="11">
        <v>97</v>
      </c>
      <c r="I11" s="10">
        <v>100</v>
      </c>
      <c r="J11" s="10">
        <v>87</v>
      </c>
      <c r="K11" s="12"/>
      <c r="L11" s="49">
        <v>0</v>
      </c>
      <c r="M11" s="21">
        <v>19</v>
      </c>
      <c r="N11" s="49">
        <v>0</v>
      </c>
      <c r="O11" s="21">
        <v>79.75</v>
      </c>
      <c r="P11" s="21">
        <v>164.5</v>
      </c>
      <c r="Q11" s="21">
        <v>68.75</v>
      </c>
      <c r="R11" s="13">
        <f>L11+M11+N11+O11+P11+Q11</f>
        <v>332</v>
      </c>
      <c r="S11" s="10">
        <v>6</v>
      </c>
    </row>
    <row r="12" spans="1:19" x14ac:dyDescent="0.45">
      <c r="A12" s="7"/>
      <c r="B12" s="8">
        <v>11</v>
      </c>
      <c r="C12" s="9" t="s">
        <v>129</v>
      </c>
      <c r="D12" s="10">
        <f>E12+F12+G12+H12</f>
        <v>367</v>
      </c>
      <c r="E12" s="10">
        <v>86</v>
      </c>
      <c r="F12" s="10">
        <v>97</v>
      </c>
      <c r="G12" s="10">
        <v>100</v>
      </c>
      <c r="H12" s="11">
        <v>84</v>
      </c>
      <c r="I12" s="36">
        <v>83</v>
      </c>
      <c r="J12" s="36">
        <v>50</v>
      </c>
      <c r="K12" s="12"/>
      <c r="L12" s="49">
        <v>13.75</v>
      </c>
      <c r="M12" s="21">
        <v>78.25</v>
      </c>
      <c r="N12" s="21">
        <v>86.75</v>
      </c>
      <c r="O12" s="21">
        <v>40.75</v>
      </c>
      <c r="P12" s="21">
        <v>94.25</v>
      </c>
      <c r="Q12" s="49">
        <v>0</v>
      </c>
      <c r="R12" s="13">
        <f>M12+N12+O12+P12+Q12</f>
        <v>300</v>
      </c>
      <c r="S12" s="10">
        <v>5</v>
      </c>
    </row>
    <row r="13" spans="1:19" x14ac:dyDescent="0.45">
      <c r="A13" s="7"/>
      <c r="B13" s="8">
        <v>12</v>
      </c>
      <c r="C13" s="9" t="s">
        <v>25</v>
      </c>
      <c r="D13" s="10">
        <f>E13+F13+G13+I13+J13</f>
        <v>367</v>
      </c>
      <c r="E13" s="10">
        <v>96</v>
      </c>
      <c r="F13" s="10">
        <v>92</v>
      </c>
      <c r="G13" s="10">
        <v>89</v>
      </c>
      <c r="H13" s="48">
        <v>88</v>
      </c>
      <c r="I13" s="10">
        <v>0</v>
      </c>
      <c r="J13" s="10">
        <v>90</v>
      </c>
      <c r="K13" s="12"/>
      <c r="L13" s="21">
        <v>59.25</v>
      </c>
      <c r="M13" s="21">
        <v>46</v>
      </c>
      <c r="N13" s="49">
        <v>33</v>
      </c>
      <c r="O13" s="21">
        <v>59.5</v>
      </c>
      <c r="P13" s="49">
        <v>0</v>
      </c>
      <c r="Q13" s="21">
        <v>70</v>
      </c>
      <c r="R13" s="13">
        <f>L13+M13+O13+P13+Q13</f>
        <v>234.75</v>
      </c>
      <c r="S13" s="10">
        <v>5</v>
      </c>
    </row>
    <row r="14" spans="1:19" x14ac:dyDescent="0.45">
      <c r="A14" s="7"/>
      <c r="B14" s="8">
        <v>13</v>
      </c>
      <c r="C14" s="9" t="s">
        <v>16</v>
      </c>
      <c r="D14" s="10">
        <f>E14+F14+H14+J14</f>
        <v>365</v>
      </c>
      <c r="E14" s="10">
        <v>95</v>
      </c>
      <c r="F14" s="10">
        <v>93</v>
      </c>
      <c r="G14" s="36">
        <v>50</v>
      </c>
      <c r="H14" s="11">
        <v>92</v>
      </c>
      <c r="I14" s="36">
        <v>82</v>
      </c>
      <c r="J14" s="10">
        <v>85</v>
      </c>
      <c r="K14" s="12"/>
      <c r="L14" s="21">
        <v>57</v>
      </c>
      <c r="M14" s="49">
        <v>46.25</v>
      </c>
      <c r="N14" s="49">
        <v>0</v>
      </c>
      <c r="O14" s="21">
        <v>73.25</v>
      </c>
      <c r="P14" s="21">
        <v>76</v>
      </c>
      <c r="Q14" s="21">
        <v>67.5</v>
      </c>
      <c r="R14" s="13">
        <f>L14+N14+O14+P14+Q14</f>
        <v>273.75</v>
      </c>
      <c r="S14" s="10">
        <v>6</v>
      </c>
    </row>
    <row r="15" spans="1:19" x14ac:dyDescent="0.45">
      <c r="A15" s="7"/>
      <c r="B15" s="8">
        <v>14</v>
      </c>
      <c r="C15" s="9" t="s">
        <v>34</v>
      </c>
      <c r="D15" s="10">
        <f>E15+F15+G15+H15+I15+J15</f>
        <v>362</v>
      </c>
      <c r="E15" s="10">
        <v>99</v>
      </c>
      <c r="F15" s="10">
        <v>94</v>
      </c>
      <c r="G15" s="10">
        <v>92</v>
      </c>
      <c r="H15" s="48">
        <v>0</v>
      </c>
      <c r="I15" s="36">
        <v>0</v>
      </c>
      <c r="J15" s="10">
        <v>77</v>
      </c>
      <c r="K15" s="12"/>
      <c r="L15" s="21">
        <v>75.5</v>
      </c>
      <c r="M15" s="21">
        <v>47.75</v>
      </c>
      <c r="N15" s="21">
        <v>45.75</v>
      </c>
      <c r="O15" s="49">
        <v>0</v>
      </c>
      <c r="P15" s="49">
        <v>0</v>
      </c>
      <c r="Q15" s="21">
        <v>30.75</v>
      </c>
      <c r="R15" s="13">
        <f>L15+M15+N15+O15+P15+Q15</f>
        <v>199.75</v>
      </c>
      <c r="S15" s="10">
        <v>4</v>
      </c>
    </row>
    <row r="16" spans="1:19" x14ac:dyDescent="0.45">
      <c r="A16" s="7"/>
      <c r="B16" s="8">
        <v>15</v>
      </c>
      <c r="C16" s="9" t="s">
        <v>23</v>
      </c>
      <c r="D16" s="10">
        <f>F16+G16+H16+I16</f>
        <v>355</v>
      </c>
      <c r="E16" s="36">
        <v>50</v>
      </c>
      <c r="F16" s="10">
        <v>82</v>
      </c>
      <c r="G16" s="10">
        <v>93</v>
      </c>
      <c r="H16" s="11">
        <v>81</v>
      </c>
      <c r="I16" s="10">
        <v>99</v>
      </c>
      <c r="J16" s="36">
        <v>75</v>
      </c>
      <c r="K16" s="12"/>
      <c r="L16" s="49">
        <v>0</v>
      </c>
      <c r="M16" s="49">
        <v>13.5</v>
      </c>
      <c r="N16" s="21">
        <v>54.75</v>
      </c>
      <c r="O16" s="21">
        <v>26</v>
      </c>
      <c r="P16" s="21">
        <v>163.25</v>
      </c>
      <c r="Q16" s="21">
        <v>27</v>
      </c>
      <c r="R16" s="13">
        <f>L16+N16+O16+P16+Q16</f>
        <v>271</v>
      </c>
      <c r="S16" s="10">
        <v>6</v>
      </c>
    </row>
    <row r="17" spans="1:19" x14ac:dyDescent="0.45">
      <c r="A17" s="7"/>
      <c r="B17" s="8">
        <v>16</v>
      </c>
      <c r="C17" s="9" t="s">
        <v>128</v>
      </c>
      <c r="D17" s="10">
        <f>F17+G17+I17+J17</f>
        <v>332</v>
      </c>
      <c r="E17" s="36">
        <v>50</v>
      </c>
      <c r="F17" s="10">
        <v>88</v>
      </c>
      <c r="G17" s="10">
        <v>86</v>
      </c>
      <c r="H17" s="48">
        <v>0</v>
      </c>
      <c r="I17" s="10">
        <v>85</v>
      </c>
      <c r="J17" s="10">
        <v>73</v>
      </c>
      <c r="K17" s="12"/>
      <c r="L17" s="49">
        <v>0</v>
      </c>
      <c r="M17" s="21">
        <v>32</v>
      </c>
      <c r="N17" s="21">
        <v>12.5</v>
      </c>
      <c r="O17" s="49">
        <v>0</v>
      </c>
      <c r="P17" s="21">
        <v>130.75</v>
      </c>
      <c r="Q17" s="21">
        <v>14.25</v>
      </c>
      <c r="R17" s="13">
        <f t="shared" ref="R17:R46" si="0">L17+M17+N17+O17+P17+Q17</f>
        <v>189.5</v>
      </c>
      <c r="S17" s="10">
        <v>5</v>
      </c>
    </row>
    <row r="18" spans="1:19" x14ac:dyDescent="0.45">
      <c r="A18" s="7"/>
      <c r="B18" s="8">
        <v>17</v>
      </c>
      <c r="C18" s="9" t="s">
        <v>24</v>
      </c>
      <c r="D18" s="10">
        <f>F18+H18+I18+J18</f>
        <v>308</v>
      </c>
      <c r="E18" s="36">
        <v>50</v>
      </c>
      <c r="F18" s="10">
        <v>87</v>
      </c>
      <c r="G18" s="36">
        <v>50</v>
      </c>
      <c r="H18" s="11">
        <v>50</v>
      </c>
      <c r="I18" s="10">
        <v>90</v>
      </c>
      <c r="J18" s="10">
        <v>81</v>
      </c>
      <c r="K18" s="12"/>
      <c r="L18" s="49">
        <v>0</v>
      </c>
      <c r="M18" s="21">
        <v>29.5</v>
      </c>
      <c r="N18" s="49">
        <v>0</v>
      </c>
      <c r="O18" s="21">
        <v>0</v>
      </c>
      <c r="P18" s="21">
        <v>150.75</v>
      </c>
      <c r="Q18" s="21">
        <v>43.25</v>
      </c>
      <c r="R18" s="13">
        <f t="shared" si="0"/>
        <v>223.5</v>
      </c>
      <c r="S18" s="10">
        <v>6</v>
      </c>
    </row>
    <row r="19" spans="1:19" x14ac:dyDescent="0.45">
      <c r="A19" s="7"/>
      <c r="B19" s="8">
        <v>18</v>
      </c>
      <c r="C19" s="9" t="s">
        <v>43</v>
      </c>
      <c r="D19" s="10">
        <f>F19+G19+H19+I19+J19</f>
        <v>299</v>
      </c>
      <c r="E19" s="36">
        <v>50</v>
      </c>
      <c r="F19" s="10">
        <v>50</v>
      </c>
      <c r="G19" s="10">
        <v>0</v>
      </c>
      <c r="H19" s="11">
        <v>89</v>
      </c>
      <c r="I19" s="10">
        <v>81</v>
      </c>
      <c r="J19" s="10">
        <v>79</v>
      </c>
      <c r="K19" s="12"/>
      <c r="L19" s="21">
        <v>0</v>
      </c>
      <c r="M19" s="21">
        <v>0</v>
      </c>
      <c r="N19" s="21">
        <v>0</v>
      </c>
      <c r="O19" s="21">
        <v>69.25</v>
      </c>
      <c r="P19" s="21">
        <v>29.5</v>
      </c>
      <c r="Q19" s="21">
        <v>40.25</v>
      </c>
      <c r="R19" s="13">
        <f t="shared" si="0"/>
        <v>139</v>
      </c>
      <c r="S19" s="10">
        <v>5</v>
      </c>
    </row>
    <row r="20" spans="1:19" x14ac:dyDescent="0.45">
      <c r="A20" s="7"/>
      <c r="B20" s="8">
        <v>19</v>
      </c>
      <c r="C20" s="9" t="s">
        <v>32</v>
      </c>
      <c r="D20" s="10">
        <f>F20+G20+H20+I20+J20</f>
        <v>299</v>
      </c>
      <c r="E20" s="36">
        <v>50</v>
      </c>
      <c r="F20" s="10">
        <v>83</v>
      </c>
      <c r="G20" s="10">
        <v>50</v>
      </c>
      <c r="H20" s="11">
        <v>86</v>
      </c>
      <c r="I20" s="36">
        <v>0</v>
      </c>
      <c r="J20" s="10">
        <v>80</v>
      </c>
      <c r="K20" s="12"/>
      <c r="L20" s="21">
        <v>0</v>
      </c>
      <c r="M20" s="21">
        <v>15</v>
      </c>
      <c r="N20" s="21">
        <v>0</v>
      </c>
      <c r="O20" s="21">
        <v>47.25</v>
      </c>
      <c r="P20" s="21">
        <v>0</v>
      </c>
      <c r="Q20" s="21">
        <v>42.25</v>
      </c>
      <c r="R20" s="13">
        <f t="shared" si="0"/>
        <v>104.5</v>
      </c>
      <c r="S20" s="10">
        <v>5</v>
      </c>
    </row>
    <row r="21" spans="1:19" x14ac:dyDescent="0.45">
      <c r="A21" s="7"/>
      <c r="B21" s="8">
        <v>20</v>
      </c>
      <c r="C21" s="9" t="s">
        <v>132</v>
      </c>
      <c r="D21" s="10">
        <f t="shared" ref="D21:D29" si="1">E21+F21+G21+H21+I21+J21</f>
        <v>285</v>
      </c>
      <c r="E21" s="10">
        <v>94</v>
      </c>
      <c r="F21" s="36">
        <v>0</v>
      </c>
      <c r="G21" s="36">
        <v>0</v>
      </c>
      <c r="H21" s="11">
        <v>94</v>
      </c>
      <c r="I21" s="10">
        <v>0</v>
      </c>
      <c r="J21" s="10">
        <v>97</v>
      </c>
      <c r="K21" s="12"/>
      <c r="L21" s="21">
        <v>42.75</v>
      </c>
      <c r="M21" s="21">
        <v>0</v>
      </c>
      <c r="N21" s="21">
        <v>0</v>
      </c>
      <c r="O21" s="21">
        <v>73.75</v>
      </c>
      <c r="P21" s="21">
        <v>0</v>
      </c>
      <c r="Q21" s="21">
        <v>74.5</v>
      </c>
      <c r="R21" s="13">
        <f t="shared" si="0"/>
        <v>191</v>
      </c>
      <c r="S21" s="10">
        <v>3</v>
      </c>
    </row>
    <row r="22" spans="1:19" x14ac:dyDescent="0.45">
      <c r="A22" s="7"/>
      <c r="B22" s="8">
        <v>21</v>
      </c>
      <c r="C22" s="9" t="s">
        <v>40</v>
      </c>
      <c r="D22" s="10">
        <f t="shared" si="1"/>
        <v>275</v>
      </c>
      <c r="E22" s="10">
        <v>98</v>
      </c>
      <c r="F22" s="10">
        <v>90</v>
      </c>
      <c r="G22" s="10">
        <v>87</v>
      </c>
      <c r="H22" s="11">
        <v>0</v>
      </c>
      <c r="I22" s="36">
        <v>0</v>
      </c>
      <c r="J22" s="36">
        <v>0</v>
      </c>
      <c r="K22" s="12"/>
      <c r="L22" s="21">
        <v>71.75</v>
      </c>
      <c r="M22" s="21">
        <v>36.5</v>
      </c>
      <c r="N22" s="21">
        <v>30.25</v>
      </c>
      <c r="O22" s="21">
        <v>0</v>
      </c>
      <c r="P22" s="49">
        <v>0</v>
      </c>
      <c r="Q22" s="49">
        <v>0</v>
      </c>
      <c r="R22" s="13">
        <f t="shared" si="0"/>
        <v>138.5</v>
      </c>
      <c r="S22" s="10">
        <v>3</v>
      </c>
    </row>
    <row r="23" spans="1:19" x14ac:dyDescent="0.45">
      <c r="A23" s="7"/>
      <c r="B23" s="8">
        <v>22</v>
      </c>
      <c r="C23" s="9" t="s">
        <v>61</v>
      </c>
      <c r="D23" s="10">
        <f t="shared" si="1"/>
        <v>273</v>
      </c>
      <c r="E23" s="10">
        <v>93</v>
      </c>
      <c r="F23" s="10">
        <v>0</v>
      </c>
      <c r="G23" s="10">
        <v>0</v>
      </c>
      <c r="H23" s="11">
        <v>0</v>
      </c>
      <c r="I23" s="10">
        <v>86</v>
      </c>
      <c r="J23" s="10">
        <v>94</v>
      </c>
      <c r="K23" s="12"/>
      <c r="L23" s="21">
        <v>33.5</v>
      </c>
      <c r="M23" s="21">
        <v>0</v>
      </c>
      <c r="N23" s="21">
        <v>0</v>
      </c>
      <c r="O23" s="21">
        <v>0</v>
      </c>
      <c r="P23" s="21">
        <v>138.5</v>
      </c>
      <c r="Q23" s="21">
        <v>72.75</v>
      </c>
      <c r="R23" s="13">
        <f t="shared" si="0"/>
        <v>244.75</v>
      </c>
      <c r="S23" s="10">
        <v>3</v>
      </c>
    </row>
    <row r="24" spans="1:19" x14ac:dyDescent="0.45">
      <c r="A24" s="7"/>
      <c r="B24" s="8">
        <v>23</v>
      </c>
      <c r="C24" s="9" t="s">
        <v>17</v>
      </c>
      <c r="D24" s="10">
        <f t="shared" si="1"/>
        <v>271</v>
      </c>
      <c r="E24" s="10">
        <v>91</v>
      </c>
      <c r="F24" s="10">
        <v>0</v>
      </c>
      <c r="G24" s="10">
        <v>0</v>
      </c>
      <c r="H24" s="11">
        <v>0</v>
      </c>
      <c r="I24" s="10">
        <v>89</v>
      </c>
      <c r="J24" s="10">
        <v>91</v>
      </c>
      <c r="K24" s="12"/>
      <c r="L24" s="21">
        <v>26.25</v>
      </c>
      <c r="M24" s="21">
        <v>0</v>
      </c>
      <c r="N24" s="21">
        <v>0</v>
      </c>
      <c r="O24" s="21">
        <v>0</v>
      </c>
      <c r="P24" s="21">
        <v>147.75</v>
      </c>
      <c r="Q24" s="21">
        <v>70.5</v>
      </c>
      <c r="R24" s="13">
        <f t="shared" si="0"/>
        <v>244.5</v>
      </c>
      <c r="S24" s="10">
        <v>3</v>
      </c>
    </row>
    <row r="25" spans="1:19" x14ac:dyDescent="0.45">
      <c r="A25" s="7"/>
      <c r="B25" s="8">
        <v>24</v>
      </c>
      <c r="C25" s="9" t="s">
        <v>28</v>
      </c>
      <c r="D25" s="10">
        <f t="shared" si="1"/>
        <v>265</v>
      </c>
      <c r="E25" s="36">
        <v>0</v>
      </c>
      <c r="F25" s="10">
        <v>50</v>
      </c>
      <c r="G25" s="10">
        <v>50</v>
      </c>
      <c r="H25" s="48">
        <v>0</v>
      </c>
      <c r="I25" s="10">
        <v>91</v>
      </c>
      <c r="J25" s="10">
        <v>74</v>
      </c>
      <c r="K25" s="12"/>
      <c r="L25" s="21">
        <v>0</v>
      </c>
      <c r="M25" s="21">
        <v>0</v>
      </c>
      <c r="N25" s="21">
        <v>0</v>
      </c>
      <c r="O25" s="21">
        <v>0</v>
      </c>
      <c r="P25" s="21">
        <v>151.5</v>
      </c>
      <c r="Q25" s="21">
        <v>14.25</v>
      </c>
      <c r="R25" s="13">
        <f t="shared" si="0"/>
        <v>165.75</v>
      </c>
      <c r="S25" s="10">
        <v>4</v>
      </c>
    </row>
    <row r="26" spans="1:19" x14ac:dyDescent="0.45">
      <c r="A26" s="7"/>
      <c r="B26" s="8">
        <v>25</v>
      </c>
      <c r="C26" s="9" t="s">
        <v>38</v>
      </c>
      <c r="D26" s="10">
        <f t="shared" si="1"/>
        <v>265</v>
      </c>
      <c r="E26" s="10">
        <v>0</v>
      </c>
      <c r="F26" s="10">
        <v>91</v>
      </c>
      <c r="G26" s="10">
        <v>90</v>
      </c>
      <c r="H26" s="11">
        <v>0</v>
      </c>
      <c r="I26" s="10">
        <v>0</v>
      </c>
      <c r="J26" s="10">
        <v>84</v>
      </c>
      <c r="K26" s="12"/>
      <c r="L26" s="21">
        <v>0</v>
      </c>
      <c r="M26" s="21">
        <v>40</v>
      </c>
      <c r="N26" s="21">
        <v>37.75</v>
      </c>
      <c r="O26" s="21">
        <v>0</v>
      </c>
      <c r="P26" s="21">
        <v>0</v>
      </c>
      <c r="Q26" s="21">
        <v>67.25</v>
      </c>
      <c r="R26" s="13">
        <f t="shared" si="0"/>
        <v>145</v>
      </c>
      <c r="S26" s="10">
        <v>3</v>
      </c>
    </row>
    <row r="27" spans="1:19" x14ac:dyDescent="0.45">
      <c r="A27" s="7"/>
      <c r="B27" s="8">
        <v>26</v>
      </c>
      <c r="C27" s="9" t="s">
        <v>39</v>
      </c>
      <c r="D27" s="10">
        <f t="shared" si="1"/>
        <v>250</v>
      </c>
      <c r="E27" s="10">
        <v>50</v>
      </c>
      <c r="F27" s="10">
        <v>0</v>
      </c>
      <c r="G27" s="10">
        <v>0</v>
      </c>
      <c r="H27" s="11">
        <v>100</v>
      </c>
      <c r="I27" s="10">
        <v>0</v>
      </c>
      <c r="J27" s="10">
        <v>100</v>
      </c>
      <c r="K27" s="12"/>
      <c r="L27" s="21">
        <v>0</v>
      </c>
      <c r="M27" s="21">
        <v>0</v>
      </c>
      <c r="N27" s="21">
        <v>0</v>
      </c>
      <c r="O27" s="21">
        <v>85.5</v>
      </c>
      <c r="P27" s="21">
        <v>0</v>
      </c>
      <c r="Q27" s="21">
        <v>80.5</v>
      </c>
      <c r="R27" s="13">
        <f t="shared" si="0"/>
        <v>166</v>
      </c>
      <c r="S27" s="10">
        <v>3</v>
      </c>
    </row>
    <row r="28" spans="1:19" x14ac:dyDescent="0.45">
      <c r="A28" s="7"/>
      <c r="B28" s="8">
        <v>27</v>
      </c>
      <c r="C28" s="9" t="s">
        <v>46</v>
      </c>
      <c r="D28" s="10">
        <f t="shared" si="1"/>
        <v>248</v>
      </c>
      <c r="E28" s="10">
        <v>50</v>
      </c>
      <c r="F28" s="10">
        <v>50</v>
      </c>
      <c r="G28" s="10">
        <v>50</v>
      </c>
      <c r="H28" s="48">
        <v>0</v>
      </c>
      <c r="I28" s="36">
        <v>0</v>
      </c>
      <c r="J28" s="10">
        <v>98</v>
      </c>
      <c r="K28" s="12"/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74.75</v>
      </c>
      <c r="R28" s="13">
        <f t="shared" si="0"/>
        <v>74.75</v>
      </c>
      <c r="S28" s="10">
        <v>4</v>
      </c>
    </row>
    <row r="29" spans="1:19" x14ac:dyDescent="0.45">
      <c r="A29" s="7"/>
      <c r="B29" s="8">
        <v>28</v>
      </c>
      <c r="C29" s="9" t="s">
        <v>21</v>
      </c>
      <c r="D29" s="10">
        <f t="shared" si="1"/>
        <v>235</v>
      </c>
      <c r="E29" s="10">
        <v>50</v>
      </c>
      <c r="F29" s="10">
        <v>86</v>
      </c>
      <c r="G29" s="10">
        <v>0</v>
      </c>
      <c r="H29" s="11">
        <v>99</v>
      </c>
      <c r="I29" s="36">
        <v>0</v>
      </c>
      <c r="J29" s="36">
        <v>0</v>
      </c>
      <c r="K29" s="12"/>
      <c r="L29" s="21">
        <v>0</v>
      </c>
      <c r="M29" s="21">
        <v>26</v>
      </c>
      <c r="N29" s="21">
        <v>0</v>
      </c>
      <c r="O29" s="21">
        <v>83</v>
      </c>
      <c r="P29" s="21">
        <v>0</v>
      </c>
      <c r="Q29" s="21">
        <v>0</v>
      </c>
      <c r="R29" s="13">
        <f t="shared" si="0"/>
        <v>109</v>
      </c>
      <c r="S29" s="10">
        <v>3</v>
      </c>
    </row>
    <row r="30" spans="1:19" x14ac:dyDescent="0.45">
      <c r="A30" s="7"/>
      <c r="B30" s="8">
        <v>29</v>
      </c>
      <c r="C30" s="9" t="s">
        <v>14</v>
      </c>
      <c r="D30" s="10">
        <f>F30+G30+H30+I30+J30</f>
        <v>234</v>
      </c>
      <c r="E30" s="36">
        <v>50</v>
      </c>
      <c r="F30" s="10">
        <v>50</v>
      </c>
      <c r="G30" s="10">
        <v>50</v>
      </c>
      <c r="H30" s="11">
        <v>50</v>
      </c>
      <c r="I30" s="10">
        <v>84</v>
      </c>
      <c r="J30" s="36">
        <v>0</v>
      </c>
      <c r="K30" s="12"/>
      <c r="L30" s="21">
        <v>0</v>
      </c>
      <c r="M30" s="21">
        <v>0</v>
      </c>
      <c r="N30" s="21">
        <v>0</v>
      </c>
      <c r="O30" s="21">
        <v>0</v>
      </c>
      <c r="P30" s="21">
        <v>114.25</v>
      </c>
      <c r="Q30" s="21">
        <v>0</v>
      </c>
      <c r="R30" s="13">
        <f t="shared" si="0"/>
        <v>114.25</v>
      </c>
      <c r="S30" s="10">
        <v>4</v>
      </c>
    </row>
    <row r="31" spans="1:19" x14ac:dyDescent="0.45">
      <c r="A31" s="7"/>
      <c r="B31" s="8">
        <v>30</v>
      </c>
      <c r="C31" s="9" t="s">
        <v>44</v>
      </c>
      <c r="D31" s="10">
        <f t="shared" ref="D31:D46" si="2">E31+F31+G31+H31+I31+J31</f>
        <v>215</v>
      </c>
      <c r="E31" s="10">
        <v>50</v>
      </c>
      <c r="F31" s="10">
        <v>0</v>
      </c>
      <c r="G31" s="10">
        <v>0</v>
      </c>
      <c r="H31" s="11">
        <v>87</v>
      </c>
      <c r="I31" s="10">
        <v>0</v>
      </c>
      <c r="J31" s="10">
        <v>78</v>
      </c>
      <c r="K31" s="12"/>
      <c r="L31" s="21">
        <v>0</v>
      </c>
      <c r="M31" s="21">
        <v>0</v>
      </c>
      <c r="N31" s="21">
        <v>0</v>
      </c>
      <c r="O31" s="21">
        <v>53.75</v>
      </c>
      <c r="P31" s="21">
        <v>0</v>
      </c>
      <c r="Q31" s="21">
        <v>40</v>
      </c>
      <c r="R31" s="13">
        <f t="shared" si="0"/>
        <v>93.75</v>
      </c>
      <c r="S31" s="10">
        <v>3</v>
      </c>
    </row>
    <row r="32" spans="1:19" x14ac:dyDescent="0.45">
      <c r="A32" s="7"/>
      <c r="B32" s="8">
        <v>31</v>
      </c>
      <c r="C32" s="9" t="s">
        <v>50</v>
      </c>
      <c r="D32" s="10">
        <f t="shared" si="2"/>
        <v>207</v>
      </c>
      <c r="E32" s="10">
        <v>50</v>
      </c>
      <c r="F32" s="10">
        <v>0</v>
      </c>
      <c r="G32" s="10">
        <v>0</v>
      </c>
      <c r="H32" s="11">
        <v>85</v>
      </c>
      <c r="I32" s="10">
        <v>0</v>
      </c>
      <c r="J32" s="10">
        <v>72</v>
      </c>
      <c r="K32" s="12"/>
      <c r="L32" s="21">
        <v>0</v>
      </c>
      <c r="M32" s="21">
        <v>0</v>
      </c>
      <c r="N32" s="21">
        <v>0</v>
      </c>
      <c r="O32" s="21">
        <v>41.5</v>
      </c>
      <c r="P32" s="21">
        <v>0</v>
      </c>
      <c r="Q32" s="21">
        <v>12</v>
      </c>
      <c r="R32" s="13">
        <f t="shared" si="0"/>
        <v>53.5</v>
      </c>
      <c r="S32" s="10">
        <v>3</v>
      </c>
    </row>
    <row r="33" spans="1:19" x14ac:dyDescent="0.45">
      <c r="A33" s="7"/>
      <c r="B33" s="8">
        <v>32</v>
      </c>
      <c r="C33" s="9" t="s">
        <v>176</v>
      </c>
      <c r="D33" s="10">
        <f t="shared" si="2"/>
        <v>182</v>
      </c>
      <c r="E33" s="10">
        <v>0</v>
      </c>
      <c r="F33" s="10">
        <v>50</v>
      </c>
      <c r="G33" s="10">
        <v>50</v>
      </c>
      <c r="H33" s="11">
        <v>0</v>
      </c>
      <c r="I33" s="10">
        <v>0</v>
      </c>
      <c r="J33" s="10">
        <v>82</v>
      </c>
      <c r="K33" s="12"/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55.25</v>
      </c>
      <c r="R33" s="13">
        <f t="shared" si="0"/>
        <v>55.25</v>
      </c>
      <c r="S33" s="10">
        <v>3</v>
      </c>
    </row>
    <row r="34" spans="1:19" x14ac:dyDescent="0.45">
      <c r="A34" s="7"/>
      <c r="B34" s="8">
        <v>33</v>
      </c>
      <c r="C34" s="9" t="s">
        <v>42</v>
      </c>
      <c r="D34" s="10">
        <f t="shared" si="2"/>
        <v>126</v>
      </c>
      <c r="E34" s="10">
        <v>50</v>
      </c>
      <c r="F34" s="10">
        <v>0</v>
      </c>
      <c r="G34" s="10">
        <v>0</v>
      </c>
      <c r="H34" s="48">
        <v>0</v>
      </c>
      <c r="I34" s="10">
        <v>0</v>
      </c>
      <c r="J34" s="10">
        <v>76</v>
      </c>
      <c r="K34" s="12"/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30.5</v>
      </c>
      <c r="R34" s="13">
        <f t="shared" si="0"/>
        <v>30.5</v>
      </c>
      <c r="S34" s="10">
        <v>3</v>
      </c>
    </row>
    <row r="35" spans="1:19" x14ac:dyDescent="0.45">
      <c r="A35" s="7"/>
      <c r="B35" s="8">
        <v>34</v>
      </c>
      <c r="C35" s="9" t="s">
        <v>130</v>
      </c>
      <c r="D35" s="10">
        <f t="shared" si="2"/>
        <v>89</v>
      </c>
      <c r="E35" s="10">
        <v>89</v>
      </c>
      <c r="F35" s="10">
        <v>0</v>
      </c>
      <c r="G35" s="10">
        <v>0</v>
      </c>
      <c r="H35" s="11">
        <v>0</v>
      </c>
      <c r="I35" s="10">
        <v>0</v>
      </c>
      <c r="J35" s="10">
        <v>0</v>
      </c>
      <c r="K35" s="12"/>
      <c r="L35" s="21">
        <v>25.75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13">
        <f t="shared" si="0"/>
        <v>25.75</v>
      </c>
      <c r="S35" s="10">
        <v>1</v>
      </c>
    </row>
    <row r="36" spans="1:19" x14ac:dyDescent="0.45">
      <c r="A36" s="7"/>
      <c r="B36" s="8">
        <v>35</v>
      </c>
      <c r="C36" s="9" t="s">
        <v>20</v>
      </c>
      <c r="D36" s="10">
        <f t="shared" si="2"/>
        <v>87</v>
      </c>
      <c r="E36" s="10">
        <v>87</v>
      </c>
      <c r="F36" s="10">
        <v>0</v>
      </c>
      <c r="G36" s="10">
        <v>0</v>
      </c>
      <c r="H36" s="11">
        <v>0</v>
      </c>
      <c r="I36" s="10">
        <v>0</v>
      </c>
      <c r="J36" s="10">
        <v>0</v>
      </c>
      <c r="K36" s="12"/>
      <c r="L36" s="21">
        <v>14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13">
        <f t="shared" si="0"/>
        <v>14</v>
      </c>
      <c r="S36" s="10">
        <v>1</v>
      </c>
    </row>
    <row r="37" spans="1:19" x14ac:dyDescent="0.45">
      <c r="A37" s="7"/>
      <c r="B37" s="8">
        <v>36</v>
      </c>
      <c r="C37" s="9" t="s">
        <v>289</v>
      </c>
      <c r="D37" s="10">
        <f t="shared" si="2"/>
        <v>80</v>
      </c>
      <c r="E37" s="10">
        <v>0</v>
      </c>
      <c r="F37" s="10">
        <v>0</v>
      </c>
      <c r="G37" s="10">
        <v>0</v>
      </c>
      <c r="H37" s="11">
        <v>0</v>
      </c>
      <c r="I37" s="10">
        <v>80</v>
      </c>
      <c r="J37" s="10">
        <v>0</v>
      </c>
      <c r="K37" s="12"/>
      <c r="L37" s="21">
        <v>0</v>
      </c>
      <c r="M37" s="21">
        <v>0</v>
      </c>
      <c r="N37" s="21">
        <v>0</v>
      </c>
      <c r="O37" s="21">
        <v>0</v>
      </c>
      <c r="P37" s="21">
        <v>15</v>
      </c>
      <c r="Q37" s="21">
        <v>0</v>
      </c>
      <c r="R37" s="13">
        <f t="shared" si="0"/>
        <v>15</v>
      </c>
      <c r="S37" s="10">
        <v>1</v>
      </c>
    </row>
    <row r="38" spans="1:19" x14ac:dyDescent="0.45">
      <c r="A38" s="7"/>
      <c r="B38" s="8">
        <v>37</v>
      </c>
      <c r="C38" s="9" t="s">
        <v>30</v>
      </c>
      <c r="D38" s="10">
        <f t="shared" si="2"/>
        <v>50</v>
      </c>
      <c r="E38" s="10">
        <v>50</v>
      </c>
      <c r="F38" s="10">
        <v>0</v>
      </c>
      <c r="G38" s="10">
        <v>0</v>
      </c>
      <c r="H38" s="11">
        <v>0</v>
      </c>
      <c r="I38" s="10">
        <v>0</v>
      </c>
      <c r="J38" s="10">
        <v>0</v>
      </c>
      <c r="K38" s="12"/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13">
        <f t="shared" si="0"/>
        <v>0</v>
      </c>
      <c r="S38" s="10">
        <v>1</v>
      </c>
    </row>
    <row r="39" spans="1:19" x14ac:dyDescent="0.45">
      <c r="A39" s="7"/>
      <c r="B39" s="8">
        <v>38</v>
      </c>
      <c r="C39" s="9" t="s">
        <v>127</v>
      </c>
      <c r="D39" s="10">
        <f t="shared" si="2"/>
        <v>50</v>
      </c>
      <c r="E39" s="10">
        <v>50</v>
      </c>
      <c r="F39" s="10">
        <v>0</v>
      </c>
      <c r="G39" s="10">
        <v>0</v>
      </c>
      <c r="H39" s="48">
        <v>0</v>
      </c>
      <c r="I39" s="10">
        <v>0</v>
      </c>
      <c r="J39" s="10">
        <v>0</v>
      </c>
      <c r="K39" s="12"/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13">
        <f t="shared" si="0"/>
        <v>0</v>
      </c>
      <c r="S39" s="10">
        <v>2</v>
      </c>
    </row>
    <row r="40" spans="1:19" x14ac:dyDescent="0.45">
      <c r="A40" s="7"/>
      <c r="B40" s="8">
        <v>39</v>
      </c>
      <c r="C40" s="9" t="s">
        <v>31</v>
      </c>
      <c r="D40" s="10">
        <f t="shared" si="2"/>
        <v>0</v>
      </c>
      <c r="E40" s="10">
        <v>0</v>
      </c>
      <c r="F40" s="10">
        <v>0</v>
      </c>
      <c r="G40" s="10">
        <v>0</v>
      </c>
      <c r="H40" s="11">
        <v>0</v>
      </c>
      <c r="I40" s="10">
        <v>0</v>
      </c>
      <c r="J40" s="10">
        <v>0</v>
      </c>
      <c r="K40" s="12"/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13">
        <f t="shared" si="0"/>
        <v>0</v>
      </c>
      <c r="S40" s="10">
        <v>0</v>
      </c>
    </row>
    <row r="41" spans="1:19" x14ac:dyDescent="0.45">
      <c r="A41" s="7"/>
      <c r="B41" s="8">
        <v>40</v>
      </c>
      <c r="C41" s="9" t="s">
        <v>48</v>
      </c>
      <c r="D41" s="10">
        <f t="shared" si="2"/>
        <v>0</v>
      </c>
      <c r="E41" s="10">
        <v>0</v>
      </c>
      <c r="F41" s="10">
        <v>0</v>
      </c>
      <c r="G41" s="10">
        <v>0</v>
      </c>
      <c r="H41" s="11">
        <v>0</v>
      </c>
      <c r="I41" s="10">
        <v>0</v>
      </c>
      <c r="J41" s="10">
        <v>0</v>
      </c>
      <c r="K41" s="12"/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13">
        <f t="shared" si="0"/>
        <v>0</v>
      </c>
      <c r="S41" s="10">
        <v>0</v>
      </c>
    </row>
    <row r="42" spans="1:19" x14ac:dyDescent="0.45">
      <c r="A42" s="7"/>
      <c r="B42" s="8">
        <v>41</v>
      </c>
      <c r="C42" s="9" t="s">
        <v>57</v>
      </c>
      <c r="D42" s="10">
        <f t="shared" si="2"/>
        <v>0</v>
      </c>
      <c r="E42" s="10">
        <v>0</v>
      </c>
      <c r="F42" s="10">
        <v>0</v>
      </c>
      <c r="G42" s="10">
        <v>0</v>
      </c>
      <c r="H42" s="11">
        <v>0</v>
      </c>
      <c r="I42" s="10">
        <v>0</v>
      </c>
      <c r="J42" s="10">
        <v>0</v>
      </c>
      <c r="K42" s="12"/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13">
        <f t="shared" si="0"/>
        <v>0</v>
      </c>
      <c r="S42" s="10">
        <v>0</v>
      </c>
    </row>
    <row r="43" spans="1:19" x14ac:dyDescent="0.45">
      <c r="A43" s="7"/>
      <c r="B43" s="8">
        <v>42</v>
      </c>
      <c r="C43" s="9" t="s">
        <v>58</v>
      </c>
      <c r="D43" s="10">
        <f t="shared" si="2"/>
        <v>0</v>
      </c>
      <c r="E43" s="10">
        <v>0</v>
      </c>
      <c r="F43" s="10">
        <v>0</v>
      </c>
      <c r="G43" s="10">
        <v>0</v>
      </c>
      <c r="H43" s="11">
        <v>0</v>
      </c>
      <c r="I43" s="10">
        <v>0</v>
      </c>
      <c r="J43" s="10">
        <v>0</v>
      </c>
      <c r="K43" s="12"/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13">
        <f t="shared" si="0"/>
        <v>0</v>
      </c>
      <c r="S43" s="10">
        <v>0</v>
      </c>
    </row>
    <row r="44" spans="1:19" x14ac:dyDescent="0.45">
      <c r="A44" s="7"/>
      <c r="B44" s="8">
        <v>43</v>
      </c>
      <c r="C44" s="9" t="s">
        <v>126</v>
      </c>
      <c r="D44" s="10">
        <f t="shared" si="2"/>
        <v>0</v>
      </c>
      <c r="E44" s="10">
        <v>0</v>
      </c>
      <c r="F44" s="10">
        <v>0</v>
      </c>
      <c r="G44" s="10">
        <v>0</v>
      </c>
      <c r="H44" s="11">
        <v>0</v>
      </c>
      <c r="I44" s="10">
        <v>0</v>
      </c>
      <c r="J44" s="10">
        <v>0</v>
      </c>
      <c r="K44" s="12"/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13">
        <f t="shared" si="0"/>
        <v>0</v>
      </c>
      <c r="S44" s="10">
        <v>0</v>
      </c>
    </row>
    <row r="45" spans="1:19" x14ac:dyDescent="0.45">
      <c r="A45" s="7"/>
      <c r="B45" s="8">
        <v>44</v>
      </c>
      <c r="C45" s="9" t="s">
        <v>62</v>
      </c>
      <c r="D45" s="10">
        <f t="shared" si="2"/>
        <v>0</v>
      </c>
      <c r="E45" s="10">
        <v>0</v>
      </c>
      <c r="F45" s="10">
        <v>0</v>
      </c>
      <c r="G45" s="10">
        <v>0</v>
      </c>
      <c r="H45" s="11">
        <v>0</v>
      </c>
      <c r="I45" s="10">
        <v>0</v>
      </c>
      <c r="J45" s="10">
        <v>0</v>
      </c>
      <c r="K45" s="12"/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13">
        <f t="shared" si="0"/>
        <v>0</v>
      </c>
      <c r="S45" s="10">
        <v>0</v>
      </c>
    </row>
    <row r="46" spans="1:19" x14ac:dyDescent="0.45">
      <c r="A46" s="7"/>
      <c r="B46" s="8">
        <v>45</v>
      </c>
      <c r="C46" s="9" t="s">
        <v>55</v>
      </c>
      <c r="D46" s="10">
        <f t="shared" si="2"/>
        <v>0</v>
      </c>
      <c r="E46" s="10">
        <v>0</v>
      </c>
      <c r="F46" s="10">
        <v>0</v>
      </c>
      <c r="G46" s="10">
        <v>0</v>
      </c>
      <c r="H46" s="11">
        <v>0</v>
      </c>
      <c r="I46" s="10">
        <v>0</v>
      </c>
      <c r="J46" s="10">
        <v>0</v>
      </c>
      <c r="K46" s="12"/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13">
        <f t="shared" si="0"/>
        <v>0</v>
      </c>
      <c r="S46" s="10">
        <v>0</v>
      </c>
    </row>
    <row r="47" spans="1:19" x14ac:dyDescent="0.45">
      <c r="A47" s="14"/>
      <c r="B47" s="15"/>
      <c r="C47" s="15"/>
      <c r="D47" s="15"/>
      <c r="E47" s="15"/>
      <c r="F47" s="15"/>
      <c r="G47" s="15"/>
      <c r="H47" s="16"/>
      <c r="I47" s="15"/>
      <c r="J47" s="15"/>
      <c r="K47" s="17"/>
      <c r="L47" s="17"/>
      <c r="M47" s="15"/>
      <c r="N47" s="18"/>
      <c r="O47" s="15"/>
      <c r="P47" s="15"/>
      <c r="Q47" s="15"/>
      <c r="R47" s="15"/>
    </row>
    <row r="48" spans="1:19" x14ac:dyDescent="0.45">
      <c r="L48" s="19"/>
    </row>
    <row r="51" spans="3:3" x14ac:dyDescent="0.45">
      <c r="C51" s="9"/>
    </row>
    <row r="52" spans="3:3" x14ac:dyDescent="0.45">
      <c r="C52" s="9"/>
    </row>
    <row r="53" spans="3:3" x14ac:dyDescent="0.45">
      <c r="C53" s="9"/>
    </row>
    <row r="54" spans="3:3" x14ac:dyDescent="0.45">
      <c r="C54" s="9"/>
    </row>
    <row r="55" spans="3:3" x14ac:dyDescent="0.45">
      <c r="C55" s="9"/>
    </row>
    <row r="56" spans="3:3" x14ac:dyDescent="0.45">
      <c r="C56" s="9"/>
    </row>
    <row r="57" spans="3:3" x14ac:dyDescent="0.45">
      <c r="C57" s="9"/>
    </row>
    <row r="58" spans="3:3" x14ac:dyDescent="0.45">
      <c r="C58" s="9"/>
    </row>
    <row r="59" spans="3:3" x14ac:dyDescent="0.45">
      <c r="C59" s="9"/>
    </row>
    <row r="60" spans="3:3" x14ac:dyDescent="0.45">
      <c r="C60" s="9"/>
    </row>
    <row r="61" spans="3:3" x14ac:dyDescent="0.45">
      <c r="C61" s="9"/>
    </row>
    <row r="62" spans="3:3" x14ac:dyDescent="0.45">
      <c r="C62" s="9"/>
    </row>
    <row r="63" spans="3:3" x14ac:dyDescent="0.45">
      <c r="C63" s="9"/>
    </row>
    <row r="64" spans="3:3" x14ac:dyDescent="0.45">
      <c r="C64" s="9"/>
    </row>
    <row r="65" spans="3:3" x14ac:dyDescent="0.45">
      <c r="C65" s="9"/>
    </row>
    <row r="66" spans="3:3" x14ac:dyDescent="0.45">
      <c r="C66" s="9"/>
    </row>
    <row r="67" spans="3:3" x14ac:dyDescent="0.45">
      <c r="C67" s="9"/>
    </row>
    <row r="68" spans="3:3" x14ac:dyDescent="0.45">
      <c r="C68" s="9"/>
    </row>
    <row r="69" spans="3:3" x14ac:dyDescent="0.45">
      <c r="C69" s="9"/>
    </row>
    <row r="70" spans="3:3" x14ac:dyDescent="0.45">
      <c r="C70" s="9"/>
    </row>
    <row r="71" spans="3:3" x14ac:dyDescent="0.45">
      <c r="C71" s="9"/>
    </row>
    <row r="72" spans="3:3" x14ac:dyDescent="0.45">
      <c r="C72" s="9"/>
    </row>
    <row r="73" spans="3:3" x14ac:dyDescent="0.45">
      <c r="C73" s="9"/>
    </row>
    <row r="74" spans="3:3" x14ac:dyDescent="0.45">
      <c r="C74" s="9"/>
    </row>
    <row r="75" spans="3:3" x14ac:dyDescent="0.45">
      <c r="C75" s="9"/>
    </row>
    <row r="76" spans="3:3" x14ac:dyDescent="0.45">
      <c r="C76" s="9"/>
    </row>
    <row r="77" spans="3:3" x14ac:dyDescent="0.45">
      <c r="C77" s="9"/>
    </row>
    <row r="78" spans="3:3" x14ac:dyDescent="0.45">
      <c r="C78" s="9"/>
    </row>
    <row r="79" spans="3:3" x14ac:dyDescent="0.45">
      <c r="C79" s="9"/>
    </row>
    <row r="80" spans="3:3" x14ac:dyDescent="0.45">
      <c r="C80" s="9"/>
    </row>
    <row r="81" spans="3:3" x14ac:dyDescent="0.45">
      <c r="C81" s="9"/>
    </row>
    <row r="82" spans="3:3" x14ac:dyDescent="0.45">
      <c r="C82" s="9"/>
    </row>
    <row r="84" spans="3:3" x14ac:dyDescent="0.45">
      <c r="C84" s="9"/>
    </row>
    <row r="85" spans="3:3" x14ac:dyDescent="0.45">
      <c r="C85" s="9"/>
    </row>
  </sheetData>
  <sortState xmlns:xlrd2="http://schemas.microsoft.com/office/spreadsheetml/2017/richdata2" ref="A50:S87">
    <sortCondition descending="1" ref="I50:I87"/>
  </sortState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C301-C44D-44CE-86D6-1AB4745DCAAD}">
  <dimension ref="B2:J24"/>
  <sheetViews>
    <sheetView workbookViewId="0">
      <selection activeCell="D18" sqref="D18"/>
    </sheetView>
  </sheetViews>
  <sheetFormatPr defaultRowHeight="14.5" x14ac:dyDescent="0.35"/>
  <cols>
    <col min="5" max="5" width="4.1796875" customWidth="1"/>
  </cols>
  <sheetData>
    <row r="2" spans="2:10" x14ac:dyDescent="0.35">
      <c r="B2" t="s">
        <v>242</v>
      </c>
    </row>
    <row r="3" spans="2:10" x14ac:dyDescent="0.35">
      <c r="B3" t="s">
        <v>243</v>
      </c>
    </row>
    <row r="4" spans="2:10" x14ac:dyDescent="0.35">
      <c r="B4" t="s">
        <v>244</v>
      </c>
    </row>
    <row r="6" spans="2:10" x14ac:dyDescent="0.35">
      <c r="B6" s="23" t="s">
        <v>106</v>
      </c>
      <c r="C6" s="23" t="s">
        <v>116</v>
      </c>
      <c r="D6" s="23" t="s">
        <v>117</v>
      </c>
      <c r="E6" s="23"/>
      <c r="F6" s="23" t="s">
        <v>238</v>
      </c>
      <c r="G6" s="23" t="s">
        <v>239</v>
      </c>
      <c r="H6" s="23" t="s">
        <v>240</v>
      </c>
      <c r="I6" s="23" t="s">
        <v>241</v>
      </c>
      <c r="J6" s="23" t="s">
        <v>112</v>
      </c>
    </row>
    <row r="7" spans="2:10" x14ac:dyDescent="0.35">
      <c r="B7" s="23">
        <v>15</v>
      </c>
      <c r="C7" s="30">
        <f t="shared" ref="C7:C9" si="0">(B7*150)</f>
        <v>2250</v>
      </c>
      <c r="D7" s="30">
        <f t="shared" ref="D7:D9" si="1">B7*102.22</f>
        <v>1533.3</v>
      </c>
      <c r="E7" s="31"/>
      <c r="F7" s="30">
        <f t="shared" ref="F7:F9" si="2">B7*25.55</f>
        <v>383.25</v>
      </c>
      <c r="G7" s="30">
        <f t="shared" ref="G7:G9" si="3">D7*0.5</f>
        <v>766.65</v>
      </c>
      <c r="H7" s="30">
        <f t="shared" ref="H7:H9" si="4">D7*0.3</f>
        <v>459.98999999999995</v>
      </c>
      <c r="I7" s="30">
        <f t="shared" ref="I7:I9" si="5">D7*0.2</f>
        <v>306.66000000000003</v>
      </c>
      <c r="J7" s="32">
        <f t="shared" ref="J7:J9" si="6">B7*10</f>
        <v>150</v>
      </c>
    </row>
    <row r="8" spans="2:10" x14ac:dyDescent="0.35">
      <c r="B8" s="23">
        <v>16</v>
      </c>
      <c r="C8" s="30">
        <f t="shared" si="0"/>
        <v>2400</v>
      </c>
      <c r="D8" s="30">
        <f t="shared" si="1"/>
        <v>1635.52</v>
      </c>
      <c r="E8" s="31"/>
      <c r="F8" s="30">
        <f t="shared" si="2"/>
        <v>408.8</v>
      </c>
      <c r="G8" s="30">
        <f t="shared" si="3"/>
        <v>817.76</v>
      </c>
      <c r="H8" s="30">
        <f t="shared" si="4"/>
        <v>490.65599999999995</v>
      </c>
      <c r="I8" s="30">
        <f t="shared" si="5"/>
        <v>327.10400000000004</v>
      </c>
      <c r="J8" s="32">
        <f t="shared" si="6"/>
        <v>160</v>
      </c>
    </row>
    <row r="9" spans="2:10" x14ac:dyDescent="0.35">
      <c r="B9" s="23">
        <v>17</v>
      </c>
      <c r="C9" s="30">
        <f t="shared" si="0"/>
        <v>2550</v>
      </c>
      <c r="D9" s="30">
        <f t="shared" si="1"/>
        <v>1737.74</v>
      </c>
      <c r="E9" s="31"/>
      <c r="F9" s="30">
        <f t="shared" si="2"/>
        <v>434.35</v>
      </c>
      <c r="G9" s="30">
        <f t="shared" si="3"/>
        <v>868.87</v>
      </c>
      <c r="H9" s="30">
        <f t="shared" si="4"/>
        <v>521.322</v>
      </c>
      <c r="I9" s="30">
        <f t="shared" si="5"/>
        <v>347.548</v>
      </c>
      <c r="J9" s="32">
        <f t="shared" si="6"/>
        <v>170</v>
      </c>
    </row>
    <row r="10" spans="2:10" x14ac:dyDescent="0.35">
      <c r="B10" s="23">
        <v>18</v>
      </c>
      <c r="C10" s="30">
        <f>(B10*150)</f>
        <v>2700</v>
      </c>
      <c r="D10" s="30">
        <f>B10*102.22</f>
        <v>1839.96</v>
      </c>
      <c r="E10" s="31"/>
      <c r="F10" s="30">
        <f>B10*25.55</f>
        <v>459.90000000000003</v>
      </c>
      <c r="G10" s="30">
        <f>D10*0.5</f>
        <v>919.98</v>
      </c>
      <c r="H10" s="30">
        <f>D10*0.3</f>
        <v>551.98799999999994</v>
      </c>
      <c r="I10" s="30">
        <f>D10*0.2</f>
        <v>367.99200000000002</v>
      </c>
      <c r="J10" s="32">
        <f>B10*10</f>
        <v>180</v>
      </c>
    </row>
    <row r="11" spans="2:10" x14ac:dyDescent="0.35">
      <c r="B11" s="23">
        <v>19</v>
      </c>
      <c r="C11" s="30">
        <f t="shared" ref="C11:C12" si="7">(B11*150)</f>
        <v>2850</v>
      </c>
      <c r="D11" s="30">
        <f t="shared" ref="D11:D12" si="8">B11*102.22</f>
        <v>1942.18</v>
      </c>
      <c r="E11" s="31"/>
      <c r="F11" s="30">
        <f t="shared" ref="F11:F12" si="9">B11*25.55</f>
        <v>485.45</v>
      </c>
      <c r="G11" s="30">
        <f>D11*0.5</f>
        <v>971.09</v>
      </c>
      <c r="H11" s="30">
        <f>D11*0.3</f>
        <v>582.654</v>
      </c>
      <c r="I11" s="30">
        <f>D11*0.2</f>
        <v>388.43600000000004</v>
      </c>
      <c r="J11" s="32">
        <f>B11*10</f>
        <v>190</v>
      </c>
    </row>
    <row r="12" spans="2:10" x14ac:dyDescent="0.35">
      <c r="B12" s="23">
        <v>20</v>
      </c>
      <c r="C12" s="30">
        <f t="shared" si="7"/>
        <v>3000</v>
      </c>
      <c r="D12" s="30">
        <f t="shared" si="8"/>
        <v>2044.4</v>
      </c>
      <c r="E12" s="31"/>
      <c r="F12" s="30">
        <f t="shared" si="9"/>
        <v>511</v>
      </c>
      <c r="G12" s="30">
        <f>D12*0.5</f>
        <v>1022.2</v>
      </c>
      <c r="H12" s="30">
        <f>D12*0.3</f>
        <v>613.32000000000005</v>
      </c>
      <c r="I12" s="30">
        <f>D12*0.2</f>
        <v>408.88000000000005</v>
      </c>
      <c r="J12" s="32">
        <f>B12*10</f>
        <v>200</v>
      </c>
    </row>
    <row r="18" spans="6:10" x14ac:dyDescent="0.35">
      <c r="F18" s="45" t="s">
        <v>106</v>
      </c>
      <c r="G18" s="43" t="s">
        <v>239</v>
      </c>
      <c r="H18" s="38" t="s">
        <v>240</v>
      </c>
      <c r="I18" s="44" t="s">
        <v>241</v>
      </c>
      <c r="J18" s="42" t="s">
        <v>112</v>
      </c>
    </row>
    <row r="19" spans="6:10" x14ac:dyDescent="0.35">
      <c r="F19" s="23">
        <v>15</v>
      </c>
      <c r="G19" s="30">
        <v>766.65</v>
      </c>
      <c r="H19" s="30">
        <v>459.98999999999995</v>
      </c>
      <c r="I19" s="30">
        <v>306.66000000000003</v>
      </c>
      <c r="J19" s="30">
        <v>150</v>
      </c>
    </row>
    <row r="20" spans="6:10" x14ac:dyDescent="0.35">
      <c r="F20" s="23">
        <v>16</v>
      </c>
      <c r="G20" s="30">
        <v>817.76</v>
      </c>
      <c r="H20" s="30">
        <v>490.65599999999995</v>
      </c>
      <c r="I20" s="30">
        <v>327.10400000000004</v>
      </c>
      <c r="J20" s="30">
        <v>160</v>
      </c>
    </row>
    <row r="21" spans="6:10" x14ac:dyDescent="0.35">
      <c r="F21" s="23">
        <v>17</v>
      </c>
      <c r="G21" s="30">
        <v>868.87</v>
      </c>
      <c r="H21" s="30">
        <v>521.322</v>
      </c>
      <c r="I21" s="30">
        <v>347.548</v>
      </c>
      <c r="J21" s="30">
        <v>170</v>
      </c>
    </row>
    <row r="22" spans="6:10" x14ac:dyDescent="0.35">
      <c r="F22" s="23">
        <v>18</v>
      </c>
      <c r="G22" s="30">
        <v>919.98</v>
      </c>
      <c r="H22" s="30">
        <v>551.98799999999994</v>
      </c>
      <c r="I22" s="30">
        <v>367.99200000000002</v>
      </c>
      <c r="J22" s="30">
        <v>180</v>
      </c>
    </row>
    <row r="23" spans="6:10" x14ac:dyDescent="0.35">
      <c r="F23" s="23">
        <v>19</v>
      </c>
      <c r="G23" s="30">
        <v>971.09</v>
      </c>
      <c r="H23" s="30">
        <v>582.654</v>
      </c>
      <c r="I23" s="30">
        <v>388.43600000000004</v>
      </c>
      <c r="J23" s="30">
        <v>190</v>
      </c>
    </row>
    <row r="24" spans="6:10" x14ac:dyDescent="0.35">
      <c r="F24" s="23">
        <v>20</v>
      </c>
      <c r="G24" s="30">
        <v>1022.2</v>
      </c>
      <c r="H24" s="30">
        <v>613.32000000000005</v>
      </c>
      <c r="I24" s="30">
        <v>408.88000000000005</v>
      </c>
      <c r="J24" s="30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EF6D-51F7-4745-B785-9230DC69E8E6}">
  <dimension ref="A1:G51"/>
  <sheetViews>
    <sheetView workbookViewId="0">
      <selection activeCell="H1" sqref="H1"/>
    </sheetView>
  </sheetViews>
  <sheetFormatPr defaultRowHeight="14.5" x14ac:dyDescent="0.35"/>
  <cols>
    <col min="1" max="1" width="7.26953125" bestFit="1" customWidth="1"/>
    <col min="2" max="2" width="26.26953125" bestFit="1" customWidth="1"/>
    <col min="7" max="7" width="38" customWidth="1"/>
  </cols>
  <sheetData>
    <row r="1" spans="1:7" ht="37" x14ac:dyDescent="0.45">
      <c r="A1" s="39" t="s">
        <v>0</v>
      </c>
      <c r="B1" s="39" t="s">
        <v>1</v>
      </c>
      <c r="C1" s="39" t="s">
        <v>119</v>
      </c>
    </row>
    <row r="2" spans="1:7" ht="18.5" x14ac:dyDescent="0.45">
      <c r="A2" s="36">
        <v>1</v>
      </c>
      <c r="B2" s="37" t="s">
        <v>11</v>
      </c>
      <c r="C2" s="38" t="s">
        <v>120</v>
      </c>
      <c r="G2" s="9" t="s">
        <v>12</v>
      </c>
    </row>
    <row r="3" spans="1:7" ht="18.5" x14ac:dyDescent="0.45">
      <c r="A3" s="33">
        <v>2</v>
      </c>
      <c r="B3" s="34" t="s">
        <v>12</v>
      </c>
      <c r="C3" s="35" t="s">
        <v>121</v>
      </c>
      <c r="D3">
        <v>1</v>
      </c>
      <c r="G3" s="9" t="s">
        <v>13</v>
      </c>
    </row>
    <row r="4" spans="1:7" ht="18.5" x14ac:dyDescent="0.45">
      <c r="A4" s="33">
        <v>3</v>
      </c>
      <c r="B4" s="34" t="s">
        <v>13</v>
      </c>
      <c r="C4" s="35" t="s">
        <v>121</v>
      </c>
      <c r="D4">
        <v>2</v>
      </c>
      <c r="G4" s="9" t="s">
        <v>14</v>
      </c>
    </row>
    <row r="5" spans="1:7" ht="18.5" x14ac:dyDescent="0.45">
      <c r="A5" s="33">
        <v>4</v>
      </c>
      <c r="B5" s="34" t="s">
        <v>14</v>
      </c>
      <c r="C5" s="35" t="s">
        <v>121</v>
      </c>
      <c r="D5">
        <v>3</v>
      </c>
      <c r="G5" s="9" t="s">
        <v>15</v>
      </c>
    </row>
    <row r="6" spans="1:7" ht="18.5" x14ac:dyDescent="0.45">
      <c r="A6" s="33">
        <v>5</v>
      </c>
      <c r="B6" s="34" t="s">
        <v>15</v>
      </c>
      <c r="C6" s="35" t="s">
        <v>121</v>
      </c>
      <c r="D6">
        <v>4</v>
      </c>
      <c r="G6" s="9" t="s">
        <v>19</v>
      </c>
    </row>
    <row r="7" spans="1:7" ht="18.5" x14ac:dyDescent="0.45">
      <c r="A7" s="36">
        <v>6</v>
      </c>
      <c r="B7" s="37" t="s">
        <v>16</v>
      </c>
      <c r="C7" s="38" t="s">
        <v>120</v>
      </c>
      <c r="G7" s="9" t="s">
        <v>25</v>
      </c>
    </row>
    <row r="8" spans="1:7" ht="18.5" x14ac:dyDescent="0.45">
      <c r="A8" s="36">
        <v>7</v>
      </c>
      <c r="B8" s="37" t="s">
        <v>17</v>
      </c>
      <c r="C8" s="38"/>
      <c r="G8" s="9" t="s">
        <v>32</v>
      </c>
    </row>
    <row r="9" spans="1:7" ht="18.5" x14ac:dyDescent="0.45">
      <c r="A9" s="36">
        <v>8</v>
      </c>
      <c r="B9" s="37" t="s">
        <v>18</v>
      </c>
      <c r="C9" s="38" t="s">
        <v>120</v>
      </c>
      <c r="G9" s="9" t="s">
        <v>26</v>
      </c>
    </row>
    <row r="10" spans="1:7" ht="18.5" x14ac:dyDescent="0.45">
      <c r="A10" s="33">
        <v>9</v>
      </c>
      <c r="B10" s="34" t="s">
        <v>19</v>
      </c>
      <c r="C10" s="35" t="s">
        <v>121</v>
      </c>
      <c r="D10">
        <v>5</v>
      </c>
      <c r="G10" s="9" t="s">
        <v>28</v>
      </c>
    </row>
    <row r="11" spans="1:7" ht="18.5" x14ac:dyDescent="0.45">
      <c r="A11" s="36">
        <v>10</v>
      </c>
      <c r="B11" s="37" t="s">
        <v>20</v>
      </c>
      <c r="C11" s="38" t="s">
        <v>120</v>
      </c>
      <c r="G11" s="9" t="s">
        <v>30</v>
      </c>
    </row>
    <row r="12" spans="1:7" ht="18.5" x14ac:dyDescent="0.45">
      <c r="A12" s="36">
        <v>11</v>
      </c>
      <c r="B12" s="37" t="s">
        <v>21</v>
      </c>
      <c r="C12" s="38" t="s">
        <v>120</v>
      </c>
      <c r="G12" s="9" t="s">
        <v>36</v>
      </c>
    </row>
    <row r="13" spans="1:7" ht="18.5" x14ac:dyDescent="0.45">
      <c r="A13" s="36">
        <v>12</v>
      </c>
      <c r="B13" s="37" t="s">
        <v>22</v>
      </c>
      <c r="C13" s="38" t="s">
        <v>120</v>
      </c>
      <c r="G13" s="9" t="s">
        <v>44</v>
      </c>
    </row>
    <row r="14" spans="1:7" ht="18.5" x14ac:dyDescent="0.45">
      <c r="A14" s="36">
        <v>13</v>
      </c>
      <c r="B14" s="37" t="s">
        <v>23</v>
      </c>
      <c r="C14" s="38" t="s">
        <v>120</v>
      </c>
      <c r="G14" s="9" t="s">
        <v>57</v>
      </c>
    </row>
    <row r="15" spans="1:7" ht="18.5" x14ac:dyDescent="0.45">
      <c r="A15" s="36">
        <v>14</v>
      </c>
      <c r="B15" s="37" t="s">
        <v>24</v>
      </c>
      <c r="C15" s="38" t="s">
        <v>120</v>
      </c>
      <c r="G15" s="9" t="s">
        <v>24</v>
      </c>
    </row>
    <row r="16" spans="1:7" ht="18.5" x14ac:dyDescent="0.45">
      <c r="A16" s="33">
        <v>15</v>
      </c>
      <c r="B16" s="34" t="s">
        <v>25</v>
      </c>
      <c r="C16" s="35" t="s">
        <v>121</v>
      </c>
      <c r="D16">
        <v>6</v>
      </c>
    </row>
    <row r="17" spans="1:4" ht="18.5" x14ac:dyDescent="0.45">
      <c r="A17" s="33">
        <v>16</v>
      </c>
      <c r="B17" s="34" t="s">
        <v>26</v>
      </c>
      <c r="C17" s="35" t="s">
        <v>121</v>
      </c>
      <c r="D17">
        <v>7</v>
      </c>
    </row>
    <row r="18" spans="1:4" ht="18.5" x14ac:dyDescent="0.45">
      <c r="A18" s="8">
        <v>17</v>
      </c>
      <c r="B18" s="9" t="s">
        <v>27</v>
      </c>
      <c r="C18" s="23"/>
      <c r="D18">
        <v>8</v>
      </c>
    </row>
    <row r="19" spans="1:4" ht="18.5" x14ac:dyDescent="0.45">
      <c r="A19" s="33">
        <v>18</v>
      </c>
      <c r="B19" s="34" t="s">
        <v>28</v>
      </c>
      <c r="C19" s="35" t="s">
        <v>121</v>
      </c>
      <c r="D19">
        <v>9</v>
      </c>
    </row>
    <row r="20" spans="1:4" ht="18.5" x14ac:dyDescent="0.45">
      <c r="A20" s="8">
        <v>19</v>
      </c>
      <c r="B20" s="9" t="s">
        <v>29</v>
      </c>
      <c r="C20" s="23"/>
      <c r="D20">
        <v>10</v>
      </c>
    </row>
    <row r="21" spans="1:4" ht="18.5" x14ac:dyDescent="0.45">
      <c r="A21" s="33">
        <v>20</v>
      </c>
      <c r="B21" s="34" t="s">
        <v>30</v>
      </c>
      <c r="C21" s="35" t="s">
        <v>121</v>
      </c>
      <c r="D21">
        <v>11</v>
      </c>
    </row>
    <row r="22" spans="1:4" ht="18.5" x14ac:dyDescent="0.45">
      <c r="A22" s="8">
        <v>21</v>
      </c>
      <c r="B22" s="9" t="s">
        <v>31</v>
      </c>
      <c r="C22" s="23"/>
      <c r="D22">
        <v>12</v>
      </c>
    </row>
    <row r="23" spans="1:4" ht="18.5" x14ac:dyDescent="0.45">
      <c r="A23" s="33">
        <v>22</v>
      </c>
      <c r="B23" s="34" t="s">
        <v>32</v>
      </c>
      <c r="C23" s="35" t="s">
        <v>121</v>
      </c>
      <c r="D23">
        <v>13</v>
      </c>
    </row>
    <row r="24" spans="1:4" ht="18.5" x14ac:dyDescent="0.45">
      <c r="A24" s="8">
        <v>23</v>
      </c>
      <c r="B24" s="9" t="s">
        <v>33</v>
      </c>
      <c r="C24" s="23"/>
      <c r="D24">
        <v>14</v>
      </c>
    </row>
    <row r="25" spans="1:4" ht="18.5" x14ac:dyDescent="0.45">
      <c r="A25" s="36">
        <v>24</v>
      </c>
      <c r="B25" s="37" t="s">
        <v>34</v>
      </c>
      <c r="C25" s="38"/>
    </row>
    <row r="26" spans="1:4" ht="18.5" x14ac:dyDescent="0.45">
      <c r="A26" s="8">
        <v>25</v>
      </c>
      <c r="B26" s="9" t="s">
        <v>35</v>
      </c>
      <c r="C26" s="23"/>
      <c r="D26">
        <v>15</v>
      </c>
    </row>
    <row r="27" spans="1:4" ht="18.5" x14ac:dyDescent="0.45">
      <c r="A27" s="33">
        <v>26</v>
      </c>
      <c r="B27" s="34" t="s">
        <v>36</v>
      </c>
      <c r="C27" s="35" t="s">
        <v>121</v>
      </c>
      <c r="D27">
        <v>16</v>
      </c>
    </row>
    <row r="28" spans="1:4" ht="18.5" x14ac:dyDescent="0.45">
      <c r="A28" s="8">
        <v>27</v>
      </c>
      <c r="B28" s="9" t="s">
        <v>37</v>
      </c>
      <c r="C28" s="23"/>
    </row>
    <row r="29" spans="1:4" ht="18.5" x14ac:dyDescent="0.45">
      <c r="A29" s="36">
        <v>28</v>
      </c>
      <c r="B29" s="37" t="s">
        <v>38</v>
      </c>
      <c r="C29" s="38"/>
    </row>
    <row r="30" spans="1:4" ht="18.5" x14ac:dyDescent="0.45">
      <c r="A30" s="36">
        <v>29</v>
      </c>
      <c r="B30" s="37" t="s">
        <v>39</v>
      </c>
      <c r="C30" s="38"/>
    </row>
    <row r="31" spans="1:4" ht="18.5" x14ac:dyDescent="0.45">
      <c r="A31" s="8">
        <v>30</v>
      </c>
      <c r="B31" s="9" t="s">
        <v>40</v>
      </c>
      <c r="C31" s="23"/>
    </row>
    <row r="32" spans="1:4" ht="18.5" x14ac:dyDescent="0.45">
      <c r="A32" s="36">
        <v>31</v>
      </c>
      <c r="B32" s="37" t="s">
        <v>41</v>
      </c>
      <c r="C32" s="38"/>
    </row>
    <row r="33" spans="1:3" ht="18.5" x14ac:dyDescent="0.45">
      <c r="A33" s="8">
        <v>32</v>
      </c>
      <c r="B33" s="9" t="s">
        <v>42</v>
      </c>
      <c r="C33" s="23"/>
    </row>
    <row r="34" spans="1:3" ht="18.5" x14ac:dyDescent="0.45">
      <c r="A34" s="36">
        <v>33</v>
      </c>
      <c r="B34" s="37" t="s">
        <v>43</v>
      </c>
      <c r="C34" s="38"/>
    </row>
    <row r="35" spans="1:3" ht="18.5" x14ac:dyDescent="0.45">
      <c r="A35" s="8">
        <v>34</v>
      </c>
      <c r="B35" s="34" t="s">
        <v>44</v>
      </c>
      <c r="C35" s="23"/>
    </row>
    <row r="36" spans="1:3" ht="18.5" x14ac:dyDescent="0.45">
      <c r="A36" s="8">
        <v>35</v>
      </c>
      <c r="B36" s="9" t="s">
        <v>45</v>
      </c>
      <c r="C36" s="23"/>
    </row>
    <row r="37" spans="1:3" ht="18.5" x14ac:dyDescent="0.45">
      <c r="A37" s="36">
        <v>36</v>
      </c>
      <c r="B37" s="37" t="s">
        <v>46</v>
      </c>
      <c r="C37" s="38" t="s">
        <v>121</v>
      </c>
    </row>
    <row r="38" spans="1:3" ht="18.5" x14ac:dyDescent="0.45">
      <c r="A38" s="8">
        <v>37</v>
      </c>
      <c r="B38" s="9" t="s">
        <v>47</v>
      </c>
      <c r="C38" s="23"/>
    </row>
    <row r="39" spans="1:3" ht="18.5" x14ac:dyDescent="0.45">
      <c r="A39" s="8">
        <v>38</v>
      </c>
      <c r="B39" s="9" t="s">
        <v>48</v>
      </c>
      <c r="C39" s="23"/>
    </row>
    <row r="40" spans="1:3" ht="18.5" x14ac:dyDescent="0.45">
      <c r="A40" s="8">
        <v>39</v>
      </c>
      <c r="B40" s="9" t="s">
        <v>49</v>
      </c>
      <c r="C40" s="23"/>
    </row>
    <row r="41" spans="1:3" ht="18.5" x14ac:dyDescent="0.45">
      <c r="A41" s="8">
        <v>40</v>
      </c>
      <c r="B41" s="9" t="s">
        <v>50</v>
      </c>
      <c r="C41" s="23"/>
    </row>
    <row r="42" spans="1:3" ht="18.5" x14ac:dyDescent="0.45">
      <c r="A42" s="8">
        <v>41</v>
      </c>
      <c r="B42" s="9" t="s">
        <v>51</v>
      </c>
      <c r="C42" s="23"/>
    </row>
    <row r="43" spans="1:3" ht="18.5" x14ac:dyDescent="0.45">
      <c r="A43" s="8">
        <v>42</v>
      </c>
      <c r="B43" s="9" t="s">
        <v>52</v>
      </c>
      <c r="C43" s="23"/>
    </row>
    <row r="44" spans="1:3" ht="18.5" x14ac:dyDescent="0.45">
      <c r="A44" s="36">
        <v>43</v>
      </c>
      <c r="B44" s="37" t="s">
        <v>53</v>
      </c>
      <c r="C44" s="38"/>
    </row>
    <row r="45" spans="1:3" ht="18.5" x14ac:dyDescent="0.45">
      <c r="A45" s="36">
        <v>44</v>
      </c>
      <c r="B45" s="37" t="s">
        <v>54</v>
      </c>
      <c r="C45" s="38"/>
    </row>
    <row r="46" spans="1:3" ht="18.5" x14ac:dyDescent="0.45">
      <c r="A46" s="36">
        <v>45</v>
      </c>
      <c r="B46" s="37" t="s">
        <v>55</v>
      </c>
      <c r="C46" s="38"/>
    </row>
    <row r="47" spans="1:3" ht="18.5" x14ac:dyDescent="0.45">
      <c r="A47" s="8">
        <v>46</v>
      </c>
      <c r="B47" s="9" t="s">
        <v>56</v>
      </c>
      <c r="C47" s="23"/>
    </row>
    <row r="48" spans="1:3" ht="18.5" x14ac:dyDescent="0.45">
      <c r="A48" s="40">
        <v>47</v>
      </c>
      <c r="B48" s="41" t="s">
        <v>57</v>
      </c>
      <c r="C48" s="42" t="s">
        <v>121</v>
      </c>
    </row>
    <row r="49" spans="1:3" ht="18.5" x14ac:dyDescent="0.45">
      <c r="A49" s="8">
        <v>48</v>
      </c>
      <c r="B49" s="9" t="s">
        <v>58</v>
      </c>
      <c r="C49" s="23"/>
    </row>
    <row r="50" spans="1:3" ht="18.5" x14ac:dyDescent="0.45">
      <c r="A50" s="8">
        <v>49</v>
      </c>
      <c r="B50" s="9" t="s">
        <v>59</v>
      </c>
      <c r="C50" s="23"/>
    </row>
    <row r="51" spans="1:3" ht="18.5" x14ac:dyDescent="0.45">
      <c r="A51" s="8">
        <v>50</v>
      </c>
      <c r="B51" s="9" t="s">
        <v>60</v>
      </c>
      <c r="C51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7253-5AB7-484C-A9A0-01E96DC1EA33}">
  <dimension ref="A1:U47"/>
  <sheetViews>
    <sheetView workbookViewId="0">
      <selection activeCell="J6" sqref="J6"/>
    </sheetView>
  </sheetViews>
  <sheetFormatPr defaultColWidth="8.7265625" defaultRowHeight="14.5" x14ac:dyDescent="0.35"/>
  <cols>
    <col min="1" max="1" width="7.7265625" style="23" bestFit="1" customWidth="1"/>
    <col min="2" max="2" width="8.81640625" style="23" hidden="1" customWidth="1"/>
    <col min="3" max="3" width="9.1796875" style="23" bestFit="1" customWidth="1"/>
    <col min="4" max="4" width="2.81640625" style="23" customWidth="1"/>
    <col min="5" max="5" width="9.1796875" style="23" bestFit="1" customWidth="1"/>
    <col min="6" max="6" width="9.453125" style="23" bestFit="1" customWidth="1"/>
    <col min="7" max="7" width="9" style="23" bestFit="1" customWidth="1"/>
    <col min="8" max="8" width="8" style="23" bestFit="1" customWidth="1"/>
    <col min="9" max="14" width="8.7265625" style="23"/>
    <col min="15" max="16" width="9.1796875" style="23" bestFit="1" customWidth="1"/>
    <col min="17" max="17" width="8.7265625" style="23"/>
    <col min="18" max="18" width="9.1796875" style="23" bestFit="1" customWidth="1"/>
    <col min="19" max="16384" width="8.7265625" style="23"/>
  </cols>
  <sheetData>
    <row r="1" spans="1:18" s="29" customFormat="1" x14ac:dyDescent="0.35">
      <c r="A1" s="25" t="s">
        <v>106</v>
      </c>
      <c r="B1" s="25" t="s">
        <v>107</v>
      </c>
      <c r="C1" s="25" t="s">
        <v>108</v>
      </c>
      <c r="D1" s="25"/>
      <c r="E1" s="26" t="s">
        <v>109</v>
      </c>
      <c r="F1" s="27" t="s">
        <v>110</v>
      </c>
      <c r="G1" s="28" t="s">
        <v>111</v>
      </c>
      <c r="H1" s="29" t="s">
        <v>112</v>
      </c>
    </row>
    <row r="2" spans="1:18" x14ac:dyDescent="0.35">
      <c r="A2" s="23">
        <v>5</v>
      </c>
      <c r="B2" s="30">
        <f>(A2*75)</f>
        <v>375</v>
      </c>
      <c r="C2" s="30">
        <f>A2*61.89</f>
        <v>309.45</v>
      </c>
      <c r="D2" s="31"/>
      <c r="E2" s="30">
        <f>C2*0.6</f>
        <v>185.67</v>
      </c>
      <c r="F2" s="30">
        <f>C2*0.4</f>
        <v>123.78</v>
      </c>
      <c r="G2" s="30"/>
      <c r="H2" s="32">
        <f>A2*5</f>
        <v>25</v>
      </c>
      <c r="J2" s="23" t="s">
        <v>113</v>
      </c>
    </row>
    <row r="3" spans="1:18" x14ac:dyDescent="0.35">
      <c r="A3" s="23">
        <v>6</v>
      </c>
      <c r="B3" s="30">
        <f t="shared" ref="B3:B47" si="0">(A3*75)</f>
        <v>450</v>
      </c>
      <c r="C3" s="30">
        <f t="shared" ref="C3:C47" si="1">A3*61.89</f>
        <v>371.34000000000003</v>
      </c>
      <c r="D3" s="31"/>
      <c r="E3" s="30">
        <f t="shared" ref="E3:E7" si="2">C3*0.6</f>
        <v>222.804</v>
      </c>
      <c r="F3" s="30">
        <f t="shared" ref="F3:F7" si="3">C3*0.4</f>
        <v>148.53600000000003</v>
      </c>
      <c r="G3" s="30"/>
      <c r="H3" s="32">
        <f t="shared" ref="H3:H47" si="4">A3*5</f>
        <v>30</v>
      </c>
      <c r="J3" s="23" t="s">
        <v>114</v>
      </c>
    </row>
    <row r="4" spans="1:18" x14ac:dyDescent="0.35">
      <c r="A4" s="23">
        <v>7</v>
      </c>
      <c r="B4" s="30">
        <f t="shared" si="0"/>
        <v>525</v>
      </c>
      <c r="C4" s="30">
        <f t="shared" si="1"/>
        <v>433.23</v>
      </c>
      <c r="D4" s="31"/>
      <c r="E4" s="30">
        <f t="shared" si="2"/>
        <v>259.93799999999999</v>
      </c>
      <c r="F4" s="30">
        <f t="shared" si="3"/>
        <v>173.29200000000003</v>
      </c>
      <c r="G4" s="30"/>
      <c r="H4" s="32">
        <f t="shared" si="4"/>
        <v>35</v>
      </c>
    </row>
    <row r="5" spans="1:18" x14ac:dyDescent="0.35">
      <c r="A5" s="23">
        <v>8</v>
      </c>
      <c r="B5" s="30">
        <f t="shared" si="0"/>
        <v>600</v>
      </c>
      <c r="C5" s="30">
        <f t="shared" si="1"/>
        <v>495.12</v>
      </c>
      <c r="D5" s="31"/>
      <c r="E5" s="30">
        <f t="shared" si="2"/>
        <v>297.072</v>
      </c>
      <c r="F5" s="30">
        <f t="shared" si="3"/>
        <v>198.048</v>
      </c>
      <c r="G5" s="30"/>
      <c r="H5" s="32">
        <f t="shared" si="4"/>
        <v>40</v>
      </c>
    </row>
    <row r="6" spans="1:18" x14ac:dyDescent="0.35">
      <c r="A6" s="23">
        <v>9</v>
      </c>
      <c r="B6" s="30">
        <f t="shared" si="0"/>
        <v>675</v>
      </c>
      <c r="C6" s="30">
        <f t="shared" si="1"/>
        <v>557.01</v>
      </c>
      <c r="D6" s="31"/>
      <c r="E6" s="30">
        <f t="shared" si="2"/>
        <v>334.20599999999996</v>
      </c>
      <c r="F6" s="30">
        <f t="shared" si="3"/>
        <v>222.804</v>
      </c>
      <c r="G6" s="30"/>
      <c r="H6" s="32">
        <f t="shared" si="4"/>
        <v>45</v>
      </c>
    </row>
    <row r="7" spans="1:18" x14ac:dyDescent="0.35">
      <c r="A7" s="23">
        <v>10</v>
      </c>
      <c r="B7" s="30">
        <f t="shared" si="0"/>
        <v>750</v>
      </c>
      <c r="C7" s="30">
        <f t="shared" si="1"/>
        <v>618.9</v>
      </c>
      <c r="D7" s="31"/>
      <c r="E7" s="30">
        <f t="shared" si="2"/>
        <v>371.34</v>
      </c>
      <c r="F7" s="30">
        <f t="shared" si="3"/>
        <v>247.56</v>
      </c>
      <c r="G7" s="30"/>
      <c r="H7" s="32">
        <f t="shared" si="4"/>
        <v>50</v>
      </c>
    </row>
    <row r="8" spans="1:18" x14ac:dyDescent="0.35">
      <c r="A8" s="23">
        <v>11</v>
      </c>
      <c r="B8" s="30">
        <f t="shared" si="0"/>
        <v>825</v>
      </c>
      <c r="C8" s="30">
        <f t="shared" si="1"/>
        <v>680.79</v>
      </c>
      <c r="D8" s="31"/>
      <c r="E8" s="30">
        <f t="shared" ref="E8:E47" si="5">C8*0.5</f>
        <v>340.39499999999998</v>
      </c>
      <c r="F8" s="30">
        <f t="shared" ref="F8:F47" si="6">C8*0.3</f>
        <v>204.23699999999999</v>
      </c>
      <c r="G8" s="30">
        <f t="shared" ref="G8:G47" si="7">C8*0.2</f>
        <v>136.15799999999999</v>
      </c>
      <c r="H8" s="32">
        <f t="shared" si="4"/>
        <v>55</v>
      </c>
    </row>
    <row r="9" spans="1:18" x14ac:dyDescent="0.35">
      <c r="A9" s="23">
        <v>12</v>
      </c>
      <c r="B9" s="30">
        <f t="shared" si="0"/>
        <v>900</v>
      </c>
      <c r="C9" s="30">
        <f t="shared" si="1"/>
        <v>742.68000000000006</v>
      </c>
      <c r="D9" s="31"/>
      <c r="E9" s="30">
        <f t="shared" si="5"/>
        <v>371.34000000000003</v>
      </c>
      <c r="F9" s="30">
        <f t="shared" si="6"/>
        <v>222.804</v>
      </c>
      <c r="G9" s="30">
        <f t="shared" si="7"/>
        <v>148.53600000000003</v>
      </c>
      <c r="H9" s="32">
        <f t="shared" si="4"/>
        <v>60</v>
      </c>
    </row>
    <row r="10" spans="1:18" x14ac:dyDescent="0.35">
      <c r="A10" s="23">
        <v>13</v>
      </c>
      <c r="B10" s="30">
        <f t="shared" si="0"/>
        <v>975</v>
      </c>
      <c r="C10" s="30">
        <f t="shared" si="1"/>
        <v>804.57</v>
      </c>
      <c r="D10" s="31"/>
      <c r="E10" s="30">
        <f t="shared" si="5"/>
        <v>402.28500000000003</v>
      </c>
      <c r="F10" s="30">
        <f t="shared" si="6"/>
        <v>241.37100000000001</v>
      </c>
      <c r="G10" s="30">
        <f t="shared" si="7"/>
        <v>160.91400000000002</v>
      </c>
      <c r="H10" s="32">
        <f t="shared" si="4"/>
        <v>65</v>
      </c>
    </row>
    <row r="11" spans="1:18" x14ac:dyDescent="0.35">
      <c r="A11" s="23">
        <v>14</v>
      </c>
      <c r="B11" s="30">
        <f t="shared" si="0"/>
        <v>1050</v>
      </c>
      <c r="C11" s="30">
        <f t="shared" si="1"/>
        <v>866.46</v>
      </c>
      <c r="D11" s="31"/>
      <c r="E11" s="30">
        <f t="shared" si="5"/>
        <v>433.23</v>
      </c>
      <c r="F11" s="30">
        <f t="shared" si="6"/>
        <v>259.93799999999999</v>
      </c>
      <c r="G11" s="30">
        <f t="shared" si="7"/>
        <v>173.29200000000003</v>
      </c>
      <c r="H11" s="32">
        <f t="shared" si="4"/>
        <v>70</v>
      </c>
    </row>
    <row r="12" spans="1:18" x14ac:dyDescent="0.35">
      <c r="A12" s="23">
        <v>15</v>
      </c>
      <c r="B12" s="30">
        <f t="shared" si="0"/>
        <v>1125</v>
      </c>
      <c r="C12" s="30">
        <f t="shared" si="1"/>
        <v>928.35</v>
      </c>
      <c r="D12" s="31"/>
      <c r="E12" s="30">
        <f t="shared" si="5"/>
        <v>464.17500000000001</v>
      </c>
      <c r="F12" s="30">
        <f t="shared" si="6"/>
        <v>278.505</v>
      </c>
      <c r="G12" s="30">
        <f t="shared" si="7"/>
        <v>185.67000000000002</v>
      </c>
      <c r="H12" s="32">
        <f t="shared" si="4"/>
        <v>75</v>
      </c>
    </row>
    <row r="13" spans="1:18" x14ac:dyDescent="0.35">
      <c r="A13" s="23">
        <v>16</v>
      </c>
      <c r="B13" s="30">
        <f t="shared" si="0"/>
        <v>1200</v>
      </c>
      <c r="C13" s="30">
        <f t="shared" si="1"/>
        <v>990.24</v>
      </c>
      <c r="D13" s="31"/>
      <c r="E13" s="30">
        <f t="shared" si="5"/>
        <v>495.12</v>
      </c>
      <c r="F13" s="30">
        <f t="shared" si="6"/>
        <v>297.072</v>
      </c>
      <c r="G13" s="30">
        <f t="shared" si="7"/>
        <v>198.048</v>
      </c>
      <c r="H13" s="32">
        <f t="shared" si="4"/>
        <v>80</v>
      </c>
    </row>
    <row r="14" spans="1:18" x14ac:dyDescent="0.35">
      <c r="A14" s="23">
        <v>17</v>
      </c>
      <c r="B14" s="30">
        <f t="shared" si="0"/>
        <v>1275</v>
      </c>
      <c r="C14" s="30">
        <f t="shared" si="1"/>
        <v>1052.1300000000001</v>
      </c>
      <c r="D14" s="31"/>
      <c r="E14" s="30">
        <f t="shared" si="5"/>
        <v>526.06500000000005</v>
      </c>
      <c r="F14" s="30">
        <f t="shared" si="6"/>
        <v>315.63900000000001</v>
      </c>
      <c r="G14" s="30">
        <f t="shared" si="7"/>
        <v>210.42600000000004</v>
      </c>
      <c r="H14" s="32">
        <f t="shared" si="4"/>
        <v>85</v>
      </c>
    </row>
    <row r="15" spans="1:18" x14ac:dyDescent="0.35">
      <c r="A15" s="23">
        <v>18</v>
      </c>
      <c r="B15" s="30">
        <f t="shared" si="0"/>
        <v>1350</v>
      </c>
      <c r="C15" s="30">
        <f t="shared" si="1"/>
        <v>1114.02</v>
      </c>
      <c r="D15" s="31"/>
      <c r="E15" s="30">
        <f t="shared" si="5"/>
        <v>557.01</v>
      </c>
      <c r="F15" s="30">
        <f t="shared" si="6"/>
        <v>334.20599999999996</v>
      </c>
      <c r="G15" s="30">
        <f t="shared" si="7"/>
        <v>222.804</v>
      </c>
      <c r="H15" s="32">
        <f t="shared" si="4"/>
        <v>90</v>
      </c>
    </row>
    <row r="16" spans="1:18" x14ac:dyDescent="0.35">
      <c r="A16" s="23">
        <v>19</v>
      </c>
      <c r="B16" s="30">
        <f t="shared" si="0"/>
        <v>1425</v>
      </c>
      <c r="C16" s="30">
        <f t="shared" si="1"/>
        <v>1175.9100000000001</v>
      </c>
      <c r="D16" s="31"/>
      <c r="E16" s="30">
        <f t="shared" si="5"/>
        <v>587.95500000000004</v>
      </c>
      <c r="F16" s="30">
        <f t="shared" si="6"/>
        <v>352.77300000000002</v>
      </c>
      <c r="G16" s="30">
        <f t="shared" si="7"/>
        <v>235.18200000000002</v>
      </c>
      <c r="H16" s="32">
        <f t="shared" si="4"/>
        <v>95</v>
      </c>
      <c r="R16" s="23" t="s">
        <v>115</v>
      </c>
    </row>
    <row r="17" spans="1:21" x14ac:dyDescent="0.35">
      <c r="A17" s="23">
        <v>20</v>
      </c>
      <c r="B17" s="30">
        <f t="shared" si="0"/>
        <v>1500</v>
      </c>
      <c r="C17" s="30">
        <f t="shared" si="1"/>
        <v>1237.8</v>
      </c>
      <c r="D17" s="31"/>
      <c r="E17" s="30">
        <f t="shared" si="5"/>
        <v>618.9</v>
      </c>
      <c r="F17" s="30">
        <f t="shared" si="6"/>
        <v>371.34</v>
      </c>
      <c r="G17" s="30">
        <f t="shared" si="7"/>
        <v>247.56</v>
      </c>
      <c r="H17" s="32">
        <f t="shared" si="4"/>
        <v>100</v>
      </c>
      <c r="R17" s="23">
        <v>895.17</v>
      </c>
    </row>
    <row r="18" spans="1:21" x14ac:dyDescent="0.35">
      <c r="A18" s="23">
        <v>21</v>
      </c>
      <c r="B18" s="30">
        <f t="shared" si="0"/>
        <v>1575</v>
      </c>
      <c r="C18" s="30">
        <f t="shared" si="1"/>
        <v>1299.69</v>
      </c>
      <c r="D18" s="31"/>
      <c r="E18" s="30">
        <f t="shared" si="5"/>
        <v>649.84500000000003</v>
      </c>
      <c r="F18" s="30">
        <f t="shared" si="6"/>
        <v>389.90699999999998</v>
      </c>
      <c r="G18" s="30">
        <f t="shared" si="7"/>
        <v>259.93800000000005</v>
      </c>
      <c r="H18" s="32">
        <f t="shared" si="4"/>
        <v>105</v>
      </c>
    </row>
    <row r="19" spans="1:21" x14ac:dyDescent="0.35">
      <c r="A19" s="23">
        <v>22</v>
      </c>
      <c r="B19" s="30">
        <f t="shared" si="0"/>
        <v>1650</v>
      </c>
      <c r="C19" s="30">
        <f t="shared" si="1"/>
        <v>1361.58</v>
      </c>
      <c r="D19" s="31"/>
      <c r="E19" s="30">
        <f t="shared" si="5"/>
        <v>680.79</v>
      </c>
      <c r="F19" s="30">
        <f t="shared" si="6"/>
        <v>408.47399999999999</v>
      </c>
      <c r="G19" s="30">
        <f t="shared" si="7"/>
        <v>272.31599999999997</v>
      </c>
      <c r="H19" s="32">
        <f t="shared" si="4"/>
        <v>110</v>
      </c>
    </row>
    <row r="20" spans="1:21" x14ac:dyDescent="0.35">
      <c r="A20" s="23">
        <v>23</v>
      </c>
      <c r="B20" s="30">
        <f t="shared" si="0"/>
        <v>1725</v>
      </c>
      <c r="C20" s="30">
        <f t="shared" si="1"/>
        <v>1423.47</v>
      </c>
      <c r="D20" s="31"/>
      <c r="E20" s="30">
        <f t="shared" si="5"/>
        <v>711.73500000000001</v>
      </c>
      <c r="F20" s="30">
        <f t="shared" si="6"/>
        <v>427.041</v>
      </c>
      <c r="G20" s="30">
        <f t="shared" si="7"/>
        <v>284.69400000000002</v>
      </c>
      <c r="H20" s="32">
        <f t="shared" si="4"/>
        <v>115</v>
      </c>
    </row>
    <row r="21" spans="1:21" x14ac:dyDescent="0.35">
      <c r="A21" s="23">
        <v>24</v>
      </c>
      <c r="B21" s="30">
        <f t="shared" si="0"/>
        <v>1800</v>
      </c>
      <c r="C21" s="30">
        <f t="shared" si="1"/>
        <v>1485.3600000000001</v>
      </c>
      <c r="D21" s="31"/>
      <c r="E21" s="30">
        <f t="shared" si="5"/>
        <v>742.68000000000006</v>
      </c>
      <c r="F21" s="30">
        <f t="shared" si="6"/>
        <v>445.608</v>
      </c>
      <c r="G21" s="30">
        <f t="shared" si="7"/>
        <v>297.07200000000006</v>
      </c>
      <c r="H21" s="32">
        <f t="shared" si="4"/>
        <v>120</v>
      </c>
      <c r="O21" s="23" t="s">
        <v>116</v>
      </c>
      <c r="P21" s="23" t="s">
        <v>117</v>
      </c>
      <c r="U21" s="23" t="s">
        <v>112</v>
      </c>
    </row>
    <row r="22" spans="1:21" x14ac:dyDescent="0.35">
      <c r="A22" s="23">
        <v>25</v>
      </c>
      <c r="B22" s="30">
        <f t="shared" si="0"/>
        <v>1875</v>
      </c>
      <c r="C22" s="30">
        <f t="shared" si="1"/>
        <v>1547.25</v>
      </c>
      <c r="D22" s="31"/>
      <c r="E22" s="30">
        <f t="shared" si="5"/>
        <v>773.625</v>
      </c>
      <c r="F22" s="30">
        <f t="shared" si="6"/>
        <v>464.17499999999995</v>
      </c>
      <c r="G22" s="30">
        <f t="shared" si="7"/>
        <v>309.45000000000005</v>
      </c>
      <c r="H22" s="32">
        <f t="shared" si="4"/>
        <v>125</v>
      </c>
      <c r="N22" s="23">
        <v>25</v>
      </c>
      <c r="O22" s="30">
        <f>(N22*150)</f>
        <v>3750</v>
      </c>
      <c r="P22" s="30">
        <f>N22*107.42</f>
        <v>2685.5</v>
      </c>
      <c r="Q22" s="31"/>
      <c r="R22" s="30">
        <f t="shared" ref="R22" si="8">P22*0.5</f>
        <v>1342.75</v>
      </c>
      <c r="S22" s="30">
        <f t="shared" ref="S22" si="9">P22*0.3</f>
        <v>805.65</v>
      </c>
      <c r="T22" s="30">
        <f t="shared" ref="T22" si="10">P22*0.2</f>
        <v>537.1</v>
      </c>
      <c r="U22" s="32">
        <f t="shared" ref="U22" si="11">N22*5</f>
        <v>125</v>
      </c>
    </row>
    <row r="23" spans="1:21" x14ac:dyDescent="0.35">
      <c r="A23" s="23">
        <v>26</v>
      </c>
      <c r="B23" s="30">
        <f t="shared" si="0"/>
        <v>1950</v>
      </c>
      <c r="C23" s="30">
        <f t="shared" si="1"/>
        <v>1609.14</v>
      </c>
      <c r="D23" s="31"/>
      <c r="E23" s="30">
        <f t="shared" si="5"/>
        <v>804.57</v>
      </c>
      <c r="F23" s="30">
        <f t="shared" si="6"/>
        <v>482.74200000000002</v>
      </c>
      <c r="G23" s="30">
        <f t="shared" si="7"/>
        <v>321.82800000000003</v>
      </c>
      <c r="H23" s="32">
        <f t="shared" si="4"/>
        <v>130</v>
      </c>
    </row>
    <row r="24" spans="1:21" x14ac:dyDescent="0.35">
      <c r="A24" s="23">
        <v>27</v>
      </c>
      <c r="B24" s="30">
        <f t="shared" si="0"/>
        <v>2025</v>
      </c>
      <c r="C24" s="30">
        <f t="shared" si="1"/>
        <v>1671.03</v>
      </c>
      <c r="D24" s="31"/>
      <c r="E24" s="30">
        <f t="shared" si="5"/>
        <v>835.51499999999999</v>
      </c>
      <c r="F24" s="30">
        <f t="shared" si="6"/>
        <v>501.30899999999997</v>
      </c>
      <c r="G24" s="30">
        <f t="shared" si="7"/>
        <v>334.20600000000002</v>
      </c>
      <c r="H24" s="32">
        <f t="shared" si="4"/>
        <v>135</v>
      </c>
      <c r="M24" s="23" t="s">
        <v>118</v>
      </c>
      <c r="N24" s="23">
        <v>25</v>
      </c>
      <c r="O24" s="30">
        <f>(N24*150)</f>
        <v>3750</v>
      </c>
      <c r="P24" s="30">
        <v>1790.33</v>
      </c>
      <c r="Q24" s="31"/>
      <c r="R24" s="30">
        <f t="shared" ref="R24" si="12">P24*0.5</f>
        <v>895.16499999999996</v>
      </c>
      <c r="S24" s="30">
        <f t="shared" ref="S24" si="13">P24*0.3</f>
        <v>537.09899999999993</v>
      </c>
      <c r="T24" s="30">
        <f t="shared" ref="T24" si="14">P24*0.2</f>
        <v>358.06600000000003</v>
      </c>
    </row>
    <row r="25" spans="1:21" x14ac:dyDescent="0.35">
      <c r="A25" s="23">
        <v>28</v>
      </c>
      <c r="B25" s="30">
        <f t="shared" si="0"/>
        <v>2100</v>
      </c>
      <c r="C25" s="30">
        <f t="shared" si="1"/>
        <v>1732.92</v>
      </c>
      <c r="D25" s="31"/>
      <c r="E25" s="30">
        <f t="shared" si="5"/>
        <v>866.46</v>
      </c>
      <c r="F25" s="30">
        <f t="shared" si="6"/>
        <v>519.87599999999998</v>
      </c>
      <c r="G25" s="30">
        <f t="shared" si="7"/>
        <v>346.58400000000006</v>
      </c>
      <c r="H25" s="32">
        <f t="shared" si="4"/>
        <v>140</v>
      </c>
    </row>
    <row r="26" spans="1:21" x14ac:dyDescent="0.35">
      <c r="A26" s="23">
        <v>29</v>
      </c>
      <c r="B26" s="30">
        <f t="shared" si="0"/>
        <v>2175</v>
      </c>
      <c r="C26" s="30">
        <f t="shared" si="1"/>
        <v>1794.81</v>
      </c>
      <c r="D26" s="31"/>
      <c r="E26" s="30">
        <f t="shared" si="5"/>
        <v>897.40499999999997</v>
      </c>
      <c r="F26" s="30">
        <f t="shared" si="6"/>
        <v>538.44299999999998</v>
      </c>
      <c r="G26" s="30">
        <f t="shared" si="7"/>
        <v>358.96199999999999</v>
      </c>
      <c r="H26" s="32">
        <f t="shared" si="4"/>
        <v>145</v>
      </c>
    </row>
    <row r="27" spans="1:21" x14ac:dyDescent="0.35">
      <c r="A27" s="23">
        <v>30</v>
      </c>
      <c r="B27" s="30">
        <f t="shared" si="0"/>
        <v>2250</v>
      </c>
      <c r="C27" s="30">
        <f t="shared" si="1"/>
        <v>1856.7</v>
      </c>
      <c r="D27" s="31"/>
      <c r="E27" s="30">
        <f t="shared" si="5"/>
        <v>928.35</v>
      </c>
      <c r="F27" s="30">
        <f t="shared" si="6"/>
        <v>557.01</v>
      </c>
      <c r="G27" s="30">
        <f t="shared" si="7"/>
        <v>371.34000000000003</v>
      </c>
      <c r="H27" s="32">
        <f t="shared" si="4"/>
        <v>150</v>
      </c>
    </row>
    <row r="28" spans="1:21" x14ac:dyDescent="0.35">
      <c r="A28" s="23">
        <v>31</v>
      </c>
      <c r="B28" s="30">
        <f t="shared" si="0"/>
        <v>2325</v>
      </c>
      <c r="C28" s="30">
        <f t="shared" si="1"/>
        <v>1918.59</v>
      </c>
      <c r="D28" s="31"/>
      <c r="E28" s="30">
        <f t="shared" si="5"/>
        <v>959.29499999999996</v>
      </c>
      <c r="F28" s="30">
        <f t="shared" si="6"/>
        <v>575.577</v>
      </c>
      <c r="G28" s="30">
        <f t="shared" si="7"/>
        <v>383.71800000000002</v>
      </c>
      <c r="H28" s="32">
        <f t="shared" si="4"/>
        <v>155</v>
      </c>
    </row>
    <row r="29" spans="1:21" x14ac:dyDescent="0.35">
      <c r="A29" s="23">
        <v>32</v>
      </c>
      <c r="B29" s="30">
        <f t="shared" si="0"/>
        <v>2400</v>
      </c>
      <c r="C29" s="30">
        <f t="shared" si="1"/>
        <v>1980.48</v>
      </c>
      <c r="D29" s="31"/>
      <c r="E29" s="30">
        <f t="shared" si="5"/>
        <v>990.24</v>
      </c>
      <c r="F29" s="30">
        <f t="shared" si="6"/>
        <v>594.14400000000001</v>
      </c>
      <c r="G29" s="30">
        <f t="shared" si="7"/>
        <v>396.096</v>
      </c>
      <c r="H29" s="32">
        <f t="shared" si="4"/>
        <v>160</v>
      </c>
    </row>
    <row r="30" spans="1:21" x14ac:dyDescent="0.35">
      <c r="A30" s="23">
        <v>33</v>
      </c>
      <c r="B30" s="30">
        <f t="shared" si="0"/>
        <v>2475</v>
      </c>
      <c r="C30" s="30">
        <f t="shared" si="1"/>
        <v>2042.3700000000001</v>
      </c>
      <c r="D30" s="31"/>
      <c r="E30" s="30">
        <f t="shared" si="5"/>
        <v>1021.1850000000001</v>
      </c>
      <c r="F30" s="30">
        <f t="shared" si="6"/>
        <v>612.71100000000001</v>
      </c>
      <c r="G30" s="30">
        <f t="shared" si="7"/>
        <v>408.47400000000005</v>
      </c>
      <c r="H30" s="32">
        <f t="shared" si="4"/>
        <v>165</v>
      </c>
    </row>
    <row r="31" spans="1:21" x14ac:dyDescent="0.35">
      <c r="A31" s="23">
        <v>34</v>
      </c>
      <c r="B31" s="30">
        <f t="shared" si="0"/>
        <v>2550</v>
      </c>
      <c r="C31" s="30">
        <f t="shared" si="1"/>
        <v>2104.2600000000002</v>
      </c>
      <c r="D31" s="31"/>
      <c r="E31" s="30">
        <f t="shared" si="5"/>
        <v>1052.1300000000001</v>
      </c>
      <c r="F31" s="30">
        <f t="shared" si="6"/>
        <v>631.27800000000002</v>
      </c>
      <c r="G31" s="30">
        <f t="shared" si="7"/>
        <v>420.85200000000009</v>
      </c>
      <c r="H31" s="32">
        <f t="shared" si="4"/>
        <v>170</v>
      </c>
    </row>
    <row r="32" spans="1:21" x14ac:dyDescent="0.35">
      <c r="A32" s="23">
        <v>35</v>
      </c>
      <c r="B32" s="30">
        <f t="shared" si="0"/>
        <v>2625</v>
      </c>
      <c r="C32" s="30">
        <f t="shared" si="1"/>
        <v>2166.15</v>
      </c>
      <c r="D32" s="31"/>
      <c r="E32" s="30">
        <f t="shared" si="5"/>
        <v>1083.075</v>
      </c>
      <c r="F32" s="30">
        <f t="shared" si="6"/>
        <v>649.84500000000003</v>
      </c>
      <c r="G32" s="30">
        <f t="shared" si="7"/>
        <v>433.23</v>
      </c>
      <c r="H32" s="32">
        <f t="shared" si="4"/>
        <v>175</v>
      </c>
    </row>
    <row r="33" spans="1:8" x14ac:dyDescent="0.35">
      <c r="A33" s="23">
        <v>36</v>
      </c>
      <c r="B33" s="30">
        <f t="shared" si="0"/>
        <v>2700</v>
      </c>
      <c r="C33" s="30">
        <f t="shared" si="1"/>
        <v>2228.04</v>
      </c>
      <c r="D33" s="31"/>
      <c r="E33" s="30">
        <f t="shared" si="5"/>
        <v>1114.02</v>
      </c>
      <c r="F33" s="30">
        <f t="shared" si="6"/>
        <v>668.41199999999992</v>
      </c>
      <c r="G33" s="30">
        <f t="shared" si="7"/>
        <v>445.608</v>
      </c>
      <c r="H33" s="32">
        <f t="shared" si="4"/>
        <v>180</v>
      </c>
    </row>
    <row r="34" spans="1:8" x14ac:dyDescent="0.35">
      <c r="A34" s="23">
        <v>37</v>
      </c>
      <c r="B34" s="30">
        <f t="shared" si="0"/>
        <v>2775</v>
      </c>
      <c r="C34" s="30">
        <f t="shared" si="1"/>
        <v>2289.9299999999998</v>
      </c>
      <c r="D34" s="31"/>
      <c r="E34" s="30">
        <f t="shared" si="5"/>
        <v>1144.9649999999999</v>
      </c>
      <c r="F34" s="30">
        <f t="shared" si="6"/>
        <v>686.97899999999993</v>
      </c>
      <c r="G34" s="30">
        <f t="shared" si="7"/>
        <v>457.98599999999999</v>
      </c>
      <c r="H34" s="32">
        <f t="shared" si="4"/>
        <v>185</v>
      </c>
    </row>
    <row r="35" spans="1:8" x14ac:dyDescent="0.35">
      <c r="A35" s="23">
        <v>38</v>
      </c>
      <c r="B35" s="30">
        <f t="shared" si="0"/>
        <v>2850</v>
      </c>
      <c r="C35" s="30">
        <f t="shared" si="1"/>
        <v>2351.8200000000002</v>
      </c>
      <c r="D35" s="31"/>
      <c r="E35" s="30">
        <f t="shared" si="5"/>
        <v>1175.9100000000001</v>
      </c>
      <c r="F35" s="30">
        <f t="shared" si="6"/>
        <v>705.54600000000005</v>
      </c>
      <c r="G35" s="30">
        <f t="shared" si="7"/>
        <v>470.36400000000003</v>
      </c>
      <c r="H35" s="32">
        <f t="shared" si="4"/>
        <v>190</v>
      </c>
    </row>
    <row r="36" spans="1:8" x14ac:dyDescent="0.35">
      <c r="A36" s="23">
        <v>39</v>
      </c>
      <c r="B36" s="30">
        <f t="shared" si="0"/>
        <v>2925</v>
      </c>
      <c r="C36" s="30">
        <f t="shared" si="1"/>
        <v>2413.71</v>
      </c>
      <c r="D36" s="31"/>
      <c r="E36" s="30">
        <f t="shared" si="5"/>
        <v>1206.855</v>
      </c>
      <c r="F36" s="30">
        <f t="shared" si="6"/>
        <v>724.11299999999994</v>
      </c>
      <c r="G36" s="30">
        <f t="shared" si="7"/>
        <v>482.74200000000002</v>
      </c>
      <c r="H36" s="32">
        <f t="shared" si="4"/>
        <v>195</v>
      </c>
    </row>
    <row r="37" spans="1:8" x14ac:dyDescent="0.35">
      <c r="A37" s="23">
        <v>40</v>
      </c>
      <c r="B37" s="30">
        <f t="shared" si="0"/>
        <v>3000</v>
      </c>
      <c r="C37" s="30">
        <f t="shared" si="1"/>
        <v>2475.6</v>
      </c>
      <c r="D37" s="31"/>
      <c r="E37" s="30">
        <f t="shared" si="5"/>
        <v>1237.8</v>
      </c>
      <c r="F37" s="30">
        <f t="shared" si="6"/>
        <v>742.68</v>
      </c>
      <c r="G37" s="30">
        <f t="shared" si="7"/>
        <v>495.12</v>
      </c>
      <c r="H37" s="32">
        <f t="shared" si="4"/>
        <v>200</v>
      </c>
    </row>
    <row r="38" spans="1:8" x14ac:dyDescent="0.35">
      <c r="A38" s="23">
        <v>41</v>
      </c>
      <c r="B38" s="30">
        <f t="shared" si="0"/>
        <v>3075</v>
      </c>
      <c r="C38" s="30">
        <f t="shared" si="1"/>
        <v>2537.4900000000002</v>
      </c>
      <c r="D38" s="31"/>
      <c r="E38" s="30">
        <f t="shared" si="5"/>
        <v>1268.7450000000001</v>
      </c>
      <c r="F38" s="30">
        <f t="shared" si="6"/>
        <v>761.24700000000007</v>
      </c>
      <c r="G38" s="30">
        <f t="shared" si="7"/>
        <v>507.49800000000005</v>
      </c>
      <c r="H38" s="32">
        <f t="shared" si="4"/>
        <v>205</v>
      </c>
    </row>
    <row r="39" spans="1:8" x14ac:dyDescent="0.35">
      <c r="A39" s="23">
        <v>42</v>
      </c>
      <c r="B39" s="30">
        <f t="shared" si="0"/>
        <v>3150</v>
      </c>
      <c r="C39" s="30">
        <f t="shared" si="1"/>
        <v>2599.38</v>
      </c>
      <c r="D39" s="31"/>
      <c r="E39" s="30">
        <f t="shared" si="5"/>
        <v>1299.69</v>
      </c>
      <c r="F39" s="30">
        <f t="shared" si="6"/>
        <v>779.81399999999996</v>
      </c>
      <c r="G39" s="30">
        <f t="shared" si="7"/>
        <v>519.87600000000009</v>
      </c>
      <c r="H39" s="32">
        <f t="shared" si="4"/>
        <v>210</v>
      </c>
    </row>
    <row r="40" spans="1:8" x14ac:dyDescent="0.35">
      <c r="A40" s="23">
        <v>43</v>
      </c>
      <c r="B40" s="30">
        <f t="shared" si="0"/>
        <v>3225</v>
      </c>
      <c r="C40" s="30">
        <f t="shared" si="1"/>
        <v>2661.27</v>
      </c>
      <c r="D40" s="31"/>
      <c r="E40" s="30">
        <f t="shared" si="5"/>
        <v>1330.635</v>
      </c>
      <c r="F40" s="30">
        <f t="shared" si="6"/>
        <v>798.38099999999997</v>
      </c>
      <c r="G40" s="30">
        <f t="shared" si="7"/>
        <v>532.25400000000002</v>
      </c>
      <c r="H40" s="32">
        <f t="shared" si="4"/>
        <v>215</v>
      </c>
    </row>
    <row r="41" spans="1:8" x14ac:dyDescent="0.35">
      <c r="A41" s="23">
        <v>44</v>
      </c>
      <c r="B41" s="30">
        <f t="shared" si="0"/>
        <v>3300</v>
      </c>
      <c r="C41" s="30">
        <f t="shared" si="1"/>
        <v>2723.16</v>
      </c>
      <c r="D41" s="31"/>
      <c r="E41" s="30">
        <f t="shared" si="5"/>
        <v>1361.58</v>
      </c>
      <c r="F41" s="30">
        <f t="shared" si="6"/>
        <v>816.94799999999998</v>
      </c>
      <c r="G41" s="30">
        <f t="shared" si="7"/>
        <v>544.63199999999995</v>
      </c>
      <c r="H41" s="32">
        <f t="shared" si="4"/>
        <v>220</v>
      </c>
    </row>
    <row r="42" spans="1:8" x14ac:dyDescent="0.35">
      <c r="A42" s="23">
        <v>45</v>
      </c>
      <c r="B42" s="30">
        <f t="shared" si="0"/>
        <v>3375</v>
      </c>
      <c r="C42" s="30">
        <f t="shared" si="1"/>
        <v>2785.05</v>
      </c>
      <c r="D42" s="31"/>
      <c r="E42" s="30">
        <f t="shared" si="5"/>
        <v>1392.5250000000001</v>
      </c>
      <c r="F42" s="30">
        <f t="shared" si="6"/>
        <v>835.51499999999999</v>
      </c>
      <c r="G42" s="30">
        <f t="shared" si="7"/>
        <v>557.0100000000001</v>
      </c>
      <c r="H42" s="32">
        <f t="shared" si="4"/>
        <v>225</v>
      </c>
    </row>
    <row r="43" spans="1:8" x14ac:dyDescent="0.35">
      <c r="A43" s="23">
        <v>46</v>
      </c>
      <c r="B43" s="23">
        <f t="shared" si="0"/>
        <v>3450</v>
      </c>
      <c r="C43" s="30">
        <f t="shared" si="1"/>
        <v>2846.94</v>
      </c>
      <c r="D43" s="31"/>
      <c r="E43" s="30">
        <f t="shared" si="5"/>
        <v>1423.47</v>
      </c>
      <c r="F43" s="30">
        <f t="shared" si="6"/>
        <v>854.08199999999999</v>
      </c>
      <c r="G43" s="30">
        <f t="shared" si="7"/>
        <v>569.38800000000003</v>
      </c>
      <c r="H43" s="32">
        <f t="shared" si="4"/>
        <v>230</v>
      </c>
    </row>
    <row r="44" spans="1:8" x14ac:dyDescent="0.35">
      <c r="A44" s="23">
        <v>47</v>
      </c>
      <c r="B44" s="23">
        <f t="shared" si="0"/>
        <v>3525</v>
      </c>
      <c r="C44" s="30">
        <f t="shared" si="1"/>
        <v>2908.83</v>
      </c>
      <c r="D44" s="31"/>
      <c r="E44" s="30">
        <f t="shared" si="5"/>
        <v>1454.415</v>
      </c>
      <c r="F44" s="30">
        <f t="shared" si="6"/>
        <v>872.649</v>
      </c>
      <c r="G44" s="30">
        <f t="shared" si="7"/>
        <v>581.76599999999996</v>
      </c>
      <c r="H44" s="32">
        <f t="shared" si="4"/>
        <v>235</v>
      </c>
    </row>
    <row r="45" spans="1:8" x14ac:dyDescent="0.35">
      <c r="A45" s="23">
        <v>48</v>
      </c>
      <c r="B45" s="23">
        <f t="shared" si="0"/>
        <v>3600</v>
      </c>
      <c r="C45" s="30">
        <f t="shared" si="1"/>
        <v>2970.7200000000003</v>
      </c>
      <c r="D45" s="31"/>
      <c r="E45" s="30">
        <f t="shared" si="5"/>
        <v>1485.3600000000001</v>
      </c>
      <c r="F45" s="30">
        <f t="shared" si="6"/>
        <v>891.21600000000001</v>
      </c>
      <c r="G45" s="30">
        <f t="shared" si="7"/>
        <v>594.14400000000012</v>
      </c>
      <c r="H45" s="32">
        <f t="shared" si="4"/>
        <v>240</v>
      </c>
    </row>
    <row r="46" spans="1:8" x14ac:dyDescent="0.35">
      <c r="A46" s="23">
        <v>49</v>
      </c>
      <c r="B46" s="23">
        <f t="shared" si="0"/>
        <v>3675</v>
      </c>
      <c r="C46" s="30">
        <f t="shared" si="1"/>
        <v>3032.61</v>
      </c>
      <c r="D46" s="31"/>
      <c r="E46" s="30">
        <f t="shared" si="5"/>
        <v>1516.3050000000001</v>
      </c>
      <c r="F46" s="30">
        <f t="shared" si="6"/>
        <v>909.78300000000002</v>
      </c>
      <c r="G46" s="30">
        <f t="shared" si="7"/>
        <v>606.52200000000005</v>
      </c>
      <c r="H46" s="32">
        <f t="shared" si="4"/>
        <v>245</v>
      </c>
    </row>
    <row r="47" spans="1:8" x14ac:dyDescent="0.35">
      <c r="A47" s="23">
        <v>50</v>
      </c>
      <c r="B47" s="23">
        <f t="shared" si="0"/>
        <v>3750</v>
      </c>
      <c r="C47" s="30">
        <f t="shared" si="1"/>
        <v>3094.5</v>
      </c>
      <c r="D47" s="31"/>
      <c r="E47" s="30">
        <f t="shared" si="5"/>
        <v>1547.25</v>
      </c>
      <c r="F47" s="30">
        <f t="shared" si="6"/>
        <v>928.34999999999991</v>
      </c>
      <c r="G47" s="30">
        <f t="shared" si="7"/>
        <v>618.90000000000009</v>
      </c>
      <c r="H47" s="32">
        <f t="shared" si="4"/>
        <v>250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E9067-E52E-4BC7-9A8E-0B577F3E42B2}">
  <dimension ref="A1:S69"/>
  <sheetViews>
    <sheetView zoomScale="75" zoomScaleNormal="75" workbookViewId="0"/>
  </sheetViews>
  <sheetFormatPr defaultColWidth="9.1796875" defaultRowHeight="18.5" x14ac:dyDescent="0.45"/>
  <cols>
    <col min="1" max="1" width="6.81640625" style="10" customWidth="1"/>
    <col min="2" max="2" width="9.81640625" style="10" bestFit="1" customWidth="1"/>
    <col min="3" max="3" width="29.26953125" style="10" bestFit="1" customWidth="1"/>
    <col min="4" max="4" width="11.81640625" style="10" customWidth="1"/>
    <col min="5" max="5" width="14.7265625" style="10" customWidth="1"/>
    <col min="6" max="6" width="11.54296875" style="10" customWidth="1"/>
    <col min="7" max="7" width="12" style="10" customWidth="1"/>
    <col min="8" max="8" width="11.1796875" style="11" customWidth="1"/>
    <col min="9" max="9" width="11.1796875" style="10" customWidth="1"/>
    <col min="10" max="10" width="16.26953125" style="10" bestFit="1" customWidth="1"/>
    <col min="11" max="11" width="4.26953125" style="19" customWidth="1"/>
    <col min="12" max="12" width="14.26953125" style="10" customWidth="1"/>
    <col min="13" max="13" width="12.453125" style="10" customWidth="1"/>
    <col min="14" max="14" width="12" style="20" customWidth="1"/>
    <col min="15" max="16" width="11.81640625" style="10" customWidth="1"/>
    <col min="17" max="17" width="14.7265625" style="10" customWidth="1"/>
    <col min="18" max="18" width="12.1796875" style="10" customWidth="1"/>
    <col min="19" max="16384" width="9.1796875" style="10"/>
  </cols>
  <sheetData>
    <row r="1" spans="1:19" s="6" customFormat="1" ht="92.5" x14ac:dyDescent="0.45">
      <c r="A1" s="1"/>
      <c r="B1" s="2" t="s">
        <v>0</v>
      </c>
      <c r="C1" s="2" t="s">
        <v>1</v>
      </c>
      <c r="D1" s="2" t="s">
        <v>2</v>
      </c>
      <c r="E1" s="2" t="s">
        <v>63</v>
      </c>
      <c r="F1" s="2" t="s">
        <v>3</v>
      </c>
      <c r="G1" s="3" t="s">
        <v>4</v>
      </c>
      <c r="H1" s="2" t="s">
        <v>64</v>
      </c>
      <c r="I1" s="2" t="s">
        <v>5</v>
      </c>
      <c r="J1" s="2" t="s">
        <v>65</v>
      </c>
      <c r="K1" s="4"/>
      <c r="L1" s="5" t="s">
        <v>66</v>
      </c>
      <c r="M1" s="2" t="s">
        <v>7</v>
      </c>
      <c r="N1" s="2" t="s">
        <v>8</v>
      </c>
      <c r="O1" s="2" t="s">
        <v>67</v>
      </c>
      <c r="P1" s="2" t="s">
        <v>9</v>
      </c>
      <c r="Q1" s="2" t="s">
        <v>6</v>
      </c>
      <c r="R1" s="2" t="s">
        <v>10</v>
      </c>
      <c r="S1" s="2" t="s">
        <v>322</v>
      </c>
    </row>
    <row r="2" spans="1:19" x14ac:dyDescent="0.45">
      <c r="A2" s="7"/>
      <c r="B2" s="8">
        <v>1</v>
      </c>
      <c r="C2" s="9" t="s">
        <v>18</v>
      </c>
      <c r="D2" s="10">
        <f>E2+F2+H2</f>
        <v>297</v>
      </c>
      <c r="E2" s="10">
        <v>100</v>
      </c>
      <c r="F2" s="10">
        <v>99</v>
      </c>
      <c r="G2" s="36">
        <v>97</v>
      </c>
      <c r="H2" s="11">
        <v>98</v>
      </c>
      <c r="I2" s="36">
        <v>87</v>
      </c>
      <c r="J2" s="36">
        <v>88</v>
      </c>
      <c r="K2" s="12"/>
      <c r="L2" s="49">
        <v>78</v>
      </c>
      <c r="M2" s="21">
        <v>80.75</v>
      </c>
      <c r="N2" s="49">
        <v>67.25</v>
      </c>
      <c r="O2" s="21">
        <v>82.5</v>
      </c>
      <c r="P2" s="21">
        <v>144.75</v>
      </c>
      <c r="Q2" s="49">
        <v>69</v>
      </c>
      <c r="R2" s="13">
        <f>M2+O2+P2</f>
        <v>308</v>
      </c>
      <c r="S2" s="10">
        <v>6</v>
      </c>
    </row>
    <row r="3" spans="1:19" x14ac:dyDescent="0.45">
      <c r="A3" s="7"/>
      <c r="B3" s="8">
        <v>2</v>
      </c>
      <c r="C3" s="9" t="s">
        <v>15</v>
      </c>
      <c r="D3" s="10">
        <f>E3+F3+G3</f>
        <v>294</v>
      </c>
      <c r="E3" s="10">
        <v>97</v>
      </c>
      <c r="F3" s="10">
        <v>98</v>
      </c>
      <c r="G3" s="10">
        <v>99</v>
      </c>
      <c r="H3" s="48">
        <v>90</v>
      </c>
      <c r="I3" s="36">
        <v>92</v>
      </c>
      <c r="J3" s="36">
        <v>89</v>
      </c>
      <c r="K3" s="12"/>
      <c r="L3" s="49">
        <v>70.25</v>
      </c>
      <c r="M3" s="21">
        <v>79.75</v>
      </c>
      <c r="N3" s="21">
        <v>83.25</v>
      </c>
      <c r="O3" s="49">
        <v>69.5</v>
      </c>
      <c r="P3" s="21">
        <v>152.75</v>
      </c>
      <c r="Q3" s="49">
        <v>70</v>
      </c>
      <c r="R3" s="13">
        <f>M3+N3+P3</f>
        <v>315.75</v>
      </c>
      <c r="S3" s="10">
        <v>6</v>
      </c>
    </row>
    <row r="4" spans="1:19" x14ac:dyDescent="0.45">
      <c r="A4" s="7"/>
      <c r="B4" s="8">
        <v>3</v>
      </c>
      <c r="C4" s="9" t="s">
        <v>125</v>
      </c>
      <c r="D4" s="10">
        <f>E4+F4+G4+J4</f>
        <v>293</v>
      </c>
      <c r="E4" s="36">
        <v>0</v>
      </c>
      <c r="F4" s="10">
        <v>100</v>
      </c>
      <c r="G4" s="10">
        <v>98</v>
      </c>
      <c r="H4" s="48">
        <v>83</v>
      </c>
      <c r="I4" s="36">
        <v>88</v>
      </c>
      <c r="J4" s="10">
        <v>95</v>
      </c>
      <c r="K4" s="12"/>
      <c r="L4" s="49">
        <v>0</v>
      </c>
      <c r="M4" s="21">
        <v>88.75</v>
      </c>
      <c r="N4" s="21">
        <v>76</v>
      </c>
      <c r="O4" s="49">
        <v>30.5</v>
      </c>
      <c r="P4" s="21">
        <v>147</v>
      </c>
      <c r="Q4" s="49">
        <v>72.75</v>
      </c>
      <c r="R4" s="13">
        <f>L4+M4+N4+P4</f>
        <v>311.75</v>
      </c>
      <c r="S4" s="10">
        <v>5</v>
      </c>
    </row>
    <row r="5" spans="1:19" x14ac:dyDescent="0.45">
      <c r="A5" s="7"/>
      <c r="B5" s="8">
        <v>4</v>
      </c>
      <c r="C5" s="9" t="s">
        <v>131</v>
      </c>
      <c r="D5" s="10">
        <f>F5+I5+J5</f>
        <v>287</v>
      </c>
      <c r="E5" s="36">
        <v>92</v>
      </c>
      <c r="F5" s="10">
        <v>95</v>
      </c>
      <c r="G5" s="36">
        <v>94</v>
      </c>
      <c r="H5" s="48">
        <v>82</v>
      </c>
      <c r="I5" s="10">
        <v>96</v>
      </c>
      <c r="J5" s="10">
        <v>96</v>
      </c>
      <c r="K5" s="12"/>
      <c r="L5" s="49">
        <v>29</v>
      </c>
      <c r="M5" s="21">
        <v>59.5</v>
      </c>
      <c r="N5" s="49">
        <v>55.5</v>
      </c>
      <c r="O5" s="49">
        <v>27.25</v>
      </c>
      <c r="P5" s="21">
        <v>158.5</v>
      </c>
      <c r="Q5" s="21">
        <v>74</v>
      </c>
      <c r="R5" s="13">
        <f>M5+P5+Q5</f>
        <v>292</v>
      </c>
      <c r="S5" s="10">
        <v>6</v>
      </c>
    </row>
    <row r="6" spans="1:19" x14ac:dyDescent="0.45">
      <c r="A6" s="7"/>
      <c r="B6" s="8">
        <v>5</v>
      </c>
      <c r="C6" s="9" t="s">
        <v>12</v>
      </c>
      <c r="D6" s="10">
        <f>G6+H6+I6</f>
        <v>286</v>
      </c>
      <c r="E6" s="36">
        <v>90</v>
      </c>
      <c r="F6" s="36">
        <v>50</v>
      </c>
      <c r="G6" s="10">
        <v>96</v>
      </c>
      <c r="H6" s="11">
        <v>93</v>
      </c>
      <c r="I6" s="10">
        <v>97</v>
      </c>
      <c r="J6" s="36">
        <v>86</v>
      </c>
      <c r="K6" s="12"/>
      <c r="L6" s="49">
        <v>26</v>
      </c>
      <c r="M6" s="49">
        <v>0</v>
      </c>
      <c r="N6" s="49">
        <v>65.25</v>
      </c>
      <c r="O6" s="21">
        <v>73.5</v>
      </c>
      <c r="P6" s="21">
        <v>158.75</v>
      </c>
      <c r="Q6" s="21">
        <v>68</v>
      </c>
      <c r="R6" s="13">
        <f>M6+O6+P6+Q6</f>
        <v>300.25</v>
      </c>
      <c r="S6" s="10">
        <v>6</v>
      </c>
    </row>
    <row r="7" spans="1:19" x14ac:dyDescent="0.45">
      <c r="A7" s="7"/>
      <c r="B7" s="8">
        <v>6</v>
      </c>
      <c r="C7" s="9" t="s">
        <v>34</v>
      </c>
      <c r="D7" s="10">
        <f>E7+F7+G7+H7+I7</f>
        <v>285</v>
      </c>
      <c r="E7" s="10">
        <v>99</v>
      </c>
      <c r="F7" s="10">
        <v>94</v>
      </c>
      <c r="G7" s="10">
        <v>92</v>
      </c>
      <c r="H7" s="48">
        <v>0</v>
      </c>
      <c r="I7" s="36">
        <v>0</v>
      </c>
      <c r="J7" s="36">
        <v>77</v>
      </c>
      <c r="K7" s="12"/>
      <c r="L7" s="21">
        <v>75.5</v>
      </c>
      <c r="M7" s="21">
        <v>47.75</v>
      </c>
      <c r="N7" s="21">
        <v>45.75</v>
      </c>
      <c r="O7" s="49">
        <v>0</v>
      </c>
      <c r="P7" s="49">
        <v>0</v>
      </c>
      <c r="Q7" s="49">
        <v>30.75</v>
      </c>
      <c r="R7" s="13">
        <f>L7+M7+N7+O7+P7</f>
        <v>169</v>
      </c>
      <c r="S7" s="10">
        <v>4</v>
      </c>
    </row>
    <row r="8" spans="1:19" x14ac:dyDescent="0.45">
      <c r="A8" s="7"/>
      <c r="B8" s="8">
        <v>7</v>
      </c>
      <c r="C8" s="9" t="s">
        <v>132</v>
      </c>
      <c r="D8" s="10">
        <f>E8+F8+G8+H8+I8+J8</f>
        <v>285</v>
      </c>
      <c r="E8" s="10">
        <v>94</v>
      </c>
      <c r="F8" s="36">
        <v>0</v>
      </c>
      <c r="G8" s="36">
        <v>0</v>
      </c>
      <c r="H8" s="11">
        <v>94</v>
      </c>
      <c r="I8" s="36">
        <v>0</v>
      </c>
      <c r="J8" s="10">
        <v>97</v>
      </c>
      <c r="K8" s="12"/>
      <c r="L8" s="21">
        <v>42.75</v>
      </c>
      <c r="M8" s="21">
        <v>0</v>
      </c>
      <c r="N8" s="21">
        <v>0</v>
      </c>
      <c r="O8" s="21">
        <v>73.75</v>
      </c>
      <c r="P8" s="21">
        <v>0</v>
      </c>
      <c r="Q8" s="21">
        <v>74.5</v>
      </c>
      <c r="R8" s="13">
        <f>L8+M8+N8+O8+P8+Q8</f>
        <v>191</v>
      </c>
      <c r="S8" s="10">
        <v>3</v>
      </c>
    </row>
    <row r="9" spans="1:19" x14ac:dyDescent="0.45">
      <c r="A9" s="7"/>
      <c r="B9" s="8">
        <v>8</v>
      </c>
      <c r="C9" s="9" t="s">
        <v>124</v>
      </c>
      <c r="D9" s="10">
        <f>F9+H9+I9</f>
        <v>285</v>
      </c>
      <c r="E9" s="36">
        <v>50</v>
      </c>
      <c r="F9" s="10">
        <v>96</v>
      </c>
      <c r="G9" s="36">
        <v>91</v>
      </c>
      <c r="H9" s="11">
        <v>96</v>
      </c>
      <c r="I9" s="10">
        <v>93</v>
      </c>
      <c r="J9" s="36">
        <v>83</v>
      </c>
      <c r="K9" s="12"/>
      <c r="L9" s="49">
        <v>0</v>
      </c>
      <c r="M9" s="21">
        <v>67.5</v>
      </c>
      <c r="N9" s="49">
        <v>44.75</v>
      </c>
      <c r="O9" s="21">
        <v>77.5</v>
      </c>
      <c r="P9" s="21">
        <v>155.75</v>
      </c>
      <c r="Q9" s="49">
        <v>60.5</v>
      </c>
      <c r="R9" s="13">
        <f>L9+M9+O9+P9</f>
        <v>300.75</v>
      </c>
      <c r="S9" s="10">
        <v>6</v>
      </c>
    </row>
    <row r="10" spans="1:19" x14ac:dyDescent="0.45">
      <c r="A10" s="7"/>
      <c r="B10" s="8">
        <v>9</v>
      </c>
      <c r="C10" s="9" t="s">
        <v>11</v>
      </c>
      <c r="D10" s="10">
        <f>H10+I10+J10</f>
        <v>285</v>
      </c>
      <c r="E10" s="36">
        <v>88</v>
      </c>
      <c r="F10" s="36">
        <v>84</v>
      </c>
      <c r="G10" s="36">
        <v>85</v>
      </c>
      <c r="H10" s="11">
        <v>95</v>
      </c>
      <c r="I10" s="10">
        <v>98</v>
      </c>
      <c r="J10" s="10">
        <v>92</v>
      </c>
      <c r="K10" s="12"/>
      <c r="L10" s="49">
        <v>16.25</v>
      </c>
      <c r="M10" s="49">
        <v>18</v>
      </c>
      <c r="N10" s="49">
        <v>12</v>
      </c>
      <c r="O10" s="21">
        <v>75.25</v>
      </c>
      <c r="P10" s="21">
        <v>159.5</v>
      </c>
      <c r="Q10" s="21">
        <v>71.5</v>
      </c>
      <c r="R10" s="13">
        <f>O10+P10+Q10</f>
        <v>306.25</v>
      </c>
      <c r="S10" s="10">
        <v>6</v>
      </c>
    </row>
    <row r="11" spans="1:19" x14ac:dyDescent="0.45">
      <c r="A11" s="7"/>
      <c r="B11" s="8">
        <v>10</v>
      </c>
      <c r="C11" s="9" t="s">
        <v>13</v>
      </c>
      <c r="D11" s="10">
        <f>E11+H11+I11+J11</f>
        <v>285</v>
      </c>
      <c r="E11" s="36">
        <v>0</v>
      </c>
      <c r="F11" s="36">
        <v>50</v>
      </c>
      <c r="G11" s="36">
        <v>88</v>
      </c>
      <c r="H11" s="11">
        <v>91</v>
      </c>
      <c r="I11" s="10">
        <v>95</v>
      </c>
      <c r="J11" s="10">
        <v>99</v>
      </c>
      <c r="K11" s="12"/>
      <c r="L11" s="49">
        <v>0</v>
      </c>
      <c r="M11" s="49">
        <v>0</v>
      </c>
      <c r="N11" s="49">
        <v>32.75</v>
      </c>
      <c r="O11" s="21">
        <v>71.5</v>
      </c>
      <c r="P11" s="21">
        <v>158.5</v>
      </c>
      <c r="Q11" s="21">
        <v>80.25</v>
      </c>
      <c r="R11" s="13">
        <f>L11+M11+O11+P11+Q11</f>
        <v>310.25</v>
      </c>
      <c r="S11" s="10">
        <v>5</v>
      </c>
    </row>
    <row r="12" spans="1:19" x14ac:dyDescent="0.45">
      <c r="A12" s="7"/>
      <c r="B12" s="8">
        <v>11</v>
      </c>
      <c r="C12" s="9" t="s">
        <v>22</v>
      </c>
      <c r="D12" s="10">
        <f>H12+I12+J12</f>
        <v>284</v>
      </c>
      <c r="E12" s="36">
        <v>50</v>
      </c>
      <c r="F12" s="36">
        <v>85</v>
      </c>
      <c r="G12" s="36">
        <v>50</v>
      </c>
      <c r="H12" s="11">
        <v>97</v>
      </c>
      <c r="I12" s="10">
        <v>100</v>
      </c>
      <c r="J12" s="10">
        <v>87</v>
      </c>
      <c r="K12" s="12"/>
      <c r="L12" s="49">
        <v>0</v>
      </c>
      <c r="M12" s="21">
        <v>19</v>
      </c>
      <c r="N12" s="49">
        <v>0</v>
      </c>
      <c r="O12" s="21">
        <v>79.75</v>
      </c>
      <c r="P12" s="21">
        <v>164.5</v>
      </c>
      <c r="Q12" s="21">
        <v>68.75</v>
      </c>
      <c r="R12" s="13">
        <f>L12+M12+N12+O12+P12+Q12</f>
        <v>332</v>
      </c>
      <c r="S12" s="10">
        <v>6</v>
      </c>
    </row>
    <row r="13" spans="1:19" x14ac:dyDescent="0.45">
      <c r="A13" s="7"/>
      <c r="B13" s="8">
        <v>12</v>
      </c>
      <c r="C13" s="9" t="s">
        <v>129</v>
      </c>
      <c r="D13" s="10">
        <f>E13+F13+G13</f>
        <v>283</v>
      </c>
      <c r="E13" s="10">
        <v>86</v>
      </c>
      <c r="F13" s="10">
        <v>97</v>
      </c>
      <c r="G13" s="10">
        <v>100</v>
      </c>
      <c r="H13" s="48">
        <v>84</v>
      </c>
      <c r="I13" s="36">
        <v>83</v>
      </c>
      <c r="J13" s="36">
        <v>50</v>
      </c>
      <c r="K13" s="12"/>
      <c r="L13" s="49">
        <v>13.75</v>
      </c>
      <c r="M13" s="21">
        <v>78.25</v>
      </c>
      <c r="N13" s="21">
        <v>86.75</v>
      </c>
      <c r="O13" s="21">
        <v>40.75</v>
      </c>
      <c r="P13" s="21">
        <v>94.25</v>
      </c>
      <c r="Q13" s="49">
        <v>0</v>
      </c>
      <c r="R13" s="13">
        <f>M13+N13+O13+P13+Q13</f>
        <v>300</v>
      </c>
      <c r="S13" s="10">
        <v>5</v>
      </c>
    </row>
    <row r="14" spans="1:19" x14ac:dyDescent="0.45">
      <c r="A14" s="7"/>
      <c r="B14" s="8">
        <v>13</v>
      </c>
      <c r="C14" s="9" t="s">
        <v>19</v>
      </c>
      <c r="D14" s="10">
        <f>G14+I14+J14</f>
        <v>282</v>
      </c>
      <c r="E14" s="36">
        <v>85</v>
      </c>
      <c r="F14" s="36">
        <v>89</v>
      </c>
      <c r="G14" s="10">
        <v>95</v>
      </c>
      <c r="H14" s="48">
        <v>80</v>
      </c>
      <c r="I14" s="10">
        <v>94</v>
      </c>
      <c r="J14" s="10">
        <v>93</v>
      </c>
      <c r="K14" s="12"/>
      <c r="L14" s="49">
        <v>12.75</v>
      </c>
      <c r="M14" s="21">
        <v>36.25</v>
      </c>
      <c r="N14" s="21">
        <v>59.5</v>
      </c>
      <c r="O14" s="49">
        <v>12.75</v>
      </c>
      <c r="P14" s="21">
        <v>158.5</v>
      </c>
      <c r="Q14" s="21">
        <v>72</v>
      </c>
      <c r="R14" s="13">
        <f>M14+N14+P14+Q14</f>
        <v>326.25</v>
      </c>
      <c r="S14" s="10">
        <v>6</v>
      </c>
    </row>
    <row r="15" spans="1:19" x14ac:dyDescent="0.45">
      <c r="A15" s="7"/>
      <c r="B15" s="8">
        <v>14</v>
      </c>
      <c r="C15" s="9" t="s">
        <v>16</v>
      </c>
      <c r="D15" s="10">
        <f>E15+F15+H15</f>
        <v>280</v>
      </c>
      <c r="E15" s="10">
        <v>95</v>
      </c>
      <c r="F15" s="10">
        <v>93</v>
      </c>
      <c r="G15" s="36">
        <v>50</v>
      </c>
      <c r="H15" s="11">
        <v>92</v>
      </c>
      <c r="I15" s="36">
        <v>82</v>
      </c>
      <c r="J15" s="36">
        <v>85</v>
      </c>
      <c r="K15" s="12"/>
      <c r="L15" s="21">
        <v>57</v>
      </c>
      <c r="M15" s="49">
        <v>46.25</v>
      </c>
      <c r="N15" s="49">
        <v>0</v>
      </c>
      <c r="O15" s="21">
        <v>73.25</v>
      </c>
      <c r="P15" s="21">
        <v>76</v>
      </c>
      <c r="Q15" s="21">
        <v>67.5</v>
      </c>
      <c r="R15" s="13">
        <f>L15+N15+O15+P15+Q15</f>
        <v>273.75</v>
      </c>
      <c r="S15" s="10">
        <v>6</v>
      </c>
    </row>
    <row r="16" spans="1:19" x14ac:dyDescent="0.45">
      <c r="A16" s="7"/>
      <c r="B16" s="8">
        <v>15</v>
      </c>
      <c r="C16" s="9" t="s">
        <v>25</v>
      </c>
      <c r="D16" s="10">
        <f>E16+F16+I16+J16</f>
        <v>278</v>
      </c>
      <c r="E16" s="10">
        <v>96</v>
      </c>
      <c r="F16" s="10">
        <v>92</v>
      </c>
      <c r="G16" s="36">
        <v>89</v>
      </c>
      <c r="H16" s="48">
        <v>88</v>
      </c>
      <c r="I16" s="36">
        <v>0</v>
      </c>
      <c r="J16" s="10">
        <v>90</v>
      </c>
      <c r="K16" s="12"/>
      <c r="L16" s="21">
        <v>59.25</v>
      </c>
      <c r="M16" s="21">
        <v>46</v>
      </c>
      <c r="N16" s="49">
        <v>33</v>
      </c>
      <c r="O16" s="21">
        <v>59.5</v>
      </c>
      <c r="P16" s="49">
        <v>0</v>
      </c>
      <c r="Q16" s="21">
        <v>70</v>
      </c>
      <c r="R16" s="13">
        <f>L16+M16+O16+P16+Q16</f>
        <v>234.75</v>
      </c>
      <c r="S16" s="10">
        <v>5</v>
      </c>
    </row>
    <row r="17" spans="1:19" x14ac:dyDescent="0.45">
      <c r="A17" s="7"/>
      <c r="B17" s="8">
        <v>16</v>
      </c>
      <c r="C17" s="9" t="s">
        <v>40</v>
      </c>
      <c r="D17" s="10">
        <f>E17+F17+G17+H17+I17+J17</f>
        <v>275</v>
      </c>
      <c r="E17" s="10">
        <v>98</v>
      </c>
      <c r="F17" s="10">
        <v>90</v>
      </c>
      <c r="G17" s="10">
        <v>87</v>
      </c>
      <c r="H17" s="48">
        <v>0</v>
      </c>
      <c r="I17" s="36">
        <v>0</v>
      </c>
      <c r="J17" s="36">
        <v>0</v>
      </c>
      <c r="K17" s="12"/>
      <c r="L17" s="21">
        <v>71.75</v>
      </c>
      <c r="M17" s="21">
        <v>36.5</v>
      </c>
      <c r="N17" s="21">
        <v>30.25</v>
      </c>
      <c r="O17" s="21">
        <v>0</v>
      </c>
      <c r="P17" s="49">
        <v>0</v>
      </c>
      <c r="Q17" s="49">
        <v>0</v>
      </c>
      <c r="R17" s="13">
        <f>L17+M17+N17+O17+P17+Q17</f>
        <v>138.5</v>
      </c>
      <c r="S17" s="10">
        <v>3</v>
      </c>
    </row>
    <row r="18" spans="1:19" x14ac:dyDescent="0.45">
      <c r="A18" s="7"/>
      <c r="B18" s="8">
        <v>17</v>
      </c>
      <c r="C18" s="9" t="s">
        <v>23</v>
      </c>
      <c r="D18" s="10">
        <f>F18+G18+I18</f>
        <v>274</v>
      </c>
      <c r="E18" s="36">
        <v>50</v>
      </c>
      <c r="F18" s="10">
        <v>82</v>
      </c>
      <c r="G18" s="10">
        <v>93</v>
      </c>
      <c r="H18" s="48">
        <v>81</v>
      </c>
      <c r="I18" s="10">
        <v>99</v>
      </c>
      <c r="J18" s="36">
        <v>75</v>
      </c>
      <c r="K18" s="12"/>
      <c r="L18" s="49">
        <v>0</v>
      </c>
      <c r="M18" s="49">
        <v>13.5</v>
      </c>
      <c r="N18" s="21">
        <v>54.75</v>
      </c>
      <c r="O18" s="21">
        <v>26</v>
      </c>
      <c r="P18" s="21">
        <v>163.25</v>
      </c>
      <c r="Q18" s="21">
        <v>27</v>
      </c>
      <c r="R18" s="13">
        <f>L18+N18+O18+P18+Q18</f>
        <v>271</v>
      </c>
      <c r="S18" s="10">
        <v>6</v>
      </c>
    </row>
    <row r="19" spans="1:19" x14ac:dyDescent="0.45">
      <c r="A19" s="7"/>
      <c r="B19" s="8">
        <v>18</v>
      </c>
      <c r="C19" s="9" t="s">
        <v>61</v>
      </c>
      <c r="D19" s="10">
        <f>E19+F19+G19+H19+I19+J19</f>
        <v>273</v>
      </c>
      <c r="E19" s="10">
        <v>93</v>
      </c>
      <c r="F19" s="10">
        <v>0</v>
      </c>
      <c r="G19" s="10">
        <v>0</v>
      </c>
      <c r="H19" s="11">
        <v>0</v>
      </c>
      <c r="I19" s="10">
        <v>86</v>
      </c>
      <c r="J19" s="10">
        <v>94</v>
      </c>
      <c r="K19" s="12"/>
      <c r="L19" s="21">
        <v>33.5</v>
      </c>
      <c r="M19" s="21">
        <v>0</v>
      </c>
      <c r="N19" s="21">
        <v>0</v>
      </c>
      <c r="O19" s="21">
        <v>0</v>
      </c>
      <c r="P19" s="21">
        <v>138.5</v>
      </c>
      <c r="Q19" s="21">
        <v>72.75</v>
      </c>
      <c r="R19" s="13">
        <f t="shared" ref="R19:R46" si="0">L19+M19+N19+O19+P19+Q19</f>
        <v>244.75</v>
      </c>
      <c r="S19" s="10">
        <v>3</v>
      </c>
    </row>
    <row r="20" spans="1:19" x14ac:dyDescent="0.45">
      <c r="A20" s="7"/>
      <c r="B20" s="8">
        <v>19</v>
      </c>
      <c r="C20" s="9" t="s">
        <v>17</v>
      </c>
      <c r="D20" s="10">
        <f>E20+F20+G20+H20+I20+J20</f>
        <v>271</v>
      </c>
      <c r="E20" s="10">
        <v>91</v>
      </c>
      <c r="F20" s="10">
        <v>0</v>
      </c>
      <c r="G20" s="10">
        <v>0</v>
      </c>
      <c r="H20" s="11">
        <v>0</v>
      </c>
      <c r="I20" s="10">
        <v>89</v>
      </c>
      <c r="J20" s="10">
        <v>91</v>
      </c>
      <c r="K20" s="12"/>
      <c r="L20" s="21">
        <v>26.25</v>
      </c>
      <c r="M20" s="21">
        <v>0</v>
      </c>
      <c r="N20" s="21">
        <v>0</v>
      </c>
      <c r="O20" s="21">
        <v>0</v>
      </c>
      <c r="P20" s="21">
        <v>147.75</v>
      </c>
      <c r="Q20" s="21">
        <v>70.5</v>
      </c>
      <c r="R20" s="13">
        <f t="shared" si="0"/>
        <v>244.5</v>
      </c>
      <c r="S20" s="10">
        <v>3</v>
      </c>
    </row>
    <row r="21" spans="1:19" x14ac:dyDescent="0.45">
      <c r="A21" s="7"/>
      <c r="B21" s="8">
        <v>20</v>
      </c>
      <c r="C21" s="9" t="s">
        <v>38</v>
      </c>
      <c r="D21" s="10">
        <f>E21+F21+G21+H21+I21+J21</f>
        <v>265</v>
      </c>
      <c r="E21" s="10">
        <v>0</v>
      </c>
      <c r="F21" s="10">
        <v>91</v>
      </c>
      <c r="G21" s="10">
        <v>90</v>
      </c>
      <c r="H21" s="11">
        <v>0</v>
      </c>
      <c r="I21" s="10">
        <v>0</v>
      </c>
      <c r="J21" s="10">
        <v>84</v>
      </c>
      <c r="K21" s="12"/>
      <c r="L21" s="21">
        <v>0</v>
      </c>
      <c r="M21" s="21">
        <v>40</v>
      </c>
      <c r="N21" s="21">
        <v>37.75</v>
      </c>
      <c r="O21" s="21">
        <v>0</v>
      </c>
      <c r="P21" s="21">
        <v>0</v>
      </c>
      <c r="Q21" s="21">
        <v>67.25</v>
      </c>
      <c r="R21" s="13">
        <f t="shared" si="0"/>
        <v>145</v>
      </c>
      <c r="S21" s="10">
        <v>3</v>
      </c>
    </row>
    <row r="22" spans="1:19" x14ac:dyDescent="0.45">
      <c r="A22" s="7"/>
      <c r="B22" s="8">
        <v>21</v>
      </c>
      <c r="C22" s="9" t="s">
        <v>128</v>
      </c>
      <c r="D22" s="10">
        <f>F22+G22+I22</f>
        <v>259</v>
      </c>
      <c r="E22" s="36">
        <v>50</v>
      </c>
      <c r="F22" s="10">
        <v>88</v>
      </c>
      <c r="G22" s="10">
        <v>86</v>
      </c>
      <c r="H22" s="48">
        <v>0</v>
      </c>
      <c r="I22" s="10">
        <v>85</v>
      </c>
      <c r="J22" s="36">
        <v>73</v>
      </c>
      <c r="K22" s="12"/>
      <c r="L22" s="49">
        <v>0</v>
      </c>
      <c r="M22" s="21">
        <v>32</v>
      </c>
      <c r="N22" s="21">
        <v>12.5</v>
      </c>
      <c r="O22" s="49">
        <v>0</v>
      </c>
      <c r="P22" s="21">
        <v>130.75</v>
      </c>
      <c r="Q22" s="21">
        <v>14.25</v>
      </c>
      <c r="R22" s="13">
        <f t="shared" si="0"/>
        <v>189.5</v>
      </c>
      <c r="S22" s="10">
        <v>5</v>
      </c>
    </row>
    <row r="23" spans="1:19" x14ac:dyDescent="0.45">
      <c r="A23" s="7"/>
      <c r="B23" s="8">
        <v>22</v>
      </c>
      <c r="C23" s="9" t="s">
        <v>24</v>
      </c>
      <c r="D23" s="10">
        <f>F23+I23+J23</f>
        <v>258</v>
      </c>
      <c r="E23" s="36">
        <v>50</v>
      </c>
      <c r="F23" s="10">
        <v>87</v>
      </c>
      <c r="G23" s="36">
        <v>50</v>
      </c>
      <c r="H23" s="48">
        <v>50</v>
      </c>
      <c r="I23" s="10">
        <v>90</v>
      </c>
      <c r="J23" s="10">
        <v>81</v>
      </c>
      <c r="K23" s="12"/>
      <c r="L23" s="49">
        <v>0</v>
      </c>
      <c r="M23" s="21">
        <v>29.5</v>
      </c>
      <c r="N23" s="49">
        <v>0</v>
      </c>
      <c r="O23" s="21">
        <v>0</v>
      </c>
      <c r="P23" s="21">
        <v>150.75</v>
      </c>
      <c r="Q23" s="21">
        <v>43.25</v>
      </c>
      <c r="R23" s="13">
        <f t="shared" si="0"/>
        <v>223.5</v>
      </c>
      <c r="S23" s="10">
        <v>6</v>
      </c>
    </row>
    <row r="24" spans="1:19" x14ac:dyDescent="0.45">
      <c r="A24" s="7"/>
      <c r="B24" s="8">
        <v>23</v>
      </c>
      <c r="C24" s="9" t="s">
        <v>39</v>
      </c>
      <c r="D24" s="10">
        <f>E24+F24+G24+H24+I24+J24</f>
        <v>250</v>
      </c>
      <c r="E24" s="10">
        <v>50</v>
      </c>
      <c r="F24" s="10">
        <v>0</v>
      </c>
      <c r="G24" s="10">
        <v>0</v>
      </c>
      <c r="H24" s="11">
        <v>100</v>
      </c>
      <c r="I24" s="10">
        <v>0</v>
      </c>
      <c r="J24" s="10">
        <v>100</v>
      </c>
      <c r="K24" s="12"/>
      <c r="L24" s="21">
        <v>0</v>
      </c>
      <c r="M24" s="21">
        <v>0</v>
      </c>
      <c r="N24" s="21">
        <v>0</v>
      </c>
      <c r="O24" s="21">
        <v>85.5</v>
      </c>
      <c r="P24" s="21">
        <v>0</v>
      </c>
      <c r="Q24" s="21">
        <v>80.5</v>
      </c>
      <c r="R24" s="13">
        <f t="shared" si="0"/>
        <v>166</v>
      </c>
      <c r="S24" s="10">
        <v>3</v>
      </c>
    </row>
    <row r="25" spans="1:19" x14ac:dyDescent="0.45">
      <c r="A25" s="7"/>
      <c r="B25" s="8">
        <v>24</v>
      </c>
      <c r="C25" s="9" t="s">
        <v>32</v>
      </c>
      <c r="D25" s="10">
        <f>F25+H25+I25+J25</f>
        <v>249</v>
      </c>
      <c r="E25" s="36">
        <v>50</v>
      </c>
      <c r="F25" s="10">
        <v>83</v>
      </c>
      <c r="G25" s="36">
        <v>50</v>
      </c>
      <c r="H25" s="11">
        <v>86</v>
      </c>
      <c r="I25" s="36">
        <v>0</v>
      </c>
      <c r="J25" s="10">
        <v>80</v>
      </c>
      <c r="K25" s="12"/>
      <c r="L25" s="21">
        <v>0</v>
      </c>
      <c r="M25" s="21">
        <v>15</v>
      </c>
      <c r="N25" s="21">
        <v>0</v>
      </c>
      <c r="O25" s="21">
        <v>47.25</v>
      </c>
      <c r="P25" s="21">
        <v>0</v>
      </c>
      <c r="Q25" s="21">
        <v>42.25</v>
      </c>
      <c r="R25" s="13">
        <f t="shared" si="0"/>
        <v>104.5</v>
      </c>
      <c r="S25" s="10">
        <v>5</v>
      </c>
    </row>
    <row r="26" spans="1:19" x14ac:dyDescent="0.45">
      <c r="A26" s="7"/>
      <c r="B26" s="8">
        <v>25</v>
      </c>
      <c r="C26" s="9" t="s">
        <v>43</v>
      </c>
      <c r="D26" s="10">
        <f>G26+H26+I26+J26</f>
        <v>249</v>
      </c>
      <c r="E26" s="36">
        <v>50</v>
      </c>
      <c r="F26" s="36">
        <v>50</v>
      </c>
      <c r="G26" s="10">
        <v>0</v>
      </c>
      <c r="H26" s="11">
        <v>89</v>
      </c>
      <c r="I26" s="10">
        <v>81</v>
      </c>
      <c r="J26" s="10">
        <v>79</v>
      </c>
      <c r="K26" s="12"/>
      <c r="L26" s="21">
        <v>0</v>
      </c>
      <c r="M26" s="21">
        <v>0</v>
      </c>
      <c r="N26" s="21">
        <v>0</v>
      </c>
      <c r="O26" s="21">
        <v>69.25</v>
      </c>
      <c r="P26" s="21">
        <v>29.5</v>
      </c>
      <c r="Q26" s="21">
        <v>40.25</v>
      </c>
      <c r="R26" s="13">
        <f t="shared" si="0"/>
        <v>139</v>
      </c>
      <c r="S26" s="10">
        <v>5</v>
      </c>
    </row>
    <row r="27" spans="1:19" x14ac:dyDescent="0.45">
      <c r="A27" s="7"/>
      <c r="B27" s="8">
        <v>26</v>
      </c>
      <c r="C27" s="9" t="s">
        <v>21</v>
      </c>
      <c r="D27" s="10">
        <f>E27+F27+G27+H27+I27+J27</f>
        <v>235</v>
      </c>
      <c r="E27" s="10">
        <v>50</v>
      </c>
      <c r="F27" s="10">
        <v>86</v>
      </c>
      <c r="G27" s="10">
        <v>0</v>
      </c>
      <c r="H27" s="11">
        <v>99</v>
      </c>
      <c r="I27" s="36">
        <v>0</v>
      </c>
      <c r="J27" s="36">
        <v>0</v>
      </c>
      <c r="K27" s="12"/>
      <c r="L27" s="21">
        <v>0</v>
      </c>
      <c r="M27" s="21">
        <v>26</v>
      </c>
      <c r="N27" s="21">
        <v>0</v>
      </c>
      <c r="O27" s="21">
        <v>83</v>
      </c>
      <c r="P27" s="21">
        <v>0</v>
      </c>
      <c r="Q27" s="21">
        <v>0</v>
      </c>
      <c r="R27" s="13">
        <f t="shared" si="0"/>
        <v>109</v>
      </c>
      <c r="S27" s="10">
        <v>3</v>
      </c>
    </row>
    <row r="28" spans="1:19" x14ac:dyDescent="0.45">
      <c r="A28" s="7"/>
      <c r="B28" s="8">
        <v>27</v>
      </c>
      <c r="C28" s="9" t="s">
        <v>44</v>
      </c>
      <c r="D28" s="10">
        <f>E28+F28+G28+H28+I28+J28</f>
        <v>215</v>
      </c>
      <c r="E28" s="10">
        <v>50</v>
      </c>
      <c r="F28" s="10">
        <v>0</v>
      </c>
      <c r="G28" s="10">
        <v>0</v>
      </c>
      <c r="H28" s="11">
        <v>87</v>
      </c>
      <c r="I28" s="10">
        <v>0</v>
      </c>
      <c r="J28" s="10">
        <v>78</v>
      </c>
      <c r="K28" s="12"/>
      <c r="L28" s="21">
        <v>0</v>
      </c>
      <c r="M28" s="21">
        <v>0</v>
      </c>
      <c r="N28" s="21">
        <v>0</v>
      </c>
      <c r="O28" s="21">
        <v>53.75</v>
      </c>
      <c r="P28" s="21">
        <v>0</v>
      </c>
      <c r="Q28" s="21">
        <v>40</v>
      </c>
      <c r="R28" s="13">
        <f t="shared" si="0"/>
        <v>93.75</v>
      </c>
      <c r="S28" s="10">
        <v>3</v>
      </c>
    </row>
    <row r="29" spans="1:19" x14ac:dyDescent="0.45">
      <c r="A29" s="7"/>
      <c r="B29" s="8">
        <v>28</v>
      </c>
      <c r="C29" s="9" t="s">
        <v>28</v>
      </c>
      <c r="D29" s="10">
        <f>E29+G29+H29+I29+J29</f>
        <v>215</v>
      </c>
      <c r="E29" s="36">
        <v>0</v>
      </c>
      <c r="F29" s="36">
        <v>50</v>
      </c>
      <c r="G29" s="10">
        <v>50</v>
      </c>
      <c r="H29" s="48">
        <v>0</v>
      </c>
      <c r="I29" s="10">
        <v>91</v>
      </c>
      <c r="J29" s="10">
        <v>74</v>
      </c>
      <c r="K29" s="12"/>
      <c r="L29" s="21">
        <v>0</v>
      </c>
      <c r="M29" s="21">
        <v>0</v>
      </c>
      <c r="N29" s="21">
        <v>0</v>
      </c>
      <c r="O29" s="21">
        <v>0</v>
      </c>
      <c r="P29" s="21">
        <v>151.5</v>
      </c>
      <c r="Q29" s="21">
        <v>14.25</v>
      </c>
      <c r="R29" s="13">
        <f t="shared" si="0"/>
        <v>165.75</v>
      </c>
      <c r="S29" s="10">
        <v>4</v>
      </c>
    </row>
    <row r="30" spans="1:19" x14ac:dyDescent="0.45">
      <c r="A30" s="7"/>
      <c r="B30" s="8">
        <v>29</v>
      </c>
      <c r="C30" s="9" t="s">
        <v>50</v>
      </c>
      <c r="D30" s="10">
        <f>E30+F30+G30+H30+I30+J30</f>
        <v>207</v>
      </c>
      <c r="E30" s="10">
        <v>50</v>
      </c>
      <c r="F30" s="10">
        <v>0</v>
      </c>
      <c r="G30" s="10">
        <v>0</v>
      </c>
      <c r="H30" s="11">
        <v>85</v>
      </c>
      <c r="I30" s="10">
        <v>0</v>
      </c>
      <c r="J30" s="10">
        <v>72</v>
      </c>
      <c r="K30" s="12"/>
      <c r="L30" s="21">
        <v>0</v>
      </c>
      <c r="M30" s="21">
        <v>0</v>
      </c>
      <c r="N30" s="21">
        <v>0</v>
      </c>
      <c r="O30" s="21">
        <v>41.5</v>
      </c>
      <c r="P30" s="21">
        <v>0</v>
      </c>
      <c r="Q30" s="21">
        <v>12</v>
      </c>
      <c r="R30" s="13">
        <f t="shared" si="0"/>
        <v>53.5</v>
      </c>
      <c r="S30" s="10">
        <v>3</v>
      </c>
    </row>
    <row r="31" spans="1:19" x14ac:dyDescent="0.45">
      <c r="A31" s="7"/>
      <c r="B31" s="8">
        <v>30</v>
      </c>
      <c r="C31" s="9" t="s">
        <v>46</v>
      </c>
      <c r="D31" s="10">
        <f>F31+G31+H31+I31+J31</f>
        <v>198</v>
      </c>
      <c r="E31" s="36">
        <v>50</v>
      </c>
      <c r="F31" s="10">
        <v>50</v>
      </c>
      <c r="G31" s="10">
        <v>50</v>
      </c>
      <c r="H31" s="48">
        <v>0</v>
      </c>
      <c r="I31" s="36">
        <v>0</v>
      </c>
      <c r="J31" s="10">
        <v>98</v>
      </c>
      <c r="K31" s="12"/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74.75</v>
      </c>
      <c r="R31" s="13">
        <f t="shared" si="0"/>
        <v>74.75</v>
      </c>
      <c r="S31" s="10">
        <v>4</v>
      </c>
    </row>
    <row r="32" spans="1:19" x14ac:dyDescent="0.45">
      <c r="A32" s="7"/>
      <c r="B32" s="8">
        <v>31</v>
      </c>
      <c r="C32" s="9" t="s">
        <v>14</v>
      </c>
      <c r="D32" s="10">
        <f>G32+H32+I32+J32</f>
        <v>184</v>
      </c>
      <c r="E32" s="36">
        <v>50</v>
      </c>
      <c r="F32" s="36">
        <v>50</v>
      </c>
      <c r="G32" s="10">
        <v>50</v>
      </c>
      <c r="H32" s="11">
        <v>50</v>
      </c>
      <c r="I32" s="10">
        <v>84</v>
      </c>
      <c r="J32" s="36">
        <v>0</v>
      </c>
      <c r="K32" s="12"/>
      <c r="L32" s="21">
        <v>0</v>
      </c>
      <c r="M32" s="21">
        <v>0</v>
      </c>
      <c r="N32" s="21">
        <v>0</v>
      </c>
      <c r="O32" s="21">
        <v>0</v>
      </c>
      <c r="P32" s="21">
        <v>114.25</v>
      </c>
      <c r="Q32" s="21">
        <v>0</v>
      </c>
      <c r="R32" s="13">
        <f t="shared" si="0"/>
        <v>114.25</v>
      </c>
      <c r="S32" s="10">
        <v>4</v>
      </c>
    </row>
    <row r="33" spans="1:19" x14ac:dyDescent="0.45">
      <c r="A33" s="7"/>
      <c r="B33" s="8">
        <v>32</v>
      </c>
      <c r="C33" s="9" t="s">
        <v>176</v>
      </c>
      <c r="D33" s="10">
        <f t="shared" ref="D33:D46" si="1">E33+F33+G33+H33+I33+J33</f>
        <v>182</v>
      </c>
      <c r="E33" s="10">
        <v>0</v>
      </c>
      <c r="F33" s="10">
        <v>50</v>
      </c>
      <c r="G33" s="10">
        <v>50</v>
      </c>
      <c r="H33" s="11">
        <v>0</v>
      </c>
      <c r="I33" s="10">
        <v>0</v>
      </c>
      <c r="J33" s="10">
        <v>82</v>
      </c>
      <c r="K33" s="12"/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55.25</v>
      </c>
      <c r="R33" s="13">
        <f t="shared" si="0"/>
        <v>55.25</v>
      </c>
      <c r="S33" s="10">
        <v>3</v>
      </c>
    </row>
    <row r="34" spans="1:19" x14ac:dyDescent="0.45">
      <c r="A34" s="7"/>
      <c r="B34" s="8">
        <v>33</v>
      </c>
      <c r="C34" s="9" t="s">
        <v>42</v>
      </c>
      <c r="D34" s="10">
        <f t="shared" si="1"/>
        <v>126</v>
      </c>
      <c r="E34" s="10">
        <v>50</v>
      </c>
      <c r="F34" s="10">
        <v>0</v>
      </c>
      <c r="G34" s="10">
        <v>0</v>
      </c>
      <c r="H34" s="48">
        <v>0</v>
      </c>
      <c r="I34" s="10">
        <v>0</v>
      </c>
      <c r="J34" s="10">
        <v>76</v>
      </c>
      <c r="K34" s="12"/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30.5</v>
      </c>
      <c r="R34" s="13">
        <f t="shared" si="0"/>
        <v>30.5</v>
      </c>
      <c r="S34" s="10">
        <v>3</v>
      </c>
    </row>
    <row r="35" spans="1:19" x14ac:dyDescent="0.45">
      <c r="A35" s="7"/>
      <c r="B35" s="8">
        <v>34</v>
      </c>
      <c r="C35" s="9" t="s">
        <v>130</v>
      </c>
      <c r="D35" s="10">
        <f t="shared" si="1"/>
        <v>89</v>
      </c>
      <c r="E35" s="10">
        <v>89</v>
      </c>
      <c r="F35" s="10">
        <v>0</v>
      </c>
      <c r="G35" s="10">
        <v>0</v>
      </c>
      <c r="H35" s="11">
        <v>0</v>
      </c>
      <c r="I35" s="10">
        <v>0</v>
      </c>
      <c r="J35" s="10">
        <v>0</v>
      </c>
      <c r="K35" s="12"/>
      <c r="L35" s="21">
        <v>25.75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13">
        <f t="shared" si="0"/>
        <v>25.75</v>
      </c>
      <c r="S35" s="10">
        <v>1</v>
      </c>
    </row>
    <row r="36" spans="1:19" x14ac:dyDescent="0.45">
      <c r="A36" s="7"/>
      <c r="B36" s="8">
        <v>35</v>
      </c>
      <c r="C36" s="9" t="s">
        <v>20</v>
      </c>
      <c r="D36" s="10">
        <f t="shared" si="1"/>
        <v>87</v>
      </c>
      <c r="E36" s="10">
        <v>87</v>
      </c>
      <c r="F36" s="10">
        <v>0</v>
      </c>
      <c r="G36" s="10">
        <v>0</v>
      </c>
      <c r="H36" s="11">
        <v>0</v>
      </c>
      <c r="I36" s="10">
        <v>0</v>
      </c>
      <c r="J36" s="10">
        <v>0</v>
      </c>
      <c r="K36" s="12"/>
      <c r="L36" s="21">
        <v>14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13">
        <f t="shared" si="0"/>
        <v>14</v>
      </c>
      <c r="S36" s="10">
        <v>1</v>
      </c>
    </row>
    <row r="37" spans="1:19" x14ac:dyDescent="0.45">
      <c r="A37" s="7"/>
      <c r="B37" s="8">
        <v>36</v>
      </c>
      <c r="C37" s="9" t="s">
        <v>289</v>
      </c>
      <c r="D37" s="10">
        <f t="shared" si="1"/>
        <v>80</v>
      </c>
      <c r="E37" s="10">
        <v>0</v>
      </c>
      <c r="F37" s="10">
        <v>0</v>
      </c>
      <c r="G37" s="10">
        <v>0</v>
      </c>
      <c r="H37" s="11">
        <v>0</v>
      </c>
      <c r="I37" s="10">
        <v>80</v>
      </c>
      <c r="J37" s="10">
        <v>0</v>
      </c>
      <c r="K37" s="12"/>
      <c r="L37" s="21">
        <v>0</v>
      </c>
      <c r="M37" s="21">
        <v>0</v>
      </c>
      <c r="N37" s="21">
        <v>0</v>
      </c>
      <c r="O37" s="21">
        <v>0</v>
      </c>
      <c r="P37" s="21">
        <v>15</v>
      </c>
      <c r="Q37" s="21">
        <v>0</v>
      </c>
      <c r="R37" s="13">
        <f t="shared" si="0"/>
        <v>15</v>
      </c>
      <c r="S37" s="10">
        <v>1</v>
      </c>
    </row>
    <row r="38" spans="1:19" x14ac:dyDescent="0.45">
      <c r="A38" s="7"/>
      <c r="B38" s="8">
        <v>37</v>
      </c>
      <c r="C38" s="9" t="s">
        <v>30</v>
      </c>
      <c r="D38" s="10">
        <f t="shared" si="1"/>
        <v>50</v>
      </c>
      <c r="E38" s="10">
        <v>50</v>
      </c>
      <c r="F38" s="10">
        <v>0</v>
      </c>
      <c r="G38" s="10">
        <v>0</v>
      </c>
      <c r="H38" s="11">
        <v>0</v>
      </c>
      <c r="I38" s="10">
        <v>0</v>
      </c>
      <c r="J38" s="10">
        <v>0</v>
      </c>
      <c r="K38" s="12"/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13">
        <f t="shared" si="0"/>
        <v>0</v>
      </c>
      <c r="S38" s="10">
        <v>1</v>
      </c>
    </row>
    <row r="39" spans="1:19" x14ac:dyDescent="0.45">
      <c r="A39" s="7"/>
      <c r="B39" s="8">
        <v>38</v>
      </c>
      <c r="C39" s="9" t="s">
        <v>127</v>
      </c>
      <c r="D39" s="10">
        <f t="shared" si="1"/>
        <v>50</v>
      </c>
      <c r="E39" s="10">
        <v>50</v>
      </c>
      <c r="F39" s="10">
        <v>0</v>
      </c>
      <c r="G39" s="10">
        <v>0</v>
      </c>
      <c r="H39" s="48">
        <v>0</v>
      </c>
      <c r="I39" s="10">
        <v>0</v>
      </c>
      <c r="J39" s="10">
        <v>0</v>
      </c>
      <c r="K39" s="12"/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13">
        <f t="shared" si="0"/>
        <v>0</v>
      </c>
      <c r="S39" s="10">
        <v>2</v>
      </c>
    </row>
    <row r="40" spans="1:19" x14ac:dyDescent="0.45">
      <c r="A40" s="7"/>
      <c r="B40" s="8">
        <v>39</v>
      </c>
      <c r="C40" s="9" t="s">
        <v>31</v>
      </c>
      <c r="D40" s="10">
        <f t="shared" si="1"/>
        <v>0</v>
      </c>
      <c r="E40" s="10">
        <v>0</v>
      </c>
      <c r="F40" s="10">
        <v>0</v>
      </c>
      <c r="G40" s="10">
        <v>0</v>
      </c>
      <c r="H40" s="11">
        <v>0</v>
      </c>
      <c r="I40" s="10">
        <v>0</v>
      </c>
      <c r="J40" s="10">
        <v>0</v>
      </c>
      <c r="K40" s="12"/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13">
        <f t="shared" si="0"/>
        <v>0</v>
      </c>
      <c r="S40" s="10">
        <v>0</v>
      </c>
    </row>
    <row r="41" spans="1:19" x14ac:dyDescent="0.45">
      <c r="A41" s="7"/>
      <c r="B41" s="8">
        <v>40</v>
      </c>
      <c r="C41" s="9" t="s">
        <v>48</v>
      </c>
      <c r="D41" s="10">
        <f t="shared" si="1"/>
        <v>0</v>
      </c>
      <c r="E41" s="10">
        <v>0</v>
      </c>
      <c r="F41" s="10">
        <v>0</v>
      </c>
      <c r="G41" s="10">
        <v>0</v>
      </c>
      <c r="H41" s="11">
        <v>0</v>
      </c>
      <c r="I41" s="10">
        <v>0</v>
      </c>
      <c r="J41" s="10">
        <v>0</v>
      </c>
      <c r="K41" s="12"/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13">
        <f t="shared" si="0"/>
        <v>0</v>
      </c>
      <c r="S41" s="10">
        <v>0</v>
      </c>
    </row>
    <row r="42" spans="1:19" x14ac:dyDescent="0.45">
      <c r="A42" s="7"/>
      <c r="B42" s="8">
        <v>41</v>
      </c>
      <c r="C42" s="9" t="s">
        <v>57</v>
      </c>
      <c r="D42" s="10">
        <f t="shared" si="1"/>
        <v>0</v>
      </c>
      <c r="E42" s="10">
        <v>0</v>
      </c>
      <c r="F42" s="10">
        <v>0</v>
      </c>
      <c r="G42" s="10">
        <v>0</v>
      </c>
      <c r="H42" s="11">
        <v>0</v>
      </c>
      <c r="I42" s="10">
        <v>0</v>
      </c>
      <c r="J42" s="10">
        <v>0</v>
      </c>
      <c r="K42" s="12"/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13">
        <f t="shared" si="0"/>
        <v>0</v>
      </c>
      <c r="S42" s="10">
        <v>0</v>
      </c>
    </row>
    <row r="43" spans="1:19" x14ac:dyDescent="0.45">
      <c r="A43" s="7"/>
      <c r="B43" s="8">
        <v>42</v>
      </c>
      <c r="C43" s="9" t="s">
        <v>58</v>
      </c>
      <c r="D43" s="10">
        <f t="shared" si="1"/>
        <v>0</v>
      </c>
      <c r="E43" s="10">
        <v>0</v>
      </c>
      <c r="F43" s="10">
        <v>0</v>
      </c>
      <c r="G43" s="10">
        <v>0</v>
      </c>
      <c r="H43" s="11">
        <v>0</v>
      </c>
      <c r="I43" s="10">
        <v>0</v>
      </c>
      <c r="J43" s="10">
        <v>0</v>
      </c>
      <c r="K43" s="12"/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13">
        <f t="shared" si="0"/>
        <v>0</v>
      </c>
      <c r="S43" s="10">
        <v>0</v>
      </c>
    </row>
    <row r="44" spans="1:19" x14ac:dyDescent="0.45">
      <c r="A44" s="7"/>
      <c r="B44" s="8">
        <v>43</v>
      </c>
      <c r="C44" s="9" t="s">
        <v>126</v>
      </c>
      <c r="D44" s="10">
        <f t="shared" si="1"/>
        <v>0</v>
      </c>
      <c r="E44" s="10">
        <v>0</v>
      </c>
      <c r="F44" s="10">
        <v>0</v>
      </c>
      <c r="G44" s="10">
        <v>0</v>
      </c>
      <c r="H44" s="11">
        <v>0</v>
      </c>
      <c r="I44" s="10">
        <v>0</v>
      </c>
      <c r="J44" s="10">
        <v>0</v>
      </c>
      <c r="K44" s="12"/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13">
        <f t="shared" si="0"/>
        <v>0</v>
      </c>
      <c r="S44" s="10">
        <v>0</v>
      </c>
    </row>
    <row r="45" spans="1:19" x14ac:dyDescent="0.45">
      <c r="A45" s="7"/>
      <c r="B45" s="8">
        <v>44</v>
      </c>
      <c r="C45" s="9" t="s">
        <v>62</v>
      </c>
      <c r="D45" s="10">
        <f t="shared" si="1"/>
        <v>0</v>
      </c>
      <c r="E45" s="10">
        <v>0</v>
      </c>
      <c r="F45" s="10">
        <v>0</v>
      </c>
      <c r="G45" s="10">
        <v>0</v>
      </c>
      <c r="H45" s="11">
        <v>0</v>
      </c>
      <c r="I45" s="10">
        <v>0</v>
      </c>
      <c r="J45" s="10">
        <v>0</v>
      </c>
      <c r="K45" s="12"/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13">
        <f t="shared" si="0"/>
        <v>0</v>
      </c>
      <c r="S45" s="10">
        <v>0</v>
      </c>
    </row>
    <row r="46" spans="1:19" x14ac:dyDescent="0.45">
      <c r="A46" s="7"/>
      <c r="B46" s="8">
        <v>45</v>
      </c>
      <c r="C46" s="9" t="s">
        <v>55</v>
      </c>
      <c r="D46" s="10">
        <f t="shared" si="1"/>
        <v>0</v>
      </c>
      <c r="E46" s="10">
        <v>0</v>
      </c>
      <c r="F46" s="10">
        <v>0</v>
      </c>
      <c r="G46" s="10">
        <v>0</v>
      </c>
      <c r="H46" s="11">
        <v>0</v>
      </c>
      <c r="I46" s="10">
        <v>0</v>
      </c>
      <c r="J46" s="10">
        <v>0</v>
      </c>
      <c r="K46" s="12"/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13">
        <f t="shared" si="0"/>
        <v>0</v>
      </c>
      <c r="S46" s="10">
        <v>0</v>
      </c>
    </row>
    <row r="47" spans="1:19" x14ac:dyDescent="0.45">
      <c r="A47" s="14"/>
      <c r="B47" s="15"/>
      <c r="C47" s="15"/>
      <c r="D47" s="15"/>
      <c r="E47" s="15"/>
      <c r="F47" s="15"/>
      <c r="G47" s="15"/>
      <c r="H47" s="16"/>
      <c r="I47" s="15"/>
      <c r="J47" s="15"/>
      <c r="K47" s="17"/>
      <c r="L47" s="17"/>
      <c r="M47" s="15"/>
      <c r="N47" s="18"/>
      <c r="O47" s="15"/>
      <c r="P47" s="15"/>
      <c r="Q47" s="15"/>
      <c r="R47" s="15"/>
    </row>
    <row r="48" spans="1:19" x14ac:dyDescent="0.45">
      <c r="L48" s="19"/>
    </row>
    <row r="50" spans="3:13" x14ac:dyDescent="0.45">
      <c r="C50" s="9"/>
      <c r="L50" s="21"/>
      <c r="M50" s="21"/>
    </row>
    <row r="51" spans="3:13" x14ac:dyDescent="0.45">
      <c r="C51" s="9"/>
      <c r="L51" s="21"/>
    </row>
    <row r="52" spans="3:13" x14ac:dyDescent="0.45">
      <c r="C52" s="9"/>
      <c r="L52" s="21"/>
    </row>
    <row r="53" spans="3:13" x14ac:dyDescent="0.45">
      <c r="C53" s="9"/>
      <c r="L53" s="21"/>
    </row>
    <row r="54" spans="3:13" x14ac:dyDescent="0.45">
      <c r="C54" s="9"/>
      <c r="L54" s="21"/>
    </row>
    <row r="55" spans="3:13" x14ac:dyDescent="0.45">
      <c r="C55" s="9"/>
      <c r="L55" s="21"/>
    </row>
    <row r="56" spans="3:13" x14ac:dyDescent="0.45">
      <c r="C56" s="9"/>
      <c r="L56" s="21"/>
    </row>
    <row r="57" spans="3:13" x14ac:dyDescent="0.45">
      <c r="C57" s="9"/>
      <c r="L57" s="21"/>
    </row>
    <row r="58" spans="3:13" x14ac:dyDescent="0.45">
      <c r="C58" s="9"/>
      <c r="L58" s="21"/>
    </row>
    <row r="59" spans="3:13" x14ac:dyDescent="0.45">
      <c r="C59" s="9"/>
      <c r="L59" s="21"/>
    </row>
    <row r="60" spans="3:13" x14ac:dyDescent="0.45">
      <c r="C60" s="9"/>
      <c r="L60" s="21"/>
    </row>
    <row r="61" spans="3:13" x14ac:dyDescent="0.45">
      <c r="L61" s="21"/>
    </row>
    <row r="62" spans="3:13" x14ac:dyDescent="0.45">
      <c r="L62" s="21"/>
    </row>
    <row r="63" spans="3:13" x14ac:dyDescent="0.45">
      <c r="L63" s="21"/>
    </row>
    <row r="64" spans="3:13" x14ac:dyDescent="0.45">
      <c r="L64" s="21"/>
    </row>
    <row r="65" spans="12:12" x14ac:dyDescent="0.45">
      <c r="L65" s="21"/>
    </row>
    <row r="66" spans="12:12" x14ac:dyDescent="0.45">
      <c r="L66" s="21"/>
    </row>
    <row r="67" spans="12:12" x14ac:dyDescent="0.45">
      <c r="L67" s="21"/>
    </row>
    <row r="68" spans="12:12" x14ac:dyDescent="0.45">
      <c r="L68" s="21"/>
    </row>
    <row r="69" spans="12:12" x14ac:dyDescent="0.45">
      <c r="L69" s="21"/>
    </row>
  </sheetData>
  <sortState xmlns:xlrd2="http://schemas.microsoft.com/office/spreadsheetml/2017/richdata2" ref="A50:S50">
    <sortCondition descending="1" ref="M5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E608-162A-41B1-A4BF-215B93F7646A}">
  <dimension ref="A1:N46"/>
  <sheetViews>
    <sheetView workbookViewId="0">
      <selection activeCell="M1" sqref="M1"/>
    </sheetView>
  </sheetViews>
  <sheetFormatPr defaultColWidth="8.7265625" defaultRowHeight="14.5" x14ac:dyDescent="0.35"/>
  <cols>
    <col min="1" max="1" width="3.81640625" style="23" bestFit="1" customWidth="1"/>
    <col min="2" max="2" width="17.81640625" style="23" bestFit="1" customWidth="1"/>
    <col min="3" max="3" width="8.453125" style="23" customWidth="1"/>
    <col min="4" max="8" width="6.1796875" style="23" bestFit="1" customWidth="1"/>
    <col min="9" max="9" width="8" style="23" bestFit="1" customWidth="1"/>
    <col min="10" max="16384" width="8.7265625" style="23"/>
  </cols>
  <sheetData>
    <row r="1" spans="1:14" x14ac:dyDescent="0.35">
      <c r="A1" s="22" t="s">
        <v>68</v>
      </c>
      <c r="B1" s="22" t="s">
        <v>69</v>
      </c>
      <c r="C1" s="22" t="s">
        <v>70</v>
      </c>
      <c r="D1" s="22" t="s">
        <v>71</v>
      </c>
      <c r="E1" s="22" t="s">
        <v>72</v>
      </c>
      <c r="F1" s="22" t="s">
        <v>73</v>
      </c>
      <c r="G1" s="22" t="s">
        <v>74</v>
      </c>
      <c r="H1" s="22" t="s">
        <v>75</v>
      </c>
      <c r="I1" s="22" t="s">
        <v>76</v>
      </c>
      <c r="L1" s="42" t="s">
        <v>112</v>
      </c>
    </row>
    <row r="2" spans="1:14" ht="14.5" customHeight="1" x14ac:dyDescent="0.35">
      <c r="B2" s="23" t="s">
        <v>18</v>
      </c>
      <c r="C2" s="23" t="s">
        <v>138</v>
      </c>
      <c r="D2" s="23" t="s">
        <v>138</v>
      </c>
      <c r="E2" s="23" t="s">
        <v>139</v>
      </c>
      <c r="F2" s="23" t="s">
        <v>140</v>
      </c>
      <c r="G2" s="23" t="s">
        <v>141</v>
      </c>
      <c r="H2" s="23" t="s">
        <v>142</v>
      </c>
      <c r="I2" s="23">
        <v>100</v>
      </c>
      <c r="M2" s="53"/>
      <c r="N2" s="53"/>
    </row>
    <row r="3" spans="1:14" ht="14.5" customHeight="1" x14ac:dyDescent="0.35">
      <c r="A3" s="23" t="s">
        <v>78</v>
      </c>
      <c r="B3" s="23" t="s">
        <v>34</v>
      </c>
      <c r="C3" s="42" t="s">
        <v>143</v>
      </c>
      <c r="D3" s="23" t="s">
        <v>143</v>
      </c>
      <c r="E3" s="23" t="s">
        <v>144</v>
      </c>
      <c r="F3" s="23" t="s">
        <v>144</v>
      </c>
      <c r="G3" s="23" t="s">
        <v>145</v>
      </c>
      <c r="H3" s="23" t="s">
        <v>146</v>
      </c>
      <c r="I3" s="23">
        <v>99</v>
      </c>
      <c r="M3" s="53"/>
      <c r="N3" s="53"/>
    </row>
    <row r="4" spans="1:14" ht="14.5" customHeight="1" x14ac:dyDescent="0.35">
      <c r="A4" s="23" t="s">
        <v>79</v>
      </c>
      <c r="B4" s="23" t="s">
        <v>40</v>
      </c>
      <c r="C4" s="23" t="s">
        <v>138</v>
      </c>
      <c r="D4" s="23" t="s">
        <v>140</v>
      </c>
      <c r="E4" s="23" t="s">
        <v>147</v>
      </c>
      <c r="F4" s="23" t="s">
        <v>148</v>
      </c>
      <c r="G4" s="23" t="s">
        <v>149</v>
      </c>
      <c r="H4" s="23" t="s">
        <v>150</v>
      </c>
      <c r="I4" s="23">
        <v>98</v>
      </c>
      <c r="M4" s="53"/>
      <c r="N4" s="53"/>
    </row>
    <row r="5" spans="1:14" ht="14.5" customHeight="1" x14ac:dyDescent="0.35">
      <c r="A5" s="23" t="s">
        <v>80</v>
      </c>
      <c r="B5" s="23" t="s">
        <v>15</v>
      </c>
      <c r="C5" s="23" t="s">
        <v>151</v>
      </c>
      <c r="D5" s="23" t="s">
        <v>147</v>
      </c>
      <c r="E5" s="23" t="s">
        <v>152</v>
      </c>
      <c r="F5" s="23" t="s">
        <v>152</v>
      </c>
      <c r="G5" s="23" t="s">
        <v>149</v>
      </c>
      <c r="H5" s="23" t="s">
        <v>153</v>
      </c>
      <c r="I5" s="23">
        <v>97</v>
      </c>
      <c r="M5" s="53"/>
      <c r="N5" s="53"/>
    </row>
    <row r="6" spans="1:14" ht="14.5" customHeight="1" x14ac:dyDescent="0.35">
      <c r="A6" s="23" t="s">
        <v>81</v>
      </c>
      <c r="B6" s="23" t="s">
        <v>25</v>
      </c>
      <c r="C6" s="23" t="s">
        <v>138</v>
      </c>
      <c r="D6" s="23" t="s">
        <v>151</v>
      </c>
      <c r="E6" s="23" t="s">
        <v>154</v>
      </c>
      <c r="F6" s="23" t="s">
        <v>155</v>
      </c>
      <c r="H6" s="23" t="s">
        <v>156</v>
      </c>
      <c r="I6" s="23">
        <v>96</v>
      </c>
      <c r="M6" s="53"/>
      <c r="N6" s="53"/>
    </row>
    <row r="7" spans="1:14" ht="14.5" customHeight="1" x14ac:dyDescent="0.35">
      <c r="A7" s="23" t="s">
        <v>82</v>
      </c>
      <c r="B7" s="23" t="s">
        <v>16</v>
      </c>
      <c r="C7" s="23" t="s">
        <v>157</v>
      </c>
      <c r="D7" s="23" t="s">
        <v>147</v>
      </c>
      <c r="E7" s="23" t="s">
        <v>158</v>
      </c>
      <c r="F7" s="23" t="s">
        <v>159</v>
      </c>
      <c r="H7" s="23" t="s">
        <v>160</v>
      </c>
      <c r="I7" s="23">
        <v>95</v>
      </c>
      <c r="M7" s="53"/>
      <c r="N7" s="53"/>
    </row>
    <row r="8" spans="1:14" ht="14.5" customHeight="1" x14ac:dyDescent="0.35">
      <c r="A8" s="23" t="s">
        <v>83</v>
      </c>
      <c r="B8" s="23" t="s">
        <v>132</v>
      </c>
      <c r="C8" s="23" t="s">
        <v>139</v>
      </c>
      <c r="D8" s="23" t="s">
        <v>141</v>
      </c>
      <c r="E8" s="23" t="s">
        <v>159</v>
      </c>
      <c r="H8" s="23" t="s">
        <v>161</v>
      </c>
      <c r="I8" s="23">
        <v>94</v>
      </c>
      <c r="M8" s="53"/>
      <c r="N8" s="53"/>
    </row>
    <row r="9" spans="1:14" ht="14.5" customHeight="1" x14ac:dyDescent="0.35">
      <c r="A9" s="23" t="s">
        <v>84</v>
      </c>
      <c r="B9" s="23" t="s">
        <v>61</v>
      </c>
      <c r="C9" s="23" t="s">
        <v>162</v>
      </c>
      <c r="D9" s="23" t="s">
        <v>139</v>
      </c>
      <c r="H9" s="23" t="s">
        <v>163</v>
      </c>
      <c r="I9" s="23">
        <v>93</v>
      </c>
      <c r="M9" s="53"/>
      <c r="N9" s="53"/>
    </row>
    <row r="10" spans="1:14" ht="14.5" customHeight="1" x14ac:dyDescent="0.35">
      <c r="A10" s="23" t="s">
        <v>85</v>
      </c>
      <c r="B10" s="23" t="s">
        <v>131</v>
      </c>
      <c r="C10" s="23" t="s">
        <v>151</v>
      </c>
      <c r="D10" s="23" t="s">
        <v>145</v>
      </c>
      <c r="H10" s="23" t="s">
        <v>164</v>
      </c>
      <c r="I10" s="23">
        <v>92</v>
      </c>
      <c r="M10" s="53"/>
      <c r="N10" s="53"/>
    </row>
    <row r="11" spans="1:14" ht="14.5" customHeight="1" x14ac:dyDescent="0.35">
      <c r="A11" s="23" t="s">
        <v>86</v>
      </c>
      <c r="B11" s="23" t="s">
        <v>17</v>
      </c>
      <c r="C11" s="23" t="s">
        <v>158</v>
      </c>
      <c r="D11" s="23" t="s">
        <v>165</v>
      </c>
      <c r="H11" s="23" t="s">
        <v>166</v>
      </c>
      <c r="I11" s="23">
        <v>91</v>
      </c>
      <c r="M11" s="53"/>
      <c r="N11" s="53"/>
    </row>
    <row r="12" spans="1:14" ht="14.5" customHeight="1" x14ac:dyDescent="0.35">
      <c r="A12" s="23" t="s">
        <v>87</v>
      </c>
      <c r="B12" s="23" t="s">
        <v>12</v>
      </c>
      <c r="C12" s="23" t="s">
        <v>155</v>
      </c>
      <c r="D12" s="23" t="s">
        <v>155</v>
      </c>
      <c r="H12" s="23" t="s">
        <v>167</v>
      </c>
      <c r="I12" s="23">
        <v>90</v>
      </c>
      <c r="M12" s="53"/>
      <c r="N12" s="53"/>
    </row>
    <row r="13" spans="1:14" ht="14.5" customHeight="1" x14ac:dyDescent="0.35">
      <c r="A13" s="23" t="s">
        <v>88</v>
      </c>
      <c r="B13" s="23" t="s">
        <v>130</v>
      </c>
      <c r="C13" s="24" t="s">
        <v>148</v>
      </c>
      <c r="D13" s="23" t="s">
        <v>168</v>
      </c>
      <c r="H13" s="23" t="s">
        <v>169</v>
      </c>
      <c r="I13" s="23">
        <v>89</v>
      </c>
      <c r="M13" s="54"/>
      <c r="N13" s="53"/>
    </row>
    <row r="14" spans="1:14" x14ac:dyDescent="0.35">
      <c r="A14" s="23" t="s">
        <v>89</v>
      </c>
      <c r="B14" s="23" t="s">
        <v>11</v>
      </c>
      <c r="C14" s="23" t="s">
        <v>170</v>
      </c>
      <c r="H14" s="23" t="s">
        <v>170</v>
      </c>
      <c r="I14" s="23">
        <v>88</v>
      </c>
      <c r="M14" s="53"/>
      <c r="N14" s="53"/>
    </row>
    <row r="15" spans="1:14" x14ac:dyDescent="0.35">
      <c r="A15" s="23" t="s">
        <v>90</v>
      </c>
      <c r="B15" s="23" t="s">
        <v>20</v>
      </c>
      <c r="C15" s="23" t="s">
        <v>158</v>
      </c>
      <c r="H15" s="23" t="s">
        <v>158</v>
      </c>
      <c r="I15" s="23">
        <v>87</v>
      </c>
      <c r="M15" s="53"/>
      <c r="N15" s="53"/>
    </row>
    <row r="16" spans="1:14" x14ac:dyDescent="0.35">
      <c r="A16" s="23" t="s">
        <v>91</v>
      </c>
      <c r="B16" s="23" t="s">
        <v>129</v>
      </c>
      <c r="C16" s="23" t="s">
        <v>152</v>
      </c>
      <c r="H16" s="23" t="s">
        <v>152</v>
      </c>
      <c r="I16" s="23">
        <v>86</v>
      </c>
      <c r="M16" s="53"/>
      <c r="N16" s="53"/>
    </row>
    <row r="17" spans="1:14" x14ac:dyDescent="0.35">
      <c r="A17" s="23" t="s">
        <v>92</v>
      </c>
      <c r="B17" s="23" t="s">
        <v>19</v>
      </c>
      <c r="C17" s="23" t="s">
        <v>149</v>
      </c>
      <c r="H17" s="23" t="s">
        <v>149</v>
      </c>
      <c r="I17" s="23">
        <v>85</v>
      </c>
      <c r="M17" s="53"/>
      <c r="N17" s="53"/>
    </row>
    <row r="18" spans="1:14" x14ac:dyDescent="0.35">
      <c r="A18" s="23" t="s">
        <v>93</v>
      </c>
      <c r="B18" s="23" t="s">
        <v>171</v>
      </c>
      <c r="H18" s="23" t="s">
        <v>172</v>
      </c>
      <c r="I18" s="23">
        <v>50</v>
      </c>
      <c r="M18" s="53"/>
      <c r="N18" s="53"/>
    </row>
    <row r="19" spans="1:14" x14ac:dyDescent="0.35">
      <c r="A19" s="23" t="s">
        <v>94</v>
      </c>
      <c r="B19" s="23" t="s">
        <v>21</v>
      </c>
      <c r="H19" s="23" t="s">
        <v>172</v>
      </c>
      <c r="I19" s="23">
        <v>50</v>
      </c>
      <c r="M19" s="53"/>
      <c r="N19" s="53"/>
    </row>
    <row r="20" spans="1:14" x14ac:dyDescent="0.35">
      <c r="A20" s="23" t="s">
        <v>95</v>
      </c>
      <c r="B20" s="23" t="s">
        <v>24</v>
      </c>
      <c r="H20" s="23" t="s">
        <v>172</v>
      </c>
      <c r="I20" s="23">
        <v>50</v>
      </c>
      <c r="M20" s="53"/>
      <c r="N20" s="53"/>
    </row>
    <row r="21" spans="1:14" x14ac:dyDescent="0.35">
      <c r="A21" s="23" t="s">
        <v>96</v>
      </c>
      <c r="B21" s="23" t="s">
        <v>44</v>
      </c>
      <c r="H21" s="23" t="s">
        <v>172</v>
      </c>
      <c r="I21" s="23">
        <v>50</v>
      </c>
      <c r="M21" s="53"/>
      <c r="N21" s="53"/>
    </row>
    <row r="22" spans="1:14" x14ac:dyDescent="0.35">
      <c r="A22" s="23" t="s">
        <v>97</v>
      </c>
      <c r="B22" s="23" t="s">
        <v>124</v>
      </c>
      <c r="H22" s="23" t="s">
        <v>172</v>
      </c>
      <c r="I22" s="23">
        <v>50</v>
      </c>
      <c r="M22" s="53"/>
      <c r="N22" s="53"/>
    </row>
    <row r="23" spans="1:14" x14ac:dyDescent="0.35">
      <c r="A23" s="23" t="s">
        <v>98</v>
      </c>
      <c r="B23" s="23" t="s">
        <v>22</v>
      </c>
      <c r="H23" s="23" t="s">
        <v>172</v>
      </c>
      <c r="I23" s="23">
        <v>50</v>
      </c>
      <c r="M23" s="53"/>
      <c r="N23" s="53"/>
    </row>
    <row r="24" spans="1:14" x14ac:dyDescent="0.35">
      <c r="A24" s="23" t="s">
        <v>99</v>
      </c>
      <c r="B24" s="23" t="s">
        <v>173</v>
      </c>
      <c r="H24" s="23" t="s">
        <v>172</v>
      </c>
      <c r="I24" s="23">
        <v>50</v>
      </c>
      <c r="M24" s="53"/>
      <c r="N24" s="53"/>
    </row>
    <row r="25" spans="1:14" x14ac:dyDescent="0.35">
      <c r="A25" s="23" t="s">
        <v>100</v>
      </c>
      <c r="B25" s="23" t="s">
        <v>174</v>
      </c>
      <c r="H25" s="23" t="s">
        <v>172</v>
      </c>
      <c r="I25" s="23">
        <v>50</v>
      </c>
      <c r="M25" s="53"/>
      <c r="N25" s="53"/>
    </row>
    <row r="26" spans="1:14" x14ac:dyDescent="0.35">
      <c r="A26" s="23" t="s">
        <v>101</v>
      </c>
      <c r="B26" s="23" t="s">
        <v>128</v>
      </c>
      <c r="H26" s="23" t="s">
        <v>172</v>
      </c>
      <c r="I26" s="23">
        <v>50</v>
      </c>
      <c r="M26" s="53"/>
      <c r="N26" s="53"/>
    </row>
    <row r="27" spans="1:14" x14ac:dyDescent="0.35">
      <c r="A27" s="23" t="s">
        <v>102</v>
      </c>
      <c r="B27" s="23" t="s">
        <v>30</v>
      </c>
      <c r="H27" s="23" t="s">
        <v>172</v>
      </c>
      <c r="I27" s="23">
        <v>50</v>
      </c>
      <c r="M27" s="53"/>
      <c r="N27" s="53"/>
    </row>
    <row r="28" spans="1:14" x14ac:dyDescent="0.35">
      <c r="A28" s="23" t="s">
        <v>103</v>
      </c>
      <c r="B28" s="23" t="s">
        <v>39</v>
      </c>
      <c r="H28" s="23" t="s">
        <v>172</v>
      </c>
      <c r="I28" s="23">
        <v>50</v>
      </c>
      <c r="M28" s="53"/>
      <c r="N28" s="53"/>
    </row>
    <row r="29" spans="1:14" x14ac:dyDescent="0.35">
      <c r="A29" s="23" t="s">
        <v>104</v>
      </c>
      <c r="B29" s="23" t="s">
        <v>46</v>
      </c>
      <c r="H29" s="23" t="s">
        <v>172</v>
      </c>
      <c r="I29" s="23">
        <v>50</v>
      </c>
      <c r="M29" s="53"/>
      <c r="N29" s="53"/>
    </row>
    <row r="30" spans="1:14" x14ac:dyDescent="0.35">
      <c r="A30" s="23" t="s">
        <v>134</v>
      </c>
      <c r="B30" s="23" t="s">
        <v>175</v>
      </c>
      <c r="H30" s="23" t="s">
        <v>172</v>
      </c>
      <c r="I30" s="23">
        <v>50</v>
      </c>
      <c r="M30" s="53"/>
      <c r="N30" s="53"/>
    </row>
    <row r="31" spans="1:14" x14ac:dyDescent="0.35">
      <c r="A31" s="23" t="s">
        <v>135</v>
      </c>
      <c r="B31" s="23" t="s">
        <v>14</v>
      </c>
      <c r="H31" s="23" t="s">
        <v>172</v>
      </c>
      <c r="I31" s="23">
        <v>50</v>
      </c>
      <c r="M31" s="53"/>
      <c r="N31" s="53"/>
    </row>
    <row r="32" spans="1:14" x14ac:dyDescent="0.35">
      <c r="A32" s="23" t="s">
        <v>136</v>
      </c>
      <c r="B32" s="23" t="s">
        <v>23</v>
      </c>
      <c r="H32" s="23" t="s">
        <v>172</v>
      </c>
      <c r="I32" s="23">
        <v>50</v>
      </c>
      <c r="M32" s="53"/>
      <c r="N32" s="53"/>
    </row>
    <row r="33" spans="1:14" x14ac:dyDescent="0.35">
      <c r="A33" s="23" t="s">
        <v>137</v>
      </c>
      <c r="B33" s="23" t="s">
        <v>127</v>
      </c>
      <c r="H33" s="23" t="s">
        <v>172</v>
      </c>
      <c r="I33" s="23">
        <v>50</v>
      </c>
      <c r="M33" s="53"/>
      <c r="N33" s="53"/>
    </row>
    <row r="34" spans="1:14" x14ac:dyDescent="0.35">
      <c r="M34" s="53"/>
      <c r="N34" s="53"/>
    </row>
    <row r="35" spans="1:14" x14ac:dyDescent="0.35">
      <c r="B35" s="23" t="s">
        <v>105</v>
      </c>
      <c r="C35" s="24" t="s">
        <v>133</v>
      </c>
      <c r="M35" s="53"/>
      <c r="N35" s="53"/>
    </row>
    <row r="36" spans="1:14" x14ac:dyDescent="0.35">
      <c r="M36" s="53"/>
      <c r="N36" s="53"/>
    </row>
    <row r="37" spans="1:14" x14ac:dyDescent="0.35">
      <c r="M37" s="53"/>
      <c r="N37" s="53"/>
    </row>
    <row r="38" spans="1:14" x14ac:dyDescent="0.35">
      <c r="M38" s="53"/>
      <c r="N38" s="53"/>
    </row>
    <row r="39" spans="1:14" x14ac:dyDescent="0.35">
      <c r="M39" s="53"/>
      <c r="N39" s="53"/>
    </row>
    <row r="40" spans="1:14" x14ac:dyDescent="0.35">
      <c r="M40" s="53"/>
      <c r="N40" s="53"/>
    </row>
    <row r="41" spans="1:14" x14ac:dyDescent="0.35">
      <c r="M41" s="53"/>
      <c r="N41" s="53"/>
    </row>
    <row r="42" spans="1:14" x14ac:dyDescent="0.35">
      <c r="M42" s="53"/>
      <c r="N42" s="53"/>
    </row>
    <row r="43" spans="1:14" x14ac:dyDescent="0.35">
      <c r="M43" s="53"/>
      <c r="N43" s="53"/>
    </row>
    <row r="44" spans="1:14" x14ac:dyDescent="0.35">
      <c r="M44" s="53"/>
      <c r="N44" s="53"/>
    </row>
    <row r="45" spans="1:14" x14ac:dyDescent="0.35">
      <c r="M45" s="53"/>
      <c r="N45" s="53"/>
    </row>
    <row r="46" spans="1:14" x14ac:dyDescent="0.35">
      <c r="M46" s="53"/>
      <c r="N46" s="53"/>
    </row>
  </sheetData>
  <phoneticPr fontId="7" type="noConversion"/>
  <hyperlinks>
    <hyperlink ref="C35" r:id="rId1" xr:uid="{5B2D4E42-53D9-4681-B310-F2926983A2D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D60B-1F0B-4492-B1FC-7345D71A2AAD}">
  <dimension ref="A1:K29"/>
  <sheetViews>
    <sheetView workbookViewId="0">
      <selection activeCell="C3" sqref="C3"/>
    </sheetView>
  </sheetViews>
  <sheetFormatPr defaultColWidth="8.7265625" defaultRowHeight="14.5" x14ac:dyDescent="0.35"/>
  <cols>
    <col min="1" max="1" width="3.81640625" style="23" bestFit="1" customWidth="1"/>
    <col min="2" max="2" width="20.54296875" style="23" bestFit="1" customWidth="1"/>
    <col min="3" max="3" width="8.453125" style="23" customWidth="1"/>
    <col min="4" max="8" width="6.1796875" style="23" bestFit="1" customWidth="1"/>
    <col min="9" max="9" width="7.453125" style="23" bestFit="1" customWidth="1"/>
    <col min="10" max="16384" width="8.7265625" style="23"/>
  </cols>
  <sheetData>
    <row r="1" spans="1:11" x14ac:dyDescent="0.35">
      <c r="A1" s="22" t="s">
        <v>68</v>
      </c>
      <c r="B1" s="22" t="s">
        <v>69</v>
      </c>
      <c r="C1" s="22" t="s">
        <v>70</v>
      </c>
      <c r="D1" s="22" t="s">
        <v>71</v>
      </c>
      <c r="E1" s="22" t="s">
        <v>72</v>
      </c>
      <c r="F1" s="22" t="s">
        <v>73</v>
      </c>
      <c r="G1" s="22" t="s">
        <v>74</v>
      </c>
      <c r="H1" s="22" t="s">
        <v>75</v>
      </c>
      <c r="I1" s="22" t="s">
        <v>76</v>
      </c>
      <c r="K1" s="42" t="s">
        <v>112</v>
      </c>
    </row>
    <row r="2" spans="1:11" x14ac:dyDescent="0.35">
      <c r="A2" s="23" t="s">
        <v>77</v>
      </c>
      <c r="B2" s="23" t="s">
        <v>125</v>
      </c>
      <c r="C2" s="42" t="s">
        <v>177</v>
      </c>
      <c r="D2" s="23" t="s">
        <v>178</v>
      </c>
      <c r="E2" s="23" t="s">
        <v>178</v>
      </c>
      <c r="F2" s="23" t="s">
        <v>179</v>
      </c>
      <c r="G2" s="23" t="s">
        <v>168</v>
      </c>
      <c r="H2" s="23" t="s">
        <v>180</v>
      </c>
      <c r="I2" s="23">
        <v>100</v>
      </c>
    </row>
    <row r="3" spans="1:11" x14ac:dyDescent="0.35">
      <c r="A3" s="23" t="s">
        <v>78</v>
      </c>
      <c r="B3" s="23" t="s">
        <v>18</v>
      </c>
      <c r="C3" s="23" t="s">
        <v>181</v>
      </c>
      <c r="D3" s="23" t="s">
        <v>157</v>
      </c>
      <c r="E3" s="23" t="s">
        <v>138</v>
      </c>
      <c r="F3" s="23" t="s">
        <v>139</v>
      </c>
      <c r="G3" s="23" t="s">
        <v>144</v>
      </c>
      <c r="H3" s="23" t="s">
        <v>182</v>
      </c>
      <c r="I3" s="23">
        <v>99</v>
      </c>
    </row>
    <row r="4" spans="1:11" x14ac:dyDescent="0.35">
      <c r="A4" s="23" t="s">
        <v>79</v>
      </c>
      <c r="B4" s="23" t="s">
        <v>15</v>
      </c>
      <c r="C4" s="23" t="s">
        <v>179</v>
      </c>
      <c r="D4" s="23" t="s">
        <v>143</v>
      </c>
      <c r="E4" s="23" t="s">
        <v>140</v>
      </c>
      <c r="F4" s="23" t="s">
        <v>154</v>
      </c>
      <c r="G4" s="23" t="s">
        <v>147</v>
      </c>
      <c r="H4" s="23" t="s">
        <v>183</v>
      </c>
      <c r="I4" s="23">
        <v>98</v>
      </c>
    </row>
    <row r="5" spans="1:11" x14ac:dyDescent="0.35">
      <c r="A5" s="23" t="s">
        <v>80</v>
      </c>
      <c r="B5" s="23" t="s">
        <v>129</v>
      </c>
      <c r="C5" s="23" t="s">
        <v>184</v>
      </c>
      <c r="D5" s="23" t="s">
        <v>157</v>
      </c>
      <c r="E5" s="23" t="s">
        <v>147</v>
      </c>
      <c r="F5" s="23" t="s">
        <v>152</v>
      </c>
      <c r="G5" s="23" t="s">
        <v>145</v>
      </c>
      <c r="H5" s="23" t="s">
        <v>185</v>
      </c>
      <c r="I5" s="23">
        <v>97</v>
      </c>
    </row>
    <row r="6" spans="1:11" x14ac:dyDescent="0.35">
      <c r="A6" s="23" t="s">
        <v>81</v>
      </c>
      <c r="B6" s="23" t="s">
        <v>124</v>
      </c>
      <c r="C6" s="23" t="s">
        <v>138</v>
      </c>
      <c r="D6" s="23" t="s">
        <v>158</v>
      </c>
      <c r="E6" s="23" t="s">
        <v>155</v>
      </c>
      <c r="F6" s="23" t="s">
        <v>168</v>
      </c>
      <c r="G6" s="23" t="s">
        <v>159</v>
      </c>
      <c r="H6" s="23" t="s">
        <v>186</v>
      </c>
      <c r="I6" s="23">
        <v>96</v>
      </c>
    </row>
    <row r="7" spans="1:11" x14ac:dyDescent="0.35">
      <c r="A7" s="23" t="s">
        <v>82</v>
      </c>
      <c r="B7" s="23" t="s">
        <v>131</v>
      </c>
      <c r="C7" s="23" t="s">
        <v>139</v>
      </c>
      <c r="D7" s="23" t="s">
        <v>151</v>
      </c>
      <c r="E7" s="23" t="s">
        <v>154</v>
      </c>
      <c r="F7" s="23" t="s">
        <v>145</v>
      </c>
      <c r="H7" s="23" t="s">
        <v>187</v>
      </c>
      <c r="I7" s="23">
        <v>95</v>
      </c>
    </row>
    <row r="8" spans="1:11" x14ac:dyDescent="0.35">
      <c r="A8" s="23" t="s">
        <v>83</v>
      </c>
      <c r="B8" s="23" t="s">
        <v>34</v>
      </c>
      <c r="C8" s="23" t="s">
        <v>184</v>
      </c>
      <c r="D8" s="23" t="s">
        <v>141</v>
      </c>
      <c r="E8" s="23" t="s">
        <v>149</v>
      </c>
      <c r="H8" s="23" t="s">
        <v>188</v>
      </c>
      <c r="I8" s="23">
        <v>94</v>
      </c>
    </row>
    <row r="9" spans="1:11" x14ac:dyDescent="0.35">
      <c r="A9" s="23" t="s">
        <v>84</v>
      </c>
      <c r="B9" s="23" t="s">
        <v>16</v>
      </c>
      <c r="C9" s="23" t="s">
        <v>170</v>
      </c>
      <c r="D9" s="23" t="s">
        <v>141</v>
      </c>
      <c r="E9" s="23" t="s">
        <v>141</v>
      </c>
      <c r="H9" s="23" t="s">
        <v>189</v>
      </c>
      <c r="I9" s="23">
        <v>93</v>
      </c>
    </row>
    <row r="10" spans="1:11" x14ac:dyDescent="0.35">
      <c r="A10" s="23" t="s">
        <v>85</v>
      </c>
      <c r="B10" s="23" t="s">
        <v>25</v>
      </c>
      <c r="C10" s="23" t="s">
        <v>190</v>
      </c>
      <c r="D10" s="23" t="s">
        <v>144</v>
      </c>
      <c r="E10" s="23" t="s">
        <v>144</v>
      </c>
      <c r="H10" s="23" t="s">
        <v>191</v>
      </c>
      <c r="I10" s="23">
        <v>92</v>
      </c>
    </row>
    <row r="11" spans="1:11" x14ac:dyDescent="0.35">
      <c r="A11" s="23" t="s">
        <v>86</v>
      </c>
      <c r="B11" s="23" t="s">
        <v>38</v>
      </c>
      <c r="C11" s="23" t="s">
        <v>152</v>
      </c>
      <c r="D11" s="23" t="s">
        <v>148</v>
      </c>
      <c r="E11" s="23" t="s">
        <v>155</v>
      </c>
      <c r="H11" s="23" t="s">
        <v>192</v>
      </c>
      <c r="I11" s="23">
        <v>91</v>
      </c>
    </row>
    <row r="12" spans="1:11" x14ac:dyDescent="0.35">
      <c r="A12" s="23" t="s">
        <v>87</v>
      </c>
      <c r="B12" s="23" t="s">
        <v>40</v>
      </c>
      <c r="C12" s="23" t="s">
        <v>193</v>
      </c>
      <c r="D12" s="23" t="s">
        <v>143</v>
      </c>
      <c r="H12" s="23" t="s">
        <v>194</v>
      </c>
      <c r="I12" s="23">
        <v>90</v>
      </c>
    </row>
    <row r="13" spans="1:11" x14ac:dyDescent="0.35">
      <c r="A13" s="23" t="s">
        <v>88</v>
      </c>
      <c r="B13" s="23" t="s">
        <v>19</v>
      </c>
      <c r="C13" s="23" t="s">
        <v>195</v>
      </c>
      <c r="D13" s="23" t="s">
        <v>196</v>
      </c>
      <c r="H13" s="23" t="s">
        <v>197</v>
      </c>
      <c r="I13" s="23">
        <v>89</v>
      </c>
    </row>
    <row r="14" spans="1:11" x14ac:dyDescent="0.35">
      <c r="A14" s="23" t="s">
        <v>89</v>
      </c>
      <c r="B14" s="23" t="s">
        <v>128</v>
      </c>
      <c r="C14" s="23" t="s">
        <v>198</v>
      </c>
      <c r="D14" s="23" t="s">
        <v>149</v>
      </c>
      <c r="H14" s="23" t="s">
        <v>199</v>
      </c>
      <c r="I14" s="23">
        <v>88</v>
      </c>
    </row>
    <row r="15" spans="1:11" x14ac:dyDescent="0.35">
      <c r="A15" s="23" t="s">
        <v>90</v>
      </c>
      <c r="B15" s="23" t="s">
        <v>24</v>
      </c>
      <c r="C15" s="23" t="s">
        <v>139</v>
      </c>
      <c r="D15" s="23" t="s">
        <v>152</v>
      </c>
      <c r="H15" s="23" t="s">
        <v>200</v>
      </c>
      <c r="I15" s="23">
        <v>87</v>
      </c>
    </row>
    <row r="16" spans="1:11" x14ac:dyDescent="0.35">
      <c r="A16" s="23" t="s">
        <v>91</v>
      </c>
      <c r="B16" s="23" t="s">
        <v>21</v>
      </c>
      <c r="C16" s="23" t="s">
        <v>155</v>
      </c>
      <c r="D16" s="23" t="s">
        <v>155</v>
      </c>
      <c r="H16" s="23" t="s">
        <v>167</v>
      </c>
      <c r="I16" s="23">
        <v>86</v>
      </c>
    </row>
    <row r="17" spans="1:9" x14ac:dyDescent="0.35">
      <c r="A17" s="23" t="s">
        <v>92</v>
      </c>
      <c r="B17" s="23" t="s">
        <v>22</v>
      </c>
      <c r="C17" s="23" t="s">
        <v>195</v>
      </c>
      <c r="H17" s="23" t="s">
        <v>195</v>
      </c>
      <c r="I17" s="23">
        <v>85</v>
      </c>
    </row>
    <row r="18" spans="1:9" x14ac:dyDescent="0.35">
      <c r="A18" s="23" t="s">
        <v>93</v>
      </c>
      <c r="B18" s="23" t="s">
        <v>11</v>
      </c>
      <c r="C18" s="23" t="s">
        <v>201</v>
      </c>
      <c r="H18" s="23" t="s">
        <v>201</v>
      </c>
      <c r="I18" s="23">
        <v>84</v>
      </c>
    </row>
    <row r="19" spans="1:9" x14ac:dyDescent="0.35">
      <c r="A19" s="23" t="s">
        <v>94</v>
      </c>
      <c r="B19" s="23" t="s">
        <v>171</v>
      </c>
      <c r="C19" s="23" t="s">
        <v>141</v>
      </c>
      <c r="H19" s="23" t="s">
        <v>141</v>
      </c>
      <c r="I19" s="23">
        <v>83</v>
      </c>
    </row>
    <row r="20" spans="1:9" x14ac:dyDescent="0.35">
      <c r="A20" s="23" t="s">
        <v>95</v>
      </c>
      <c r="B20" s="23" t="s">
        <v>23</v>
      </c>
      <c r="C20" s="23" t="s">
        <v>145</v>
      </c>
      <c r="H20" s="23" t="s">
        <v>145</v>
      </c>
      <c r="I20" s="23">
        <v>82</v>
      </c>
    </row>
    <row r="21" spans="1:9" x14ac:dyDescent="0.35">
      <c r="A21" s="23" t="s">
        <v>96</v>
      </c>
      <c r="B21" s="23" t="s">
        <v>202</v>
      </c>
      <c r="H21" s="23" t="s">
        <v>172</v>
      </c>
      <c r="I21" s="23">
        <v>50</v>
      </c>
    </row>
    <row r="22" spans="1:9" x14ac:dyDescent="0.35">
      <c r="A22" s="23" t="s">
        <v>97</v>
      </c>
      <c r="B22" s="23" t="s">
        <v>12</v>
      </c>
      <c r="H22" s="23" t="s">
        <v>172</v>
      </c>
      <c r="I22" s="23">
        <v>50</v>
      </c>
    </row>
    <row r="23" spans="1:9" x14ac:dyDescent="0.35">
      <c r="A23" s="23" t="s">
        <v>98</v>
      </c>
      <c r="B23" s="23" t="s">
        <v>173</v>
      </c>
      <c r="H23" s="23" t="s">
        <v>172</v>
      </c>
      <c r="I23" s="23">
        <v>50</v>
      </c>
    </row>
    <row r="24" spans="1:9" x14ac:dyDescent="0.35">
      <c r="A24" s="23" t="s">
        <v>99</v>
      </c>
      <c r="B24" s="23" t="s">
        <v>176</v>
      </c>
      <c r="H24" s="23" t="s">
        <v>172</v>
      </c>
      <c r="I24" s="23">
        <v>50</v>
      </c>
    </row>
    <row r="25" spans="1:9" x14ac:dyDescent="0.35">
      <c r="A25" s="23" t="s">
        <v>100</v>
      </c>
      <c r="B25" s="23" t="s">
        <v>28</v>
      </c>
      <c r="H25" s="23" t="s">
        <v>172</v>
      </c>
      <c r="I25" s="23">
        <v>50</v>
      </c>
    </row>
    <row r="26" spans="1:9" x14ac:dyDescent="0.35">
      <c r="A26" s="23" t="s">
        <v>101</v>
      </c>
      <c r="B26" s="23" t="s">
        <v>46</v>
      </c>
      <c r="H26" s="23" t="s">
        <v>172</v>
      </c>
      <c r="I26" s="23">
        <v>50</v>
      </c>
    </row>
    <row r="27" spans="1:9" x14ac:dyDescent="0.35">
      <c r="A27" s="23" t="s">
        <v>102</v>
      </c>
      <c r="B27" s="23" t="s">
        <v>14</v>
      </c>
      <c r="H27" s="23" t="s">
        <v>172</v>
      </c>
      <c r="I27" s="23">
        <v>50</v>
      </c>
    </row>
    <row r="29" spans="1:9" x14ac:dyDescent="0.35">
      <c r="B29" s="23" t="s">
        <v>105</v>
      </c>
      <c r="C29" s="24" t="s">
        <v>203</v>
      </c>
    </row>
  </sheetData>
  <hyperlinks>
    <hyperlink ref="C29" r:id="rId1" xr:uid="{9F5991ED-673E-4F30-8852-7A08FC58F3A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50C4-E12F-43CC-B114-39690705F3C6}">
  <dimension ref="A1:K27"/>
  <sheetViews>
    <sheetView workbookViewId="0">
      <selection activeCell="L1" sqref="L1"/>
    </sheetView>
  </sheetViews>
  <sheetFormatPr defaultColWidth="8.7265625" defaultRowHeight="14.5" x14ac:dyDescent="0.35"/>
  <cols>
    <col min="1" max="1" width="4" style="23" bestFit="1" customWidth="1"/>
    <col min="2" max="2" width="20.54296875" style="23" bestFit="1" customWidth="1"/>
    <col min="3" max="8" width="6.453125" style="23" bestFit="1" customWidth="1"/>
    <col min="9" max="9" width="8" style="23" bestFit="1" customWidth="1"/>
    <col min="10" max="16384" width="8.7265625" style="23"/>
  </cols>
  <sheetData>
    <row r="1" spans="1:11" x14ac:dyDescent="0.35">
      <c r="A1" s="22" t="s">
        <v>68</v>
      </c>
      <c r="B1" s="22" t="s">
        <v>69</v>
      </c>
      <c r="C1" s="22" t="s">
        <v>70</v>
      </c>
      <c r="D1" s="22" t="s">
        <v>71</v>
      </c>
      <c r="E1" s="22" t="s">
        <v>72</v>
      </c>
      <c r="F1" s="22" t="s">
        <v>73</v>
      </c>
      <c r="G1" s="22" t="s">
        <v>74</v>
      </c>
      <c r="H1" s="22" t="s">
        <v>75</v>
      </c>
      <c r="I1" s="22" t="s">
        <v>76</v>
      </c>
      <c r="K1" s="42" t="s">
        <v>112</v>
      </c>
    </row>
    <row r="2" spans="1:11" x14ac:dyDescent="0.35">
      <c r="A2" s="23" t="s">
        <v>77</v>
      </c>
      <c r="B2" s="23" t="s">
        <v>129</v>
      </c>
      <c r="C2" s="23" t="s">
        <v>198</v>
      </c>
      <c r="D2" s="23" t="s">
        <v>198</v>
      </c>
      <c r="E2" s="23" t="s">
        <v>195</v>
      </c>
      <c r="F2" s="23" t="s">
        <v>138</v>
      </c>
      <c r="G2" s="23" t="s">
        <v>148</v>
      </c>
      <c r="H2" s="23" t="s">
        <v>204</v>
      </c>
      <c r="I2" s="23">
        <v>100</v>
      </c>
    </row>
    <row r="3" spans="1:11" x14ac:dyDescent="0.35">
      <c r="A3" s="23" t="s">
        <v>78</v>
      </c>
      <c r="B3" s="23" t="s">
        <v>15</v>
      </c>
      <c r="C3" s="23" t="s">
        <v>178</v>
      </c>
      <c r="D3" s="23" t="s">
        <v>181</v>
      </c>
      <c r="E3" s="23" t="s">
        <v>170</v>
      </c>
      <c r="F3" s="23" t="s">
        <v>140</v>
      </c>
      <c r="G3" s="23" t="s">
        <v>154</v>
      </c>
      <c r="H3" s="23" t="s">
        <v>205</v>
      </c>
      <c r="I3" s="23">
        <v>99</v>
      </c>
    </row>
    <row r="4" spans="1:11" x14ac:dyDescent="0.35">
      <c r="A4" s="23" t="s">
        <v>79</v>
      </c>
      <c r="B4" s="23" t="s">
        <v>125</v>
      </c>
      <c r="C4" s="23" t="s">
        <v>181</v>
      </c>
      <c r="D4" s="23" t="s">
        <v>151</v>
      </c>
      <c r="E4" s="23" t="s">
        <v>147</v>
      </c>
      <c r="F4" s="23" t="s">
        <v>144</v>
      </c>
      <c r="G4" s="23" t="s">
        <v>145</v>
      </c>
      <c r="H4" s="23" t="s">
        <v>206</v>
      </c>
      <c r="I4" s="23">
        <v>98</v>
      </c>
    </row>
    <row r="5" spans="1:11" x14ac:dyDescent="0.35">
      <c r="A5" s="23" t="s">
        <v>80</v>
      </c>
      <c r="B5" s="23" t="s">
        <v>18</v>
      </c>
      <c r="C5" s="23" t="s">
        <v>139</v>
      </c>
      <c r="D5" s="23" t="s">
        <v>147</v>
      </c>
      <c r="E5" s="23" t="s">
        <v>149</v>
      </c>
      <c r="F5" s="23" t="s">
        <v>165</v>
      </c>
      <c r="G5" s="23" t="s">
        <v>159</v>
      </c>
      <c r="H5" s="23" t="s">
        <v>207</v>
      </c>
      <c r="I5" s="23">
        <v>97</v>
      </c>
    </row>
    <row r="6" spans="1:11" x14ac:dyDescent="0.35">
      <c r="A6" s="23" t="s">
        <v>81</v>
      </c>
      <c r="B6" s="23" t="s">
        <v>12</v>
      </c>
      <c r="C6" s="23" t="s">
        <v>158</v>
      </c>
      <c r="D6" s="23" t="s">
        <v>148</v>
      </c>
      <c r="E6" s="23" t="s">
        <v>155</v>
      </c>
      <c r="F6" s="23" t="s">
        <v>155</v>
      </c>
      <c r="G6" s="23" t="s">
        <v>159</v>
      </c>
      <c r="H6" s="23" t="s">
        <v>208</v>
      </c>
      <c r="I6" s="23">
        <v>96</v>
      </c>
    </row>
    <row r="7" spans="1:11" x14ac:dyDescent="0.35">
      <c r="A7" s="23" t="s">
        <v>82</v>
      </c>
      <c r="B7" s="23" t="s">
        <v>19</v>
      </c>
      <c r="C7" s="23" t="s">
        <v>170</v>
      </c>
      <c r="D7" s="23" t="s">
        <v>170</v>
      </c>
      <c r="E7" s="23" t="s">
        <v>144</v>
      </c>
      <c r="F7" s="23" t="s">
        <v>149</v>
      </c>
      <c r="H7" s="23" t="s">
        <v>187</v>
      </c>
      <c r="I7" s="23">
        <v>95</v>
      </c>
    </row>
    <row r="8" spans="1:11" x14ac:dyDescent="0.35">
      <c r="A8" s="23" t="s">
        <v>83</v>
      </c>
      <c r="B8" s="23" t="s">
        <v>131</v>
      </c>
      <c r="C8" s="23" t="s">
        <v>141</v>
      </c>
      <c r="D8" s="23" t="s">
        <v>144</v>
      </c>
      <c r="E8" s="23" t="s">
        <v>148</v>
      </c>
      <c r="F8" s="23" t="s">
        <v>155</v>
      </c>
      <c r="H8" s="23" t="s">
        <v>209</v>
      </c>
      <c r="I8" s="23">
        <v>94</v>
      </c>
    </row>
    <row r="9" spans="1:11" x14ac:dyDescent="0.35">
      <c r="A9" s="23" t="s">
        <v>84</v>
      </c>
      <c r="B9" s="23" t="s">
        <v>23</v>
      </c>
      <c r="C9" s="23" t="s">
        <v>147</v>
      </c>
      <c r="D9" s="23" t="s">
        <v>147</v>
      </c>
      <c r="E9" s="23" t="s">
        <v>155</v>
      </c>
      <c r="F9" s="23" t="s">
        <v>149</v>
      </c>
      <c r="H9" s="23" t="s">
        <v>210</v>
      </c>
      <c r="I9" s="23">
        <v>93</v>
      </c>
    </row>
    <row r="10" spans="1:11" x14ac:dyDescent="0.35">
      <c r="A10" s="23" t="s">
        <v>85</v>
      </c>
      <c r="B10" s="23" t="s">
        <v>34</v>
      </c>
      <c r="C10" s="23" t="s">
        <v>196</v>
      </c>
      <c r="D10" s="23" t="s">
        <v>144</v>
      </c>
      <c r="E10" s="23" t="s">
        <v>144</v>
      </c>
      <c r="H10" s="23" t="s">
        <v>211</v>
      </c>
      <c r="I10" s="23">
        <v>92</v>
      </c>
    </row>
    <row r="11" spans="1:11" x14ac:dyDescent="0.35">
      <c r="A11" s="23" t="s">
        <v>86</v>
      </c>
      <c r="B11" s="23" t="s">
        <v>124</v>
      </c>
      <c r="C11" s="23" t="s">
        <v>196</v>
      </c>
      <c r="D11" s="23" t="s">
        <v>141</v>
      </c>
      <c r="E11" s="23" t="s">
        <v>168</v>
      </c>
      <c r="H11" s="23" t="s">
        <v>212</v>
      </c>
      <c r="I11" s="23">
        <v>91</v>
      </c>
    </row>
    <row r="12" spans="1:11" x14ac:dyDescent="0.35">
      <c r="A12" s="23" t="s">
        <v>87</v>
      </c>
      <c r="B12" s="23" t="s">
        <v>38</v>
      </c>
      <c r="C12" s="23" t="s">
        <v>148</v>
      </c>
      <c r="D12" s="23" t="s">
        <v>168</v>
      </c>
      <c r="E12" s="23" t="s">
        <v>159</v>
      </c>
      <c r="H12" s="23" t="s">
        <v>213</v>
      </c>
      <c r="I12" s="23">
        <v>90</v>
      </c>
    </row>
    <row r="13" spans="1:11" x14ac:dyDescent="0.35">
      <c r="A13" s="23" t="s">
        <v>88</v>
      </c>
      <c r="B13" s="23" t="s">
        <v>25</v>
      </c>
      <c r="C13" s="42" t="s">
        <v>214</v>
      </c>
      <c r="D13" s="23" t="s">
        <v>165</v>
      </c>
      <c r="H13" s="23" t="s">
        <v>215</v>
      </c>
      <c r="I13" s="23">
        <v>89</v>
      </c>
    </row>
    <row r="14" spans="1:11" x14ac:dyDescent="0.35">
      <c r="A14" s="23" t="s">
        <v>89</v>
      </c>
      <c r="B14" s="23" t="s">
        <v>202</v>
      </c>
      <c r="C14" s="23" t="s">
        <v>198</v>
      </c>
      <c r="D14" s="23" t="s">
        <v>145</v>
      </c>
      <c r="H14" s="23" t="s">
        <v>216</v>
      </c>
      <c r="I14" s="23">
        <v>88</v>
      </c>
    </row>
    <row r="15" spans="1:11" x14ac:dyDescent="0.35">
      <c r="A15" s="23" t="s">
        <v>90</v>
      </c>
      <c r="B15" s="23" t="s">
        <v>40</v>
      </c>
      <c r="C15" s="23" t="s">
        <v>140</v>
      </c>
      <c r="D15" s="23" t="s">
        <v>141</v>
      </c>
      <c r="H15" s="23" t="s">
        <v>217</v>
      </c>
      <c r="I15" s="23">
        <v>87</v>
      </c>
    </row>
    <row r="16" spans="1:11" x14ac:dyDescent="0.35">
      <c r="A16" s="23" t="s">
        <v>91</v>
      </c>
      <c r="B16" s="23" t="s">
        <v>128</v>
      </c>
      <c r="C16" s="23" t="s">
        <v>168</v>
      </c>
      <c r="H16" s="23" t="s">
        <v>168</v>
      </c>
      <c r="I16" s="23">
        <v>86</v>
      </c>
    </row>
    <row r="17" spans="1:9" x14ac:dyDescent="0.35">
      <c r="A17" s="23" t="s">
        <v>92</v>
      </c>
      <c r="B17" s="23" t="s">
        <v>11</v>
      </c>
      <c r="C17" s="23" t="s">
        <v>159</v>
      </c>
      <c r="H17" s="23" t="s">
        <v>159</v>
      </c>
      <c r="I17" s="23">
        <v>85</v>
      </c>
    </row>
    <row r="18" spans="1:9" x14ac:dyDescent="0.35">
      <c r="A18" s="23" t="s">
        <v>93</v>
      </c>
      <c r="B18" s="23" t="s">
        <v>171</v>
      </c>
      <c r="H18" s="23" t="s">
        <v>172</v>
      </c>
      <c r="I18" s="23">
        <v>50</v>
      </c>
    </row>
    <row r="19" spans="1:9" x14ac:dyDescent="0.35">
      <c r="A19" s="23" t="s">
        <v>94</v>
      </c>
      <c r="B19" s="23" t="s">
        <v>24</v>
      </c>
      <c r="H19" s="23" t="s">
        <v>172</v>
      </c>
      <c r="I19" s="23">
        <v>50</v>
      </c>
    </row>
    <row r="20" spans="1:9" x14ac:dyDescent="0.35">
      <c r="A20" s="23" t="s">
        <v>95</v>
      </c>
      <c r="B20" s="23" t="s">
        <v>22</v>
      </c>
      <c r="H20" s="23" t="s">
        <v>172</v>
      </c>
      <c r="I20" s="23">
        <v>50</v>
      </c>
    </row>
    <row r="21" spans="1:9" x14ac:dyDescent="0.35">
      <c r="A21" s="23" t="s">
        <v>96</v>
      </c>
      <c r="B21" s="23" t="s">
        <v>176</v>
      </c>
      <c r="H21" s="23" t="s">
        <v>172</v>
      </c>
      <c r="I21" s="23">
        <v>50</v>
      </c>
    </row>
    <row r="22" spans="1:9" x14ac:dyDescent="0.35">
      <c r="A22" s="23" t="s">
        <v>97</v>
      </c>
      <c r="B22" s="23" t="s">
        <v>28</v>
      </c>
      <c r="H22" s="23" t="s">
        <v>172</v>
      </c>
      <c r="I22" s="23">
        <v>50</v>
      </c>
    </row>
    <row r="23" spans="1:9" x14ac:dyDescent="0.35">
      <c r="A23" s="23" t="s">
        <v>98</v>
      </c>
      <c r="B23" s="23" t="s">
        <v>46</v>
      </c>
      <c r="H23" s="23" t="s">
        <v>172</v>
      </c>
      <c r="I23" s="23">
        <v>50</v>
      </c>
    </row>
    <row r="24" spans="1:9" x14ac:dyDescent="0.35">
      <c r="A24" s="23" t="s">
        <v>99</v>
      </c>
      <c r="B24" s="23" t="s">
        <v>16</v>
      </c>
      <c r="H24" s="23" t="s">
        <v>172</v>
      </c>
      <c r="I24" s="23">
        <v>50</v>
      </c>
    </row>
    <row r="25" spans="1:9" x14ac:dyDescent="0.35">
      <c r="A25" s="23" t="s">
        <v>100</v>
      </c>
      <c r="B25" s="23" t="s">
        <v>14</v>
      </c>
      <c r="H25" s="23" t="s">
        <v>172</v>
      </c>
      <c r="I25" s="23">
        <v>50</v>
      </c>
    </row>
    <row r="27" spans="1:9" x14ac:dyDescent="0.35">
      <c r="B27" s="23" t="s">
        <v>105</v>
      </c>
      <c r="C27" s="24" t="s">
        <v>218</v>
      </c>
    </row>
  </sheetData>
  <hyperlinks>
    <hyperlink ref="C27" r:id="rId1" xr:uid="{302587D8-597B-454C-A597-A7E404204D7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DAC2-55F2-45C6-A365-E1F05CACE2AC}">
  <dimension ref="A1:K28"/>
  <sheetViews>
    <sheetView workbookViewId="0">
      <selection activeCell="K1" sqref="K1"/>
    </sheetView>
  </sheetViews>
  <sheetFormatPr defaultColWidth="8.7265625" defaultRowHeight="14.5" x14ac:dyDescent="0.35"/>
  <cols>
    <col min="1" max="1" width="3.81640625" style="23" bestFit="1" customWidth="1"/>
    <col min="2" max="2" width="16.453125" style="23" bestFit="1" customWidth="1"/>
    <col min="3" max="3" width="8.453125" style="23" customWidth="1"/>
    <col min="4" max="8" width="6.1796875" style="23" bestFit="1" customWidth="1"/>
    <col min="9" max="9" width="7.453125" style="23" bestFit="1" customWidth="1"/>
    <col min="10" max="16384" width="8.7265625" style="23"/>
  </cols>
  <sheetData>
    <row r="1" spans="1:11" x14ac:dyDescent="0.35">
      <c r="A1" s="22" t="s">
        <v>68</v>
      </c>
      <c r="B1" s="22" t="s">
        <v>69</v>
      </c>
      <c r="C1" s="22" t="s">
        <v>70</v>
      </c>
      <c r="D1" s="22" t="s">
        <v>71</v>
      </c>
      <c r="E1" s="22" t="s">
        <v>72</v>
      </c>
      <c r="F1" s="22" t="s">
        <v>73</v>
      </c>
      <c r="G1" s="22" t="s">
        <v>74</v>
      </c>
      <c r="H1" s="22" t="s">
        <v>75</v>
      </c>
      <c r="I1" s="22" t="s">
        <v>76</v>
      </c>
      <c r="K1" s="42" t="s">
        <v>112</v>
      </c>
    </row>
    <row r="2" spans="1:11" x14ac:dyDescent="0.35">
      <c r="A2" s="23" t="s">
        <v>77</v>
      </c>
      <c r="B2" s="23" t="s">
        <v>39</v>
      </c>
      <c r="C2" s="23" t="s">
        <v>190</v>
      </c>
      <c r="D2" s="23" t="s">
        <v>190</v>
      </c>
      <c r="E2" s="23" t="s">
        <v>219</v>
      </c>
      <c r="F2" s="23" t="s">
        <v>143</v>
      </c>
      <c r="G2" s="23" t="s">
        <v>143</v>
      </c>
      <c r="H2" s="23" t="s">
        <v>220</v>
      </c>
      <c r="I2" s="23">
        <v>100</v>
      </c>
    </row>
    <row r="3" spans="1:11" x14ac:dyDescent="0.35">
      <c r="A3" s="23" t="s">
        <v>78</v>
      </c>
      <c r="B3" s="23" t="s">
        <v>21</v>
      </c>
      <c r="C3" s="42" t="s">
        <v>181</v>
      </c>
      <c r="D3" s="23" t="s">
        <v>162</v>
      </c>
      <c r="E3" s="23" t="s">
        <v>170</v>
      </c>
      <c r="F3" s="23" t="s">
        <v>139</v>
      </c>
      <c r="G3" s="23" t="s">
        <v>141</v>
      </c>
      <c r="H3" s="23" t="s">
        <v>221</v>
      </c>
      <c r="I3" s="23">
        <v>99</v>
      </c>
    </row>
    <row r="4" spans="1:11" x14ac:dyDescent="0.35">
      <c r="A4" s="23" t="s">
        <v>79</v>
      </c>
      <c r="B4" s="23" t="s">
        <v>18</v>
      </c>
      <c r="C4" s="23" t="s">
        <v>143</v>
      </c>
      <c r="D4" s="23" t="s">
        <v>143</v>
      </c>
      <c r="E4" s="23" t="s">
        <v>143</v>
      </c>
      <c r="F4" s="23" t="s">
        <v>170</v>
      </c>
      <c r="G4" s="23" t="s">
        <v>138</v>
      </c>
      <c r="H4" s="23" t="s">
        <v>222</v>
      </c>
      <c r="I4" s="23">
        <v>98</v>
      </c>
    </row>
    <row r="5" spans="1:11" x14ac:dyDescent="0.35">
      <c r="A5" s="23" t="s">
        <v>80</v>
      </c>
      <c r="B5" s="23" t="s">
        <v>22</v>
      </c>
      <c r="C5" s="23" t="s">
        <v>196</v>
      </c>
      <c r="D5" s="23" t="s">
        <v>219</v>
      </c>
      <c r="E5" s="23" t="s">
        <v>170</v>
      </c>
      <c r="F5" s="23" t="s">
        <v>154</v>
      </c>
      <c r="G5" s="23" t="s">
        <v>147</v>
      </c>
      <c r="H5" s="23" t="s">
        <v>183</v>
      </c>
      <c r="I5" s="23">
        <v>97</v>
      </c>
    </row>
    <row r="6" spans="1:11" x14ac:dyDescent="0.35">
      <c r="A6" s="23" t="s">
        <v>81</v>
      </c>
      <c r="B6" s="23" t="s">
        <v>124</v>
      </c>
      <c r="C6" s="23" t="s">
        <v>157</v>
      </c>
      <c r="D6" s="23" t="s">
        <v>170</v>
      </c>
      <c r="E6" s="23" t="s">
        <v>151</v>
      </c>
      <c r="F6" s="23" t="s">
        <v>140</v>
      </c>
      <c r="G6" s="23" t="s">
        <v>158</v>
      </c>
      <c r="H6" s="23" t="s">
        <v>223</v>
      </c>
      <c r="I6" s="23">
        <v>96</v>
      </c>
    </row>
    <row r="7" spans="1:11" x14ac:dyDescent="0.35">
      <c r="A7" s="23" t="s">
        <v>82</v>
      </c>
      <c r="B7" s="23" t="s">
        <v>11</v>
      </c>
      <c r="C7" s="23" t="s">
        <v>196</v>
      </c>
      <c r="D7" s="23" t="s">
        <v>170</v>
      </c>
      <c r="E7" s="23" t="s">
        <v>147</v>
      </c>
      <c r="F7" s="23" t="s">
        <v>158</v>
      </c>
      <c r="G7" s="23" t="s">
        <v>148</v>
      </c>
      <c r="H7" s="23" t="s">
        <v>224</v>
      </c>
      <c r="I7" s="23">
        <v>95</v>
      </c>
    </row>
    <row r="8" spans="1:11" x14ac:dyDescent="0.35">
      <c r="A8" s="23" t="s">
        <v>83</v>
      </c>
      <c r="B8" s="23" t="s">
        <v>132</v>
      </c>
      <c r="C8" s="23" t="s">
        <v>196</v>
      </c>
      <c r="D8" s="23" t="s">
        <v>141</v>
      </c>
      <c r="E8" s="23" t="s">
        <v>158</v>
      </c>
      <c r="F8" s="23" t="s">
        <v>158</v>
      </c>
      <c r="G8" s="23" t="s">
        <v>145</v>
      </c>
      <c r="H8" s="23" t="s">
        <v>225</v>
      </c>
      <c r="I8" s="23">
        <v>94</v>
      </c>
    </row>
    <row r="9" spans="1:11" x14ac:dyDescent="0.35">
      <c r="A9" s="23" t="s">
        <v>84</v>
      </c>
      <c r="B9" s="23" t="s">
        <v>12</v>
      </c>
      <c r="C9" s="23" t="s">
        <v>196</v>
      </c>
      <c r="D9" s="23" t="s">
        <v>140</v>
      </c>
      <c r="E9" s="23" t="s">
        <v>154</v>
      </c>
      <c r="F9" s="23" t="s">
        <v>145</v>
      </c>
      <c r="G9" s="23" t="s">
        <v>149</v>
      </c>
      <c r="H9" s="23" t="s">
        <v>226</v>
      </c>
      <c r="I9" s="23">
        <v>93</v>
      </c>
    </row>
    <row r="10" spans="1:11" x14ac:dyDescent="0.35">
      <c r="A10" s="23" t="s">
        <v>85</v>
      </c>
      <c r="B10" s="23" t="s">
        <v>16</v>
      </c>
      <c r="C10" s="23" t="s">
        <v>157</v>
      </c>
      <c r="D10" s="23" t="s">
        <v>157</v>
      </c>
      <c r="E10" s="23" t="s">
        <v>147</v>
      </c>
      <c r="F10" s="23" t="s">
        <v>145</v>
      </c>
      <c r="G10" s="23" t="s">
        <v>165</v>
      </c>
      <c r="H10" s="23" t="s">
        <v>227</v>
      </c>
      <c r="I10" s="23">
        <v>92</v>
      </c>
    </row>
    <row r="11" spans="1:11" x14ac:dyDescent="0.35">
      <c r="A11" s="23" t="s">
        <v>86</v>
      </c>
      <c r="B11" s="23" t="s">
        <v>202</v>
      </c>
      <c r="C11" s="23" t="s">
        <v>219</v>
      </c>
      <c r="D11" s="23" t="s">
        <v>139</v>
      </c>
      <c r="E11" s="23" t="s">
        <v>154</v>
      </c>
      <c r="F11" s="23" t="s">
        <v>159</v>
      </c>
      <c r="G11" s="23" t="s">
        <v>159</v>
      </c>
      <c r="H11" s="23" t="s">
        <v>228</v>
      </c>
      <c r="I11" s="23">
        <v>91</v>
      </c>
    </row>
    <row r="12" spans="1:11" x14ac:dyDescent="0.35">
      <c r="A12" s="23" t="s">
        <v>87</v>
      </c>
      <c r="B12" s="23" t="s">
        <v>15</v>
      </c>
      <c r="C12" s="23" t="s">
        <v>147</v>
      </c>
      <c r="D12" s="23" t="s">
        <v>144</v>
      </c>
      <c r="E12" s="23" t="s">
        <v>158</v>
      </c>
      <c r="F12" s="23" t="s">
        <v>152</v>
      </c>
      <c r="G12" s="23" t="s">
        <v>155</v>
      </c>
      <c r="H12" s="23" t="s">
        <v>229</v>
      </c>
      <c r="I12" s="23">
        <v>90</v>
      </c>
    </row>
    <row r="13" spans="1:11" x14ac:dyDescent="0.35">
      <c r="A13" s="23" t="s">
        <v>88</v>
      </c>
      <c r="B13" s="23" t="s">
        <v>173</v>
      </c>
      <c r="C13" s="23" t="s">
        <v>141</v>
      </c>
      <c r="D13" s="23" t="s">
        <v>147</v>
      </c>
      <c r="E13" s="23" t="s">
        <v>145</v>
      </c>
      <c r="F13" s="23" t="s">
        <v>148</v>
      </c>
      <c r="G13" s="23" t="s">
        <v>155</v>
      </c>
      <c r="H13" s="23" t="s">
        <v>230</v>
      </c>
      <c r="I13" s="23">
        <v>89</v>
      </c>
    </row>
    <row r="14" spans="1:11" x14ac:dyDescent="0.35">
      <c r="A14" s="23" t="s">
        <v>89</v>
      </c>
      <c r="B14" s="23" t="s">
        <v>25</v>
      </c>
      <c r="C14" s="23" t="s">
        <v>170</v>
      </c>
      <c r="D14" s="23" t="s">
        <v>151</v>
      </c>
      <c r="E14" s="23" t="s">
        <v>154</v>
      </c>
      <c r="F14" s="23" t="s">
        <v>155</v>
      </c>
      <c r="H14" s="23" t="s">
        <v>187</v>
      </c>
      <c r="I14" s="23">
        <v>88</v>
      </c>
    </row>
    <row r="15" spans="1:11" x14ac:dyDescent="0.35">
      <c r="A15" s="23" t="s">
        <v>90</v>
      </c>
      <c r="B15" s="23" t="s">
        <v>44</v>
      </c>
      <c r="C15" s="23" t="s">
        <v>158</v>
      </c>
      <c r="D15" s="23" t="s">
        <v>152</v>
      </c>
      <c r="E15" s="23" t="s">
        <v>145</v>
      </c>
      <c r="F15" s="23" t="s">
        <v>168</v>
      </c>
      <c r="H15" s="23" t="s">
        <v>231</v>
      </c>
      <c r="I15" s="23">
        <v>87</v>
      </c>
    </row>
    <row r="16" spans="1:11" x14ac:dyDescent="0.35">
      <c r="A16" s="23" t="s">
        <v>91</v>
      </c>
      <c r="B16" s="23" t="s">
        <v>171</v>
      </c>
      <c r="C16" s="23" t="s">
        <v>157</v>
      </c>
      <c r="D16" s="23" t="s">
        <v>157</v>
      </c>
      <c r="E16" s="23" t="s">
        <v>144</v>
      </c>
      <c r="H16" s="23" t="s">
        <v>232</v>
      </c>
      <c r="I16" s="23">
        <v>86</v>
      </c>
    </row>
    <row r="17" spans="1:9" x14ac:dyDescent="0.35">
      <c r="A17" s="23" t="s">
        <v>92</v>
      </c>
      <c r="B17" s="23" t="s">
        <v>174</v>
      </c>
      <c r="C17" s="23" t="s">
        <v>154</v>
      </c>
      <c r="D17" s="23" t="s">
        <v>144</v>
      </c>
      <c r="E17" s="23" t="s">
        <v>168</v>
      </c>
      <c r="H17" s="23" t="s">
        <v>233</v>
      </c>
      <c r="I17" s="23">
        <v>85</v>
      </c>
    </row>
    <row r="18" spans="1:9" x14ac:dyDescent="0.35">
      <c r="A18" s="23" t="s">
        <v>93</v>
      </c>
      <c r="B18" s="23" t="s">
        <v>129</v>
      </c>
      <c r="C18" s="23" t="s">
        <v>141</v>
      </c>
      <c r="D18" s="23" t="s">
        <v>155</v>
      </c>
      <c r="E18" s="23" t="s">
        <v>149</v>
      </c>
      <c r="H18" s="23" t="s">
        <v>234</v>
      </c>
      <c r="I18" s="23">
        <v>84</v>
      </c>
    </row>
    <row r="19" spans="1:9" x14ac:dyDescent="0.35">
      <c r="A19" s="23" t="s">
        <v>94</v>
      </c>
      <c r="B19" s="23" t="s">
        <v>125</v>
      </c>
      <c r="C19" s="23" t="s">
        <v>157</v>
      </c>
      <c r="D19" s="23" t="s">
        <v>158</v>
      </c>
      <c r="H19" s="23" t="s">
        <v>235</v>
      </c>
      <c r="I19" s="23">
        <v>83</v>
      </c>
    </row>
    <row r="20" spans="1:9" x14ac:dyDescent="0.35">
      <c r="A20" s="23" t="s">
        <v>95</v>
      </c>
      <c r="B20" s="23" t="s">
        <v>131</v>
      </c>
      <c r="C20" s="23" t="s">
        <v>144</v>
      </c>
      <c r="D20" s="23" t="s">
        <v>155</v>
      </c>
      <c r="H20" s="23" t="s">
        <v>236</v>
      </c>
      <c r="I20" s="23">
        <v>82</v>
      </c>
    </row>
    <row r="21" spans="1:9" x14ac:dyDescent="0.35">
      <c r="A21" s="23" t="s">
        <v>96</v>
      </c>
      <c r="B21" s="23" t="s">
        <v>23</v>
      </c>
      <c r="C21" s="23" t="s">
        <v>148</v>
      </c>
      <c r="D21" s="23" t="s">
        <v>149</v>
      </c>
      <c r="H21" s="23" t="s">
        <v>167</v>
      </c>
      <c r="I21" s="23">
        <v>81</v>
      </c>
    </row>
    <row r="22" spans="1:9" x14ac:dyDescent="0.35">
      <c r="A22" s="23" t="s">
        <v>97</v>
      </c>
      <c r="B22" s="23" t="s">
        <v>19</v>
      </c>
      <c r="C22" s="23" t="s">
        <v>149</v>
      </c>
      <c r="H22" s="23" t="s">
        <v>149</v>
      </c>
      <c r="I22" s="23">
        <v>80</v>
      </c>
    </row>
    <row r="23" spans="1:9" x14ac:dyDescent="0.35">
      <c r="A23" s="23" t="s">
        <v>98</v>
      </c>
      <c r="B23" s="23" t="s">
        <v>24</v>
      </c>
      <c r="H23" s="23" t="s">
        <v>172</v>
      </c>
      <c r="I23" s="23">
        <v>50</v>
      </c>
    </row>
    <row r="24" spans="1:9" x14ac:dyDescent="0.35">
      <c r="A24" s="23" t="s">
        <v>99</v>
      </c>
      <c r="B24" s="23" t="s">
        <v>14</v>
      </c>
      <c r="H24" s="23" t="s">
        <v>172</v>
      </c>
      <c r="I24" s="23">
        <v>50</v>
      </c>
    </row>
    <row r="25" spans="1:9" x14ac:dyDescent="0.35">
      <c r="A25" s="23" t="s">
        <v>100</v>
      </c>
      <c r="B25" s="23" t="s">
        <v>127</v>
      </c>
      <c r="H25" s="23" t="s">
        <v>172</v>
      </c>
      <c r="I25" s="23">
        <v>0</v>
      </c>
    </row>
    <row r="26" spans="1:9" x14ac:dyDescent="0.35">
      <c r="A26" s="23" t="s">
        <v>101</v>
      </c>
      <c r="B26" s="23" t="s">
        <v>175</v>
      </c>
      <c r="H26" s="23" t="s">
        <v>172</v>
      </c>
      <c r="I26" s="23">
        <v>0</v>
      </c>
    </row>
    <row r="28" spans="1:9" x14ac:dyDescent="0.35">
      <c r="B28" s="23" t="s">
        <v>105</v>
      </c>
      <c r="C28" s="24" t="s">
        <v>237</v>
      </c>
    </row>
  </sheetData>
  <hyperlinks>
    <hyperlink ref="C28" r:id="rId1" xr:uid="{AFCDA413-3E85-4E95-A4DE-A5A737FBF857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2B028-BC33-4F52-8868-C61C22FA09AF}">
  <dimension ref="A1:H70"/>
  <sheetViews>
    <sheetView workbookViewId="0">
      <selection activeCell="I1" sqref="I1"/>
    </sheetView>
  </sheetViews>
  <sheetFormatPr defaultColWidth="8.7265625" defaultRowHeight="14.5" x14ac:dyDescent="0.35"/>
  <cols>
    <col min="1" max="1" width="4" style="23" bestFit="1" customWidth="1"/>
    <col min="2" max="2" width="23.1796875" style="23" customWidth="1"/>
    <col min="3" max="4" width="6.453125" style="23" bestFit="1" customWidth="1"/>
    <col min="5" max="5" width="7.453125" style="23" bestFit="1" customWidth="1"/>
    <col min="6" max="6" width="8" style="23" bestFit="1" customWidth="1"/>
    <col min="7" max="16384" width="8.7265625" style="23"/>
  </cols>
  <sheetData>
    <row r="1" spans="1:8" x14ac:dyDescent="0.35">
      <c r="A1" s="22" t="s">
        <v>68</v>
      </c>
      <c r="B1" s="22" t="s">
        <v>69</v>
      </c>
      <c r="C1" s="22" t="s">
        <v>285</v>
      </c>
      <c r="D1" s="22" t="s">
        <v>286</v>
      </c>
      <c r="E1" s="22" t="s">
        <v>75</v>
      </c>
      <c r="F1" s="22" t="s">
        <v>76</v>
      </c>
      <c r="H1" s="42" t="s">
        <v>112</v>
      </c>
    </row>
    <row r="2" spans="1:8" ht="15" customHeight="1" x14ac:dyDescent="0.35">
      <c r="A2" s="23" t="s">
        <v>77</v>
      </c>
      <c r="B2" s="23" t="s">
        <v>22</v>
      </c>
      <c r="C2" s="23" t="s">
        <v>245</v>
      </c>
      <c r="D2" s="23" t="s">
        <v>222</v>
      </c>
      <c r="E2" s="23" t="s">
        <v>246</v>
      </c>
      <c r="F2" s="23">
        <v>100</v>
      </c>
    </row>
    <row r="3" spans="1:8" x14ac:dyDescent="0.35">
      <c r="A3" s="23" t="s">
        <v>78</v>
      </c>
      <c r="B3" s="23" t="s">
        <v>23</v>
      </c>
      <c r="C3" s="23" t="s">
        <v>222</v>
      </c>
      <c r="D3" s="23" t="s">
        <v>182</v>
      </c>
      <c r="E3" s="23" t="s">
        <v>247</v>
      </c>
      <c r="F3" s="23">
        <v>99</v>
      </c>
    </row>
    <row r="4" spans="1:8" ht="15" customHeight="1" x14ac:dyDescent="0.35">
      <c r="A4" s="23" t="s">
        <v>79</v>
      </c>
      <c r="B4" s="23" t="s">
        <v>11</v>
      </c>
      <c r="C4" s="23" t="s">
        <v>248</v>
      </c>
      <c r="D4" s="23" t="s">
        <v>249</v>
      </c>
      <c r="E4" s="23" t="s">
        <v>250</v>
      </c>
      <c r="F4" s="23">
        <v>98</v>
      </c>
    </row>
    <row r="5" spans="1:8" ht="15" customHeight="1" x14ac:dyDescent="0.35">
      <c r="A5" s="23" t="s">
        <v>80</v>
      </c>
      <c r="B5" s="23" t="s">
        <v>12</v>
      </c>
      <c r="C5" s="23" t="s">
        <v>251</v>
      </c>
      <c r="D5" s="23" t="s">
        <v>252</v>
      </c>
      <c r="E5" s="23" t="s">
        <v>253</v>
      </c>
      <c r="F5" s="23">
        <v>97</v>
      </c>
    </row>
    <row r="6" spans="1:8" x14ac:dyDescent="0.35">
      <c r="A6" s="23" t="s">
        <v>81</v>
      </c>
      <c r="B6" s="23" t="s">
        <v>131</v>
      </c>
      <c r="C6" s="23" t="s">
        <v>254</v>
      </c>
      <c r="D6" s="23" t="s">
        <v>255</v>
      </c>
      <c r="E6" s="23" t="s">
        <v>256</v>
      </c>
      <c r="F6" s="23">
        <v>96</v>
      </c>
    </row>
    <row r="7" spans="1:8" ht="15" customHeight="1" x14ac:dyDescent="0.35">
      <c r="A7" s="23" t="s">
        <v>82</v>
      </c>
      <c r="B7" s="23" t="s">
        <v>202</v>
      </c>
      <c r="C7" s="23" t="s">
        <v>257</v>
      </c>
      <c r="D7" s="23" t="s">
        <v>249</v>
      </c>
      <c r="E7" s="23" t="s">
        <v>256</v>
      </c>
      <c r="F7" s="23">
        <v>95</v>
      </c>
    </row>
    <row r="8" spans="1:8" ht="15" customHeight="1" x14ac:dyDescent="0.35">
      <c r="A8" s="23" t="s">
        <v>83</v>
      </c>
      <c r="B8" s="23" t="s">
        <v>19</v>
      </c>
      <c r="C8" s="23" t="s">
        <v>258</v>
      </c>
      <c r="D8" s="23" t="s">
        <v>258</v>
      </c>
      <c r="E8" s="23" t="s">
        <v>256</v>
      </c>
      <c r="F8" s="23">
        <v>94</v>
      </c>
    </row>
    <row r="9" spans="1:8" x14ac:dyDescent="0.35">
      <c r="A9" s="23" t="s">
        <v>84</v>
      </c>
      <c r="B9" s="23" t="s">
        <v>124</v>
      </c>
      <c r="C9" s="23" t="s">
        <v>183</v>
      </c>
      <c r="D9" s="23" t="s">
        <v>206</v>
      </c>
      <c r="E9" s="23" t="s">
        <v>259</v>
      </c>
      <c r="F9" s="23">
        <v>93</v>
      </c>
    </row>
    <row r="10" spans="1:8" x14ac:dyDescent="0.35">
      <c r="A10" s="23" t="s">
        <v>85</v>
      </c>
      <c r="B10" s="23" t="s">
        <v>15</v>
      </c>
      <c r="C10" s="23" t="s">
        <v>260</v>
      </c>
      <c r="D10" s="23" t="s">
        <v>261</v>
      </c>
      <c r="E10" s="23" t="s">
        <v>262</v>
      </c>
      <c r="F10" s="23">
        <v>92</v>
      </c>
    </row>
    <row r="11" spans="1:8" ht="15" customHeight="1" x14ac:dyDescent="0.35">
      <c r="A11" s="23" t="s">
        <v>86</v>
      </c>
      <c r="B11" s="23" t="s">
        <v>28</v>
      </c>
      <c r="C11" s="23" t="s">
        <v>263</v>
      </c>
      <c r="D11" s="23" t="s">
        <v>225</v>
      </c>
      <c r="E11" s="23" t="s">
        <v>264</v>
      </c>
      <c r="F11" s="23">
        <v>91</v>
      </c>
    </row>
    <row r="12" spans="1:8" ht="15" customHeight="1" x14ac:dyDescent="0.35">
      <c r="A12" s="23" t="s">
        <v>87</v>
      </c>
      <c r="B12" s="23" t="s">
        <v>24</v>
      </c>
      <c r="C12" s="23" t="s">
        <v>206</v>
      </c>
      <c r="D12" s="23" t="s">
        <v>265</v>
      </c>
      <c r="E12" s="23" t="s">
        <v>266</v>
      </c>
      <c r="F12" s="23">
        <v>90</v>
      </c>
    </row>
    <row r="13" spans="1:8" x14ac:dyDescent="0.35">
      <c r="A13" s="23" t="s">
        <v>88</v>
      </c>
      <c r="B13" s="23" t="s">
        <v>17</v>
      </c>
      <c r="C13" s="23" t="s">
        <v>267</v>
      </c>
      <c r="D13" s="23" t="s">
        <v>228</v>
      </c>
      <c r="E13" s="23" t="s">
        <v>268</v>
      </c>
      <c r="F13" s="23">
        <v>89</v>
      </c>
    </row>
    <row r="14" spans="1:8" ht="15" customHeight="1" x14ac:dyDescent="0.35">
      <c r="A14" s="23" t="s">
        <v>89</v>
      </c>
      <c r="B14" s="23" t="s">
        <v>125</v>
      </c>
      <c r="C14" s="23" t="s">
        <v>269</v>
      </c>
      <c r="D14" s="23" t="s">
        <v>206</v>
      </c>
      <c r="E14" s="23" t="s">
        <v>270</v>
      </c>
      <c r="F14" s="23">
        <v>88</v>
      </c>
    </row>
    <row r="15" spans="1:8" ht="15" customHeight="1" x14ac:dyDescent="0.35">
      <c r="A15" s="23" t="s">
        <v>90</v>
      </c>
      <c r="B15" s="23" t="s">
        <v>18</v>
      </c>
      <c r="C15" s="23" t="s">
        <v>271</v>
      </c>
      <c r="D15" s="23" t="s">
        <v>272</v>
      </c>
      <c r="E15" s="23" t="s">
        <v>273</v>
      </c>
      <c r="F15" s="23">
        <v>87</v>
      </c>
    </row>
    <row r="16" spans="1:8" x14ac:dyDescent="0.35">
      <c r="A16" s="23" t="s">
        <v>91</v>
      </c>
      <c r="B16" s="23" t="s">
        <v>61</v>
      </c>
      <c r="C16" s="46" t="s">
        <v>249</v>
      </c>
      <c r="D16" s="23" t="s">
        <v>274</v>
      </c>
      <c r="E16" s="23" t="s">
        <v>275</v>
      </c>
      <c r="F16" s="23">
        <v>86</v>
      </c>
    </row>
    <row r="17" spans="1:8" x14ac:dyDescent="0.35">
      <c r="A17" s="23" t="s">
        <v>92</v>
      </c>
      <c r="B17" s="23" t="s">
        <v>128</v>
      </c>
      <c r="C17" s="23" t="s">
        <v>276</v>
      </c>
      <c r="D17" s="23" t="s">
        <v>277</v>
      </c>
      <c r="E17" s="23" t="s">
        <v>278</v>
      </c>
      <c r="F17" s="23">
        <v>85</v>
      </c>
    </row>
    <row r="18" spans="1:8" x14ac:dyDescent="0.35">
      <c r="A18" s="23" t="s">
        <v>93</v>
      </c>
      <c r="B18" s="23" t="s">
        <v>14</v>
      </c>
      <c r="C18" s="23" t="s">
        <v>150</v>
      </c>
      <c r="D18" s="23" t="s">
        <v>279</v>
      </c>
      <c r="E18" s="23" t="s">
        <v>280</v>
      </c>
      <c r="F18" s="23">
        <v>84</v>
      </c>
    </row>
    <row r="19" spans="1:8" x14ac:dyDescent="0.35">
      <c r="A19" s="23" t="s">
        <v>94</v>
      </c>
      <c r="B19" s="23" t="s">
        <v>129</v>
      </c>
      <c r="C19" s="23" t="s">
        <v>281</v>
      </c>
      <c r="D19" s="23" t="s">
        <v>140</v>
      </c>
      <c r="E19" s="23" t="s">
        <v>282</v>
      </c>
      <c r="F19" s="23">
        <v>83</v>
      </c>
    </row>
    <row r="20" spans="1:8" x14ac:dyDescent="0.35">
      <c r="A20" s="23" t="s">
        <v>95</v>
      </c>
      <c r="B20" s="23" t="s">
        <v>16</v>
      </c>
      <c r="C20" s="23" t="s">
        <v>283</v>
      </c>
      <c r="D20" s="23" t="s">
        <v>158</v>
      </c>
      <c r="E20" s="23" t="s">
        <v>206</v>
      </c>
      <c r="F20" s="23">
        <v>82</v>
      </c>
    </row>
    <row r="21" spans="1:8" x14ac:dyDescent="0.35">
      <c r="A21" s="23" t="s">
        <v>96</v>
      </c>
      <c r="B21" s="23" t="s">
        <v>173</v>
      </c>
      <c r="C21" s="23" t="s">
        <v>200</v>
      </c>
      <c r="D21" s="23" t="s">
        <v>172</v>
      </c>
      <c r="E21" s="23" t="s">
        <v>200</v>
      </c>
      <c r="F21" s="23">
        <v>81</v>
      </c>
    </row>
    <row r="22" spans="1:8" x14ac:dyDescent="0.35">
      <c r="A22" s="23" t="s">
        <v>97</v>
      </c>
      <c r="B22" s="23" t="s">
        <v>284</v>
      </c>
      <c r="C22" s="23" t="s">
        <v>141</v>
      </c>
      <c r="D22" s="23" t="s">
        <v>172</v>
      </c>
      <c r="E22" s="23" t="s">
        <v>141</v>
      </c>
      <c r="F22" s="23">
        <v>80</v>
      </c>
    </row>
    <row r="25" spans="1:8" x14ac:dyDescent="0.35">
      <c r="B25" s="47" t="s">
        <v>287</v>
      </c>
      <c r="C25" s="24" t="s">
        <v>288</v>
      </c>
    </row>
    <row r="27" spans="1:8" x14ac:dyDescent="0.35">
      <c r="B27" s="23" t="s">
        <v>326</v>
      </c>
    </row>
    <row r="28" spans="1:8" x14ac:dyDescent="0.35">
      <c r="A28" s="23" t="s">
        <v>77</v>
      </c>
      <c r="B28" s="23" t="s">
        <v>317</v>
      </c>
      <c r="C28" s="42" t="s">
        <v>178</v>
      </c>
      <c r="D28" s="23" t="s">
        <v>170</v>
      </c>
      <c r="E28" s="23" t="s">
        <v>138</v>
      </c>
      <c r="F28" s="23" t="s">
        <v>139</v>
      </c>
      <c r="G28" s="23" t="s">
        <v>139</v>
      </c>
      <c r="H28" s="23" t="s">
        <v>222</v>
      </c>
    </row>
    <row r="29" spans="1:8" x14ac:dyDescent="0.35">
      <c r="A29" s="23" t="s">
        <v>78</v>
      </c>
      <c r="B29" s="23" t="s">
        <v>297</v>
      </c>
      <c r="C29" s="23" t="s">
        <v>162</v>
      </c>
      <c r="D29" s="23" t="s">
        <v>157</v>
      </c>
      <c r="E29" s="23" t="s">
        <v>170</v>
      </c>
      <c r="F29" s="23" t="s">
        <v>138</v>
      </c>
      <c r="G29" s="23" t="s">
        <v>139</v>
      </c>
      <c r="H29" s="23" t="s">
        <v>248</v>
      </c>
    </row>
    <row r="30" spans="1:8" x14ac:dyDescent="0.35">
      <c r="A30" s="23" t="s">
        <v>79</v>
      </c>
      <c r="B30" s="23" t="s">
        <v>303</v>
      </c>
      <c r="C30" s="23" t="s">
        <v>196</v>
      </c>
      <c r="D30" s="23" t="s">
        <v>157</v>
      </c>
      <c r="E30" s="23" t="s">
        <v>170</v>
      </c>
      <c r="F30" s="23" t="s">
        <v>170</v>
      </c>
      <c r="G30" s="23" t="s">
        <v>139</v>
      </c>
      <c r="H30" s="23" t="s">
        <v>245</v>
      </c>
    </row>
    <row r="31" spans="1:8" x14ac:dyDescent="0.35">
      <c r="A31" s="23" t="s">
        <v>80</v>
      </c>
      <c r="B31" s="23" t="s">
        <v>18</v>
      </c>
      <c r="C31" s="23" t="s">
        <v>219</v>
      </c>
      <c r="D31" s="23" t="s">
        <v>219</v>
      </c>
      <c r="E31" s="23" t="s">
        <v>157</v>
      </c>
      <c r="F31" s="23" t="s">
        <v>151</v>
      </c>
      <c r="G31" s="23" t="s">
        <v>151</v>
      </c>
      <c r="H31" s="23" t="s">
        <v>271</v>
      </c>
    </row>
    <row r="32" spans="1:8" x14ac:dyDescent="0.35">
      <c r="A32" s="23" t="s">
        <v>81</v>
      </c>
      <c r="B32" s="23" t="s">
        <v>202</v>
      </c>
      <c r="C32" s="23" t="s">
        <v>219</v>
      </c>
      <c r="D32" s="23" t="s">
        <v>170</v>
      </c>
      <c r="E32" s="23" t="s">
        <v>170</v>
      </c>
      <c r="F32" s="23" t="s">
        <v>138</v>
      </c>
      <c r="G32" s="23" t="s">
        <v>139</v>
      </c>
      <c r="H32" s="23" t="s">
        <v>257</v>
      </c>
    </row>
    <row r="33" spans="1:8" x14ac:dyDescent="0.35">
      <c r="A33" s="23" t="s">
        <v>82</v>
      </c>
      <c r="B33" s="23" t="s">
        <v>305</v>
      </c>
      <c r="C33" s="23" t="s">
        <v>196</v>
      </c>
      <c r="D33" s="23" t="s">
        <v>170</v>
      </c>
      <c r="E33" s="23" t="s">
        <v>139</v>
      </c>
      <c r="F33" s="23" t="s">
        <v>139</v>
      </c>
      <c r="G33" s="23" t="s">
        <v>140</v>
      </c>
      <c r="H33" s="23" t="s">
        <v>251</v>
      </c>
    </row>
    <row r="34" spans="1:8" x14ac:dyDescent="0.35">
      <c r="A34" s="23" t="s">
        <v>83</v>
      </c>
      <c r="B34" s="23" t="s">
        <v>308</v>
      </c>
      <c r="C34" s="23" t="s">
        <v>170</v>
      </c>
      <c r="D34" s="23" t="s">
        <v>138</v>
      </c>
      <c r="E34" s="23" t="s">
        <v>138</v>
      </c>
      <c r="F34" s="23" t="s">
        <v>138</v>
      </c>
      <c r="G34" s="23" t="s">
        <v>151</v>
      </c>
      <c r="H34" s="23" t="s">
        <v>183</v>
      </c>
    </row>
    <row r="35" spans="1:8" x14ac:dyDescent="0.35">
      <c r="A35" s="23" t="s">
        <v>84</v>
      </c>
      <c r="B35" s="23" t="s">
        <v>295</v>
      </c>
      <c r="C35" s="23" t="s">
        <v>157</v>
      </c>
      <c r="D35" s="23" t="s">
        <v>170</v>
      </c>
      <c r="E35" s="23" t="s">
        <v>170</v>
      </c>
      <c r="F35" s="23" t="s">
        <v>140</v>
      </c>
      <c r="G35" s="23" t="s">
        <v>141</v>
      </c>
      <c r="H35" s="23" t="s">
        <v>258</v>
      </c>
    </row>
    <row r="36" spans="1:8" x14ac:dyDescent="0.35">
      <c r="A36" s="23" t="s">
        <v>85</v>
      </c>
      <c r="B36" s="23" t="s">
        <v>129</v>
      </c>
      <c r="C36" s="23" t="s">
        <v>157</v>
      </c>
      <c r="D36" s="23" t="s">
        <v>139</v>
      </c>
      <c r="E36" s="23" t="s">
        <v>139</v>
      </c>
      <c r="F36" s="23" t="s">
        <v>151</v>
      </c>
      <c r="G36" s="23" t="s">
        <v>151</v>
      </c>
      <c r="H36" s="23" t="s">
        <v>281</v>
      </c>
    </row>
    <row r="37" spans="1:8" x14ac:dyDescent="0.35">
      <c r="A37" s="23" t="s">
        <v>86</v>
      </c>
      <c r="B37" s="23" t="s">
        <v>319</v>
      </c>
      <c r="C37" s="23" t="s">
        <v>170</v>
      </c>
      <c r="D37" s="23" t="s">
        <v>170</v>
      </c>
      <c r="E37" s="23" t="s">
        <v>140</v>
      </c>
      <c r="F37" s="23" t="s">
        <v>141</v>
      </c>
      <c r="G37" s="23" t="s">
        <v>141</v>
      </c>
      <c r="H37" s="23" t="s">
        <v>263</v>
      </c>
    </row>
    <row r="38" spans="1:8" x14ac:dyDescent="0.35">
      <c r="A38" s="23" t="s">
        <v>87</v>
      </c>
      <c r="B38" s="23" t="s">
        <v>61</v>
      </c>
      <c r="C38" s="23" t="s">
        <v>138</v>
      </c>
      <c r="D38" s="23" t="s">
        <v>151</v>
      </c>
      <c r="E38" s="23" t="s">
        <v>151</v>
      </c>
      <c r="F38" s="23" t="s">
        <v>140</v>
      </c>
      <c r="G38" s="23" t="s">
        <v>141</v>
      </c>
      <c r="H38" s="23" t="s">
        <v>249</v>
      </c>
    </row>
    <row r="39" spans="1:8" x14ac:dyDescent="0.35">
      <c r="A39" s="23" t="s">
        <v>88</v>
      </c>
      <c r="B39" s="23" t="s">
        <v>301</v>
      </c>
      <c r="C39" s="23" t="s">
        <v>190</v>
      </c>
      <c r="D39" s="23" t="s">
        <v>140</v>
      </c>
      <c r="E39" s="23" t="s">
        <v>154</v>
      </c>
      <c r="F39" s="23" t="s">
        <v>154</v>
      </c>
      <c r="G39" s="23" t="s">
        <v>154</v>
      </c>
      <c r="H39" s="23" t="s">
        <v>260</v>
      </c>
    </row>
    <row r="40" spans="1:8" x14ac:dyDescent="0.35">
      <c r="A40" s="23" t="s">
        <v>89</v>
      </c>
      <c r="B40" s="23" t="s">
        <v>131</v>
      </c>
      <c r="C40" s="23" t="s">
        <v>151</v>
      </c>
      <c r="D40" s="23" t="s">
        <v>151</v>
      </c>
      <c r="E40" s="23" t="s">
        <v>151</v>
      </c>
      <c r="F40" s="23" t="s">
        <v>140</v>
      </c>
      <c r="G40" s="23" t="s">
        <v>141</v>
      </c>
      <c r="H40" s="23" t="s">
        <v>254</v>
      </c>
    </row>
    <row r="41" spans="1:8" x14ac:dyDescent="0.35">
      <c r="A41" s="23" t="s">
        <v>90</v>
      </c>
      <c r="B41" s="23" t="s">
        <v>298</v>
      </c>
      <c r="C41" s="23" t="s">
        <v>157</v>
      </c>
      <c r="D41" s="23" t="s">
        <v>139</v>
      </c>
      <c r="E41" s="23" t="s">
        <v>140</v>
      </c>
      <c r="F41" s="23" t="s">
        <v>154</v>
      </c>
      <c r="G41" s="23" t="s">
        <v>158</v>
      </c>
      <c r="H41" s="23" t="s">
        <v>267</v>
      </c>
    </row>
    <row r="42" spans="1:8" x14ac:dyDescent="0.35">
      <c r="A42" s="23" t="s">
        <v>91</v>
      </c>
      <c r="B42" s="23" t="s">
        <v>311</v>
      </c>
      <c r="C42" s="23" t="s">
        <v>138</v>
      </c>
      <c r="D42" s="23" t="s">
        <v>151</v>
      </c>
      <c r="E42" s="23" t="s">
        <v>140</v>
      </c>
      <c r="F42" s="23" t="s">
        <v>154</v>
      </c>
      <c r="G42" s="23" t="s">
        <v>147</v>
      </c>
      <c r="H42" s="23" t="s">
        <v>206</v>
      </c>
    </row>
    <row r="43" spans="1:8" x14ac:dyDescent="0.35">
      <c r="A43" s="23" t="s">
        <v>92</v>
      </c>
      <c r="B43" s="23" t="s">
        <v>320</v>
      </c>
      <c r="C43" s="23" t="s">
        <v>170</v>
      </c>
      <c r="D43" s="23" t="s">
        <v>141</v>
      </c>
      <c r="E43" s="23" t="s">
        <v>144</v>
      </c>
      <c r="F43" s="23" t="s">
        <v>144</v>
      </c>
      <c r="G43" s="23" t="s">
        <v>144</v>
      </c>
      <c r="H43" s="23" t="s">
        <v>276</v>
      </c>
    </row>
    <row r="44" spans="1:8" x14ac:dyDescent="0.35">
      <c r="A44" s="23" t="s">
        <v>93</v>
      </c>
      <c r="B44" s="23" t="s">
        <v>323</v>
      </c>
      <c r="C44" s="23" t="s">
        <v>141</v>
      </c>
      <c r="D44" s="23" t="s">
        <v>154</v>
      </c>
      <c r="E44" s="23" t="s">
        <v>147</v>
      </c>
      <c r="F44" s="23" t="s">
        <v>158</v>
      </c>
      <c r="G44" s="23" t="s">
        <v>145</v>
      </c>
      <c r="H44" s="23" t="s">
        <v>150</v>
      </c>
    </row>
    <row r="45" spans="1:8" x14ac:dyDescent="0.35">
      <c r="A45" s="23" t="s">
        <v>94</v>
      </c>
      <c r="B45" s="23" t="s">
        <v>293</v>
      </c>
      <c r="C45" s="23" t="s">
        <v>140</v>
      </c>
      <c r="D45" s="23" t="s">
        <v>154</v>
      </c>
      <c r="E45" s="23" t="s">
        <v>147</v>
      </c>
      <c r="F45" s="23" t="s">
        <v>147</v>
      </c>
      <c r="G45" s="23" t="s">
        <v>159</v>
      </c>
      <c r="H45" s="23" t="s">
        <v>269</v>
      </c>
    </row>
    <row r="46" spans="1:8" x14ac:dyDescent="0.35">
      <c r="A46" s="23" t="s">
        <v>95</v>
      </c>
      <c r="B46" s="23" t="s">
        <v>307</v>
      </c>
      <c r="C46" s="23" t="s">
        <v>170</v>
      </c>
      <c r="D46" s="23" t="s">
        <v>151</v>
      </c>
      <c r="E46" s="23" t="s">
        <v>140</v>
      </c>
      <c r="F46" s="23" t="s">
        <v>141</v>
      </c>
      <c r="H46" s="23" t="s">
        <v>283</v>
      </c>
    </row>
    <row r="47" spans="1:8" x14ac:dyDescent="0.35">
      <c r="A47" s="23" t="s">
        <v>96</v>
      </c>
      <c r="B47" s="23" t="s">
        <v>314</v>
      </c>
      <c r="C47" s="23" t="s">
        <v>170</v>
      </c>
      <c r="D47" s="23" t="s">
        <v>148</v>
      </c>
      <c r="E47" s="50"/>
      <c r="F47" s="52"/>
      <c r="G47" s="51"/>
      <c r="H47" s="23" t="s">
        <v>200</v>
      </c>
    </row>
    <row r="48" spans="1:8" x14ac:dyDescent="0.35">
      <c r="A48" s="23" t="s">
        <v>97</v>
      </c>
      <c r="B48" s="23" t="s">
        <v>324</v>
      </c>
      <c r="C48" s="23" t="s">
        <v>141</v>
      </c>
      <c r="D48" s="50"/>
      <c r="E48" s="52"/>
      <c r="F48" s="52"/>
      <c r="G48" s="51"/>
    </row>
    <row r="49" spans="1:8" x14ac:dyDescent="0.35">
      <c r="D49" s="50"/>
      <c r="E49" s="52"/>
      <c r="F49" s="52"/>
      <c r="G49" s="51"/>
    </row>
    <row r="50" spans="1:8" x14ac:dyDescent="0.35">
      <c r="B50" s="23" t="s">
        <v>325</v>
      </c>
      <c r="D50" s="50"/>
      <c r="E50" s="52"/>
      <c r="F50" s="52"/>
      <c r="G50" s="51"/>
    </row>
    <row r="51" spans="1:8" ht="14.5" customHeight="1" x14ac:dyDescent="0.35">
      <c r="A51" s="23" t="s">
        <v>77</v>
      </c>
      <c r="B51" s="23" t="s">
        <v>303</v>
      </c>
      <c r="C51" s="23" t="s">
        <v>196</v>
      </c>
      <c r="D51" s="23" t="s">
        <v>143</v>
      </c>
      <c r="E51" s="23" t="s">
        <v>170</v>
      </c>
      <c r="F51" s="23" t="s">
        <v>170</v>
      </c>
      <c r="G51" s="23" t="s">
        <v>138</v>
      </c>
      <c r="H51" s="23" t="s">
        <v>222</v>
      </c>
    </row>
    <row r="52" spans="1:8" ht="14.5" customHeight="1" x14ac:dyDescent="0.35">
      <c r="A52" s="23" t="s">
        <v>78</v>
      </c>
      <c r="B52" s="23" t="s">
        <v>131</v>
      </c>
      <c r="C52" s="23" t="s">
        <v>190</v>
      </c>
      <c r="D52" s="23" t="s">
        <v>170</v>
      </c>
      <c r="E52" s="23" t="s">
        <v>170</v>
      </c>
      <c r="F52" s="23" t="s">
        <v>138</v>
      </c>
      <c r="G52" s="23" t="s">
        <v>139</v>
      </c>
      <c r="H52" s="23" t="s">
        <v>255</v>
      </c>
    </row>
    <row r="53" spans="1:8" ht="14.5" customHeight="1" x14ac:dyDescent="0.35">
      <c r="A53" s="23" t="s">
        <v>79</v>
      </c>
      <c r="B53" s="23" t="s">
        <v>317</v>
      </c>
      <c r="C53" s="23" t="s">
        <v>143</v>
      </c>
      <c r="D53" s="23" t="s">
        <v>170</v>
      </c>
      <c r="E53" s="23" t="s">
        <v>170</v>
      </c>
      <c r="F53" s="23" t="s">
        <v>139</v>
      </c>
      <c r="G53" s="23" t="s">
        <v>139</v>
      </c>
      <c r="H53" s="23" t="s">
        <v>182</v>
      </c>
    </row>
    <row r="54" spans="1:8" ht="14.5" customHeight="1" x14ac:dyDescent="0.35">
      <c r="A54" s="23" t="s">
        <v>80</v>
      </c>
      <c r="B54" s="23" t="s">
        <v>295</v>
      </c>
      <c r="C54" s="23" t="s">
        <v>143</v>
      </c>
      <c r="D54" s="23" t="s">
        <v>143</v>
      </c>
      <c r="E54" s="23" t="s">
        <v>151</v>
      </c>
      <c r="F54" s="23" t="s">
        <v>140</v>
      </c>
      <c r="G54" s="23" t="s">
        <v>141</v>
      </c>
      <c r="H54" s="23" t="s">
        <v>258</v>
      </c>
    </row>
    <row r="55" spans="1:8" ht="14.5" customHeight="1" x14ac:dyDescent="0.35">
      <c r="A55" s="23" t="s">
        <v>81</v>
      </c>
      <c r="B55" s="23" t="s">
        <v>305</v>
      </c>
      <c r="C55" s="23" t="s">
        <v>181</v>
      </c>
      <c r="D55" s="23" t="s">
        <v>140</v>
      </c>
      <c r="E55" s="23" t="s">
        <v>141</v>
      </c>
      <c r="F55" s="23" t="s">
        <v>141</v>
      </c>
      <c r="G55" s="23" t="s">
        <v>141</v>
      </c>
      <c r="H55" s="23" t="s">
        <v>252</v>
      </c>
    </row>
    <row r="56" spans="1:8" ht="14.5" customHeight="1" x14ac:dyDescent="0.35">
      <c r="A56" s="23" t="s">
        <v>82</v>
      </c>
      <c r="B56" s="23" t="s">
        <v>202</v>
      </c>
      <c r="C56" s="23" t="s">
        <v>196</v>
      </c>
      <c r="D56" s="23" t="s">
        <v>143</v>
      </c>
      <c r="E56" s="23" t="s">
        <v>170</v>
      </c>
      <c r="F56" s="23" t="s">
        <v>147</v>
      </c>
      <c r="G56" s="23" t="s">
        <v>168</v>
      </c>
      <c r="H56" s="23" t="s">
        <v>249</v>
      </c>
    </row>
    <row r="57" spans="1:8" ht="14.5" customHeight="1" x14ac:dyDescent="0.35">
      <c r="A57" s="23" t="s">
        <v>83</v>
      </c>
      <c r="B57" s="23" t="s">
        <v>297</v>
      </c>
      <c r="C57" s="23" t="s">
        <v>157</v>
      </c>
      <c r="D57" s="23" t="s">
        <v>138</v>
      </c>
      <c r="E57" s="23" t="s">
        <v>151</v>
      </c>
      <c r="F57" s="23" t="s">
        <v>154</v>
      </c>
      <c r="G57" s="23" t="s">
        <v>147</v>
      </c>
      <c r="H57" s="23" t="s">
        <v>249</v>
      </c>
    </row>
    <row r="58" spans="1:8" ht="14.5" customHeight="1" x14ac:dyDescent="0.35">
      <c r="A58" s="23" t="s">
        <v>84</v>
      </c>
      <c r="B58" s="23" t="s">
        <v>293</v>
      </c>
      <c r="C58" s="23" t="s">
        <v>196</v>
      </c>
      <c r="D58" s="23" t="s">
        <v>151</v>
      </c>
      <c r="E58" s="23" t="s">
        <v>140</v>
      </c>
      <c r="F58" s="23" t="s">
        <v>141</v>
      </c>
      <c r="G58" s="23" t="s">
        <v>155</v>
      </c>
      <c r="H58" s="23" t="s">
        <v>206</v>
      </c>
    </row>
    <row r="59" spans="1:8" ht="14.5" customHeight="1" x14ac:dyDescent="0.35">
      <c r="A59" s="23" t="s">
        <v>85</v>
      </c>
      <c r="B59" s="23" t="s">
        <v>308</v>
      </c>
      <c r="C59" s="23" t="s">
        <v>138</v>
      </c>
      <c r="D59" s="23" t="s">
        <v>140</v>
      </c>
      <c r="E59" s="23" t="s">
        <v>140</v>
      </c>
      <c r="F59" s="23" t="s">
        <v>154</v>
      </c>
      <c r="G59" s="23" t="s">
        <v>154</v>
      </c>
      <c r="H59" s="23" t="s">
        <v>206</v>
      </c>
    </row>
    <row r="60" spans="1:8" ht="14.5" customHeight="1" x14ac:dyDescent="0.35">
      <c r="A60" s="23" t="s">
        <v>86</v>
      </c>
      <c r="B60" s="23" t="s">
        <v>301</v>
      </c>
      <c r="C60" s="23" t="s">
        <v>190</v>
      </c>
      <c r="D60" s="23" t="s">
        <v>151</v>
      </c>
      <c r="E60" s="23" t="s">
        <v>141</v>
      </c>
      <c r="F60" s="23" t="s">
        <v>158</v>
      </c>
      <c r="G60" s="23" t="s">
        <v>152</v>
      </c>
      <c r="H60" s="23" t="s">
        <v>261</v>
      </c>
    </row>
    <row r="61" spans="1:8" ht="14.5" customHeight="1" x14ac:dyDescent="0.35">
      <c r="A61" s="23" t="s">
        <v>87</v>
      </c>
      <c r="B61" s="23" t="s">
        <v>311</v>
      </c>
      <c r="C61" s="23" t="s">
        <v>170</v>
      </c>
      <c r="D61" s="23" t="s">
        <v>151</v>
      </c>
      <c r="E61" s="23" t="s">
        <v>141</v>
      </c>
      <c r="F61" s="23" t="s">
        <v>141</v>
      </c>
      <c r="G61" s="23" t="s">
        <v>155</v>
      </c>
      <c r="H61" s="23" t="s">
        <v>265</v>
      </c>
    </row>
    <row r="62" spans="1:8" ht="14.5" customHeight="1" x14ac:dyDescent="0.35">
      <c r="A62" s="23" t="s">
        <v>88</v>
      </c>
      <c r="B62" s="23" t="s">
        <v>319</v>
      </c>
      <c r="C62" s="23" t="s">
        <v>151</v>
      </c>
      <c r="D62" s="23" t="s">
        <v>151</v>
      </c>
      <c r="E62" s="23" t="s">
        <v>140</v>
      </c>
      <c r="F62" s="23" t="s">
        <v>158</v>
      </c>
      <c r="G62" s="23" t="s">
        <v>145</v>
      </c>
      <c r="H62" s="23" t="s">
        <v>225</v>
      </c>
    </row>
    <row r="63" spans="1:8" ht="14.5" customHeight="1" x14ac:dyDescent="0.35">
      <c r="A63" s="23" t="s">
        <v>89</v>
      </c>
      <c r="B63" s="23" t="s">
        <v>298</v>
      </c>
      <c r="C63" s="23" t="s">
        <v>151</v>
      </c>
      <c r="D63" s="23" t="s">
        <v>147</v>
      </c>
      <c r="E63" s="23" t="s">
        <v>144</v>
      </c>
      <c r="F63" s="23" t="s">
        <v>158</v>
      </c>
      <c r="G63" s="23" t="s">
        <v>148</v>
      </c>
      <c r="H63" s="23" t="s">
        <v>228</v>
      </c>
    </row>
    <row r="64" spans="1:8" ht="14.5" customHeight="1" x14ac:dyDescent="0.35">
      <c r="A64" s="23" t="s">
        <v>90</v>
      </c>
      <c r="B64" s="23" t="s">
        <v>18</v>
      </c>
      <c r="C64" s="23" t="s">
        <v>138</v>
      </c>
      <c r="D64" s="23" t="s">
        <v>138</v>
      </c>
      <c r="E64" s="23" t="s">
        <v>139</v>
      </c>
      <c r="F64" s="23" t="s">
        <v>151</v>
      </c>
      <c r="H64" s="23" t="s">
        <v>272</v>
      </c>
    </row>
    <row r="65" spans="1:8" ht="14.5" customHeight="1" x14ac:dyDescent="0.35">
      <c r="A65" s="23" t="s">
        <v>91</v>
      </c>
      <c r="B65" s="23" t="s">
        <v>61</v>
      </c>
      <c r="C65" s="23" t="s">
        <v>157</v>
      </c>
      <c r="D65" s="23" t="s">
        <v>170</v>
      </c>
      <c r="E65" s="23" t="s">
        <v>144</v>
      </c>
      <c r="F65" s="23" t="s">
        <v>144</v>
      </c>
      <c r="H65" s="23" t="s">
        <v>274</v>
      </c>
    </row>
    <row r="66" spans="1:8" ht="14.5" customHeight="1" x14ac:dyDescent="0.35">
      <c r="A66" s="23" t="s">
        <v>92</v>
      </c>
      <c r="B66" s="23" t="s">
        <v>320</v>
      </c>
      <c r="C66" s="23" t="s">
        <v>139</v>
      </c>
      <c r="D66" s="23" t="s">
        <v>141</v>
      </c>
      <c r="E66" s="23" t="s">
        <v>152</v>
      </c>
      <c r="F66" s="23" t="s">
        <v>165</v>
      </c>
      <c r="H66" s="23" t="s">
        <v>277</v>
      </c>
    </row>
    <row r="67" spans="1:8" ht="14.5" customHeight="1" x14ac:dyDescent="0.35">
      <c r="A67" s="23" t="s">
        <v>93</v>
      </c>
      <c r="B67" s="23" t="s">
        <v>323</v>
      </c>
      <c r="C67" s="23" t="s">
        <v>157</v>
      </c>
      <c r="D67" s="23" t="s">
        <v>145</v>
      </c>
      <c r="E67" s="23" t="s">
        <v>168</v>
      </c>
      <c r="F67" s="50"/>
      <c r="G67" s="51"/>
      <c r="H67" s="23" t="s">
        <v>279</v>
      </c>
    </row>
    <row r="68" spans="1:8" ht="14.5" customHeight="1" x14ac:dyDescent="0.35">
      <c r="A68" s="23" t="s">
        <v>94</v>
      </c>
      <c r="B68" s="23" t="s">
        <v>129</v>
      </c>
      <c r="C68" s="23" t="s">
        <v>140</v>
      </c>
      <c r="D68" s="50"/>
      <c r="E68" s="52"/>
      <c r="F68" s="52"/>
      <c r="G68" s="51"/>
      <c r="H68" s="23" t="s">
        <v>140</v>
      </c>
    </row>
    <row r="69" spans="1:8" ht="14.5" customHeight="1" x14ac:dyDescent="0.35">
      <c r="A69" s="23" t="s">
        <v>95</v>
      </c>
      <c r="B69" s="23" t="s">
        <v>307</v>
      </c>
      <c r="C69" s="23" t="s">
        <v>158</v>
      </c>
      <c r="D69" s="50"/>
      <c r="E69" s="52"/>
      <c r="F69" s="52"/>
      <c r="G69" s="51"/>
      <c r="H69" s="23" t="s">
        <v>158</v>
      </c>
    </row>
    <row r="70" spans="1:8" ht="14.5" customHeight="1" x14ac:dyDescent="0.35"/>
  </sheetData>
  <hyperlinks>
    <hyperlink ref="C25" r:id="rId1" xr:uid="{B142BBBC-2966-42ED-A3F1-2BD13CC766E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5386-FAA4-4AAC-8823-EB721F3DE28E}">
  <dimension ref="A1:K33"/>
  <sheetViews>
    <sheetView workbookViewId="0">
      <selection activeCell="L1" sqref="L1"/>
    </sheetView>
  </sheetViews>
  <sheetFormatPr defaultColWidth="8.7265625" defaultRowHeight="14.5" x14ac:dyDescent="0.35"/>
  <cols>
    <col min="1" max="1" width="3.81640625" style="23" bestFit="1" customWidth="1"/>
    <col min="2" max="2" width="20.6328125" style="23" bestFit="1" customWidth="1"/>
    <col min="3" max="3" width="8.453125" style="23" customWidth="1"/>
    <col min="4" max="8" width="6.1796875" style="23" bestFit="1" customWidth="1"/>
    <col min="9" max="9" width="7.453125" style="23" bestFit="1" customWidth="1"/>
    <col min="10" max="16384" width="8.7265625" style="23"/>
  </cols>
  <sheetData>
    <row r="1" spans="1:11" x14ac:dyDescent="0.35">
      <c r="A1" s="22" t="s">
        <v>68</v>
      </c>
      <c r="B1" s="22" t="s">
        <v>69</v>
      </c>
      <c r="C1" s="22" t="s">
        <v>70</v>
      </c>
      <c r="D1" s="22" t="s">
        <v>71</v>
      </c>
      <c r="E1" s="22" t="s">
        <v>72</v>
      </c>
      <c r="F1" s="22" t="s">
        <v>73</v>
      </c>
      <c r="G1" s="22" t="s">
        <v>74</v>
      </c>
      <c r="H1" s="22" t="s">
        <v>75</v>
      </c>
      <c r="I1" s="22" t="s">
        <v>76</v>
      </c>
      <c r="K1" s="42" t="s">
        <v>112</v>
      </c>
    </row>
    <row r="2" spans="1:11" x14ac:dyDescent="0.35">
      <c r="A2" s="23" t="s">
        <v>77</v>
      </c>
      <c r="B2" s="23" t="s">
        <v>39</v>
      </c>
      <c r="C2" s="23" t="s">
        <v>181</v>
      </c>
      <c r="D2" s="23" t="s">
        <v>157</v>
      </c>
      <c r="E2" s="23" t="s">
        <v>151</v>
      </c>
      <c r="F2" s="23" t="s">
        <v>151</v>
      </c>
      <c r="G2" s="23" t="s">
        <v>154</v>
      </c>
      <c r="H2" s="23" t="s">
        <v>290</v>
      </c>
      <c r="I2" s="23">
        <v>100</v>
      </c>
    </row>
    <row r="3" spans="1:11" x14ac:dyDescent="0.35">
      <c r="A3" s="23" t="s">
        <v>78</v>
      </c>
      <c r="B3" s="23" t="s">
        <v>202</v>
      </c>
      <c r="C3" s="23" t="s">
        <v>196</v>
      </c>
      <c r="D3" s="23" t="s">
        <v>219</v>
      </c>
      <c r="E3" s="23" t="s">
        <v>143</v>
      </c>
      <c r="F3" s="23" t="s">
        <v>154</v>
      </c>
      <c r="G3" s="23" t="s">
        <v>147</v>
      </c>
      <c r="H3" s="23" t="s">
        <v>251</v>
      </c>
      <c r="I3" s="23">
        <v>99</v>
      </c>
    </row>
    <row r="4" spans="1:11" x14ac:dyDescent="0.35">
      <c r="A4" s="23" t="s">
        <v>79</v>
      </c>
      <c r="B4" s="23" t="s">
        <v>46</v>
      </c>
      <c r="C4" s="23" t="s">
        <v>139</v>
      </c>
      <c r="D4" s="23" t="s">
        <v>151</v>
      </c>
      <c r="E4" s="23" t="s">
        <v>154</v>
      </c>
      <c r="F4" s="23" t="s">
        <v>154</v>
      </c>
      <c r="G4" s="23" t="s">
        <v>158</v>
      </c>
      <c r="H4" s="23" t="s">
        <v>265</v>
      </c>
      <c r="I4" s="23">
        <v>98</v>
      </c>
    </row>
    <row r="5" spans="1:11" x14ac:dyDescent="0.35">
      <c r="A5" s="23" t="s">
        <v>80</v>
      </c>
      <c r="B5" s="23" t="s">
        <v>132</v>
      </c>
      <c r="C5" s="23" t="s">
        <v>151</v>
      </c>
      <c r="D5" s="23" t="s">
        <v>141</v>
      </c>
      <c r="E5" s="23" t="s">
        <v>141</v>
      </c>
      <c r="F5" s="23" t="s">
        <v>154</v>
      </c>
      <c r="G5" s="23" t="s">
        <v>144</v>
      </c>
      <c r="H5" s="23" t="s">
        <v>291</v>
      </c>
      <c r="I5" s="23">
        <v>97</v>
      </c>
    </row>
    <row r="6" spans="1:11" x14ac:dyDescent="0.35">
      <c r="A6" s="23" t="s">
        <v>81</v>
      </c>
      <c r="B6" s="23" t="s">
        <v>131</v>
      </c>
      <c r="C6" s="42" t="s">
        <v>292</v>
      </c>
      <c r="D6" s="23" t="s">
        <v>154</v>
      </c>
      <c r="E6" s="23" t="s">
        <v>148</v>
      </c>
      <c r="F6" s="23" t="s">
        <v>148</v>
      </c>
      <c r="G6" s="23" t="s">
        <v>148</v>
      </c>
      <c r="H6" s="23" t="s">
        <v>276</v>
      </c>
      <c r="I6" s="23">
        <v>96</v>
      </c>
    </row>
    <row r="7" spans="1:11" x14ac:dyDescent="0.35">
      <c r="A7" s="23" t="s">
        <v>82</v>
      </c>
      <c r="B7" s="23" t="s">
        <v>125</v>
      </c>
      <c r="C7" s="23" t="s">
        <v>151</v>
      </c>
      <c r="D7" s="23" t="s">
        <v>140</v>
      </c>
      <c r="E7" s="23" t="s">
        <v>158</v>
      </c>
      <c r="F7" s="23" t="s">
        <v>158</v>
      </c>
      <c r="G7" s="23" t="s">
        <v>158</v>
      </c>
      <c r="H7" s="23" t="s">
        <v>294</v>
      </c>
      <c r="I7" s="23">
        <v>95</v>
      </c>
    </row>
    <row r="8" spans="1:11" x14ac:dyDescent="0.35">
      <c r="A8" s="23" t="s">
        <v>83</v>
      </c>
      <c r="B8" s="23" t="s">
        <v>61</v>
      </c>
      <c r="C8" s="23" t="s">
        <v>141</v>
      </c>
      <c r="D8" s="23" t="s">
        <v>141</v>
      </c>
      <c r="E8" s="23" t="s">
        <v>147</v>
      </c>
      <c r="F8" s="23" t="s">
        <v>144</v>
      </c>
      <c r="G8" s="23" t="s">
        <v>158</v>
      </c>
      <c r="H8" s="23" t="s">
        <v>294</v>
      </c>
      <c r="I8" s="23">
        <v>94</v>
      </c>
    </row>
    <row r="9" spans="1:11" x14ac:dyDescent="0.35">
      <c r="A9" s="23" t="s">
        <v>84</v>
      </c>
      <c r="B9" s="23" t="s">
        <v>19</v>
      </c>
      <c r="C9" s="23" t="s">
        <v>139</v>
      </c>
      <c r="D9" s="23" t="s">
        <v>151</v>
      </c>
      <c r="E9" s="23" t="s">
        <v>158</v>
      </c>
      <c r="F9" s="23" t="s">
        <v>152</v>
      </c>
      <c r="G9" s="23" t="s">
        <v>155</v>
      </c>
      <c r="H9" s="23" t="s">
        <v>296</v>
      </c>
      <c r="I9" s="23">
        <v>93</v>
      </c>
    </row>
    <row r="10" spans="1:11" x14ac:dyDescent="0.35">
      <c r="A10" s="23" t="s">
        <v>85</v>
      </c>
      <c r="B10" s="23" t="s">
        <v>11</v>
      </c>
      <c r="C10" s="23" t="s">
        <v>139</v>
      </c>
      <c r="D10" s="23" t="s">
        <v>147</v>
      </c>
      <c r="E10" s="23" t="s">
        <v>144</v>
      </c>
      <c r="F10" s="23" t="s">
        <v>145</v>
      </c>
      <c r="G10" s="23" t="s">
        <v>145</v>
      </c>
      <c r="H10" s="23" t="s">
        <v>228</v>
      </c>
      <c r="I10" s="23">
        <v>92</v>
      </c>
    </row>
    <row r="11" spans="1:11" x14ac:dyDescent="0.35">
      <c r="A11" s="23" t="s">
        <v>86</v>
      </c>
      <c r="B11" s="23" t="s">
        <v>17</v>
      </c>
      <c r="C11" s="23" t="s">
        <v>141</v>
      </c>
      <c r="D11" s="23" t="s">
        <v>147</v>
      </c>
      <c r="E11" s="23" t="s">
        <v>144</v>
      </c>
      <c r="F11" s="23" t="s">
        <v>152</v>
      </c>
      <c r="G11" s="23" t="s">
        <v>155</v>
      </c>
      <c r="H11" s="23" t="s">
        <v>299</v>
      </c>
      <c r="I11" s="23">
        <v>91</v>
      </c>
    </row>
    <row r="12" spans="1:11" x14ac:dyDescent="0.35">
      <c r="A12" s="23" t="s">
        <v>87</v>
      </c>
      <c r="B12" s="23" t="s">
        <v>25</v>
      </c>
      <c r="C12" s="23" t="s">
        <v>219</v>
      </c>
      <c r="D12" s="23" t="s">
        <v>147</v>
      </c>
      <c r="E12" s="23" t="s">
        <v>148</v>
      </c>
      <c r="F12" s="23" t="s">
        <v>148</v>
      </c>
      <c r="G12" s="23" t="s">
        <v>159</v>
      </c>
      <c r="H12" s="23" t="s">
        <v>300</v>
      </c>
      <c r="I12" s="23">
        <v>90</v>
      </c>
    </row>
    <row r="13" spans="1:11" x14ac:dyDescent="0.35">
      <c r="A13" s="23" t="s">
        <v>88</v>
      </c>
      <c r="B13" s="23" t="s">
        <v>15</v>
      </c>
      <c r="C13" s="23" t="s">
        <v>139</v>
      </c>
      <c r="D13" s="23" t="s">
        <v>154</v>
      </c>
      <c r="E13" s="23" t="s">
        <v>145</v>
      </c>
      <c r="F13" s="23" t="s">
        <v>148</v>
      </c>
      <c r="G13" s="23" t="s">
        <v>149</v>
      </c>
      <c r="H13" s="23" t="s">
        <v>300</v>
      </c>
      <c r="I13" s="23">
        <v>89</v>
      </c>
    </row>
    <row r="14" spans="1:11" x14ac:dyDescent="0.35">
      <c r="A14" s="23" t="s">
        <v>89</v>
      </c>
      <c r="B14" s="23" t="s">
        <v>18</v>
      </c>
      <c r="C14" s="23" t="s">
        <v>195</v>
      </c>
      <c r="D14" s="23" t="s">
        <v>148</v>
      </c>
      <c r="E14" s="23" t="s">
        <v>168</v>
      </c>
      <c r="F14" s="23" t="s">
        <v>165</v>
      </c>
      <c r="G14" s="23" t="s">
        <v>159</v>
      </c>
      <c r="H14" s="23" t="s">
        <v>302</v>
      </c>
      <c r="I14" s="23">
        <v>88</v>
      </c>
    </row>
    <row r="15" spans="1:11" x14ac:dyDescent="0.35">
      <c r="A15" s="23" t="s">
        <v>90</v>
      </c>
      <c r="B15" s="23" t="s">
        <v>22</v>
      </c>
      <c r="C15" s="23" t="s">
        <v>141</v>
      </c>
      <c r="D15" s="23" t="s">
        <v>147</v>
      </c>
      <c r="E15" s="23" t="s">
        <v>148</v>
      </c>
      <c r="F15" s="23" t="s">
        <v>148</v>
      </c>
      <c r="G15" s="23" t="s">
        <v>149</v>
      </c>
      <c r="H15" s="23" t="s">
        <v>304</v>
      </c>
      <c r="I15" s="23">
        <v>87</v>
      </c>
    </row>
    <row r="16" spans="1:11" x14ac:dyDescent="0.35">
      <c r="A16" s="23" t="s">
        <v>91</v>
      </c>
      <c r="B16" s="23" t="s">
        <v>12</v>
      </c>
      <c r="C16" s="23" t="s">
        <v>147</v>
      </c>
      <c r="D16" s="23" t="s">
        <v>158</v>
      </c>
      <c r="E16" s="23" t="s">
        <v>158</v>
      </c>
      <c r="F16" s="23" t="s">
        <v>155</v>
      </c>
      <c r="G16" s="23" t="s">
        <v>168</v>
      </c>
      <c r="H16" s="23" t="s">
        <v>306</v>
      </c>
      <c r="I16" s="23">
        <v>86</v>
      </c>
    </row>
    <row r="17" spans="1:9" x14ac:dyDescent="0.35">
      <c r="A17" s="23" t="s">
        <v>92</v>
      </c>
      <c r="B17" s="23" t="s">
        <v>16</v>
      </c>
      <c r="C17" s="23" t="s">
        <v>151</v>
      </c>
      <c r="D17" s="23" t="s">
        <v>144</v>
      </c>
      <c r="E17" s="23" t="s">
        <v>145</v>
      </c>
      <c r="F17" s="23" t="s">
        <v>165</v>
      </c>
      <c r="G17" s="23" t="s">
        <v>159</v>
      </c>
      <c r="H17" s="23" t="s">
        <v>186</v>
      </c>
      <c r="I17" s="23">
        <v>85</v>
      </c>
    </row>
    <row r="18" spans="1:9" x14ac:dyDescent="0.35">
      <c r="A18" s="23" t="s">
        <v>93</v>
      </c>
      <c r="B18" s="23" t="s">
        <v>38</v>
      </c>
      <c r="C18" s="23" t="s">
        <v>140</v>
      </c>
      <c r="D18" s="23" t="s">
        <v>144</v>
      </c>
      <c r="E18" s="23" t="s">
        <v>148</v>
      </c>
      <c r="F18" s="23" t="s">
        <v>168</v>
      </c>
      <c r="G18" s="23" t="s">
        <v>159</v>
      </c>
      <c r="H18" s="23" t="s">
        <v>207</v>
      </c>
      <c r="I18" s="23">
        <v>84</v>
      </c>
    </row>
    <row r="19" spans="1:9" x14ac:dyDescent="0.35">
      <c r="A19" s="23" t="s">
        <v>94</v>
      </c>
      <c r="B19" s="23" t="s">
        <v>124</v>
      </c>
      <c r="C19" s="23" t="s">
        <v>219</v>
      </c>
      <c r="D19" s="23" t="s">
        <v>141</v>
      </c>
      <c r="E19" s="23" t="s">
        <v>154</v>
      </c>
      <c r="F19" s="23" t="s">
        <v>152</v>
      </c>
      <c r="H19" s="23" t="s">
        <v>309</v>
      </c>
      <c r="I19" s="23">
        <v>83</v>
      </c>
    </row>
    <row r="20" spans="1:9" x14ac:dyDescent="0.35">
      <c r="A20" s="23" t="s">
        <v>95</v>
      </c>
      <c r="B20" s="23" t="s">
        <v>176</v>
      </c>
      <c r="C20" s="23" t="s">
        <v>141</v>
      </c>
      <c r="D20" s="23" t="s">
        <v>147</v>
      </c>
      <c r="E20" s="23" t="s">
        <v>145</v>
      </c>
      <c r="F20" s="23" t="s">
        <v>165</v>
      </c>
      <c r="H20" s="23" t="s">
        <v>310</v>
      </c>
      <c r="I20" s="23">
        <v>82</v>
      </c>
    </row>
    <row r="21" spans="1:9" x14ac:dyDescent="0.35">
      <c r="A21" s="23" t="s">
        <v>96</v>
      </c>
      <c r="B21" s="23" t="s">
        <v>24</v>
      </c>
      <c r="C21" s="23" t="s">
        <v>170</v>
      </c>
      <c r="D21" s="23" t="s">
        <v>144</v>
      </c>
      <c r="E21" s="23" t="s">
        <v>149</v>
      </c>
      <c r="F21" s="50"/>
      <c r="G21" s="51"/>
      <c r="H21" s="23" t="s">
        <v>312</v>
      </c>
      <c r="I21" s="23">
        <v>81</v>
      </c>
    </row>
    <row r="22" spans="1:9" x14ac:dyDescent="0.35">
      <c r="A22" s="23" t="s">
        <v>97</v>
      </c>
      <c r="B22" s="23" t="s">
        <v>171</v>
      </c>
      <c r="C22" s="23" t="s">
        <v>144</v>
      </c>
      <c r="D22" s="23" t="s">
        <v>144</v>
      </c>
      <c r="E22" s="23" t="s">
        <v>152</v>
      </c>
      <c r="F22" s="50"/>
      <c r="G22" s="51"/>
      <c r="H22" s="23" t="s">
        <v>313</v>
      </c>
      <c r="I22" s="23">
        <v>80</v>
      </c>
    </row>
    <row r="23" spans="1:9" x14ac:dyDescent="0.35">
      <c r="A23" s="23" t="s">
        <v>98</v>
      </c>
      <c r="B23" s="23" t="s">
        <v>173</v>
      </c>
      <c r="C23" s="23" t="s">
        <v>141</v>
      </c>
      <c r="D23" s="23" t="s">
        <v>148</v>
      </c>
      <c r="E23" s="23" t="s">
        <v>159</v>
      </c>
      <c r="F23" s="50"/>
      <c r="G23" s="51"/>
      <c r="H23" s="23" t="s">
        <v>315</v>
      </c>
      <c r="I23" s="23">
        <v>79</v>
      </c>
    </row>
    <row r="24" spans="1:9" x14ac:dyDescent="0.35">
      <c r="A24" s="23" t="s">
        <v>99</v>
      </c>
      <c r="B24" s="23" t="s">
        <v>44</v>
      </c>
      <c r="C24" s="23" t="s">
        <v>154</v>
      </c>
      <c r="D24" s="23" t="s">
        <v>148</v>
      </c>
      <c r="E24" s="23" t="s">
        <v>159</v>
      </c>
      <c r="F24" s="50"/>
      <c r="G24" s="51"/>
      <c r="H24" s="23" t="s">
        <v>192</v>
      </c>
      <c r="I24" s="23">
        <v>78</v>
      </c>
    </row>
    <row r="25" spans="1:9" x14ac:dyDescent="0.35">
      <c r="A25" s="23" t="s">
        <v>100</v>
      </c>
      <c r="B25" s="23" t="s">
        <v>34</v>
      </c>
      <c r="C25" s="23" t="s">
        <v>151</v>
      </c>
      <c r="D25" s="23" t="s">
        <v>140</v>
      </c>
      <c r="E25" s="50"/>
      <c r="F25" s="52"/>
      <c r="G25" s="51"/>
      <c r="H25" s="23" t="s">
        <v>316</v>
      </c>
      <c r="I25" s="23">
        <v>77</v>
      </c>
    </row>
    <row r="26" spans="1:9" x14ac:dyDescent="0.35">
      <c r="A26" s="23" t="s">
        <v>101</v>
      </c>
      <c r="B26" s="23" t="s">
        <v>175</v>
      </c>
      <c r="C26" s="23" t="s">
        <v>143</v>
      </c>
      <c r="D26" s="23" t="s">
        <v>152</v>
      </c>
      <c r="E26" s="50"/>
      <c r="F26" s="52"/>
      <c r="G26" s="51"/>
      <c r="H26" s="23" t="s">
        <v>235</v>
      </c>
      <c r="I26" s="23">
        <v>76</v>
      </c>
    </row>
    <row r="27" spans="1:9" x14ac:dyDescent="0.35">
      <c r="A27" s="23" t="s">
        <v>102</v>
      </c>
      <c r="B27" s="23" t="s">
        <v>23</v>
      </c>
      <c r="C27" s="23" t="s">
        <v>147</v>
      </c>
      <c r="D27" s="23" t="s">
        <v>168</v>
      </c>
      <c r="E27" s="50"/>
      <c r="F27" s="52"/>
      <c r="G27" s="51"/>
      <c r="H27" s="23" t="s">
        <v>318</v>
      </c>
      <c r="I27" s="23">
        <v>75</v>
      </c>
    </row>
    <row r="28" spans="1:9" x14ac:dyDescent="0.35">
      <c r="A28" s="23" t="s">
        <v>103</v>
      </c>
      <c r="B28" s="23" t="s">
        <v>28</v>
      </c>
      <c r="C28" s="23" t="s">
        <v>144</v>
      </c>
      <c r="D28" s="50"/>
      <c r="E28" s="52"/>
      <c r="F28" s="52"/>
      <c r="G28" s="51"/>
      <c r="H28" s="23" t="s">
        <v>144</v>
      </c>
      <c r="I28" s="23">
        <v>74</v>
      </c>
    </row>
    <row r="29" spans="1:9" x14ac:dyDescent="0.35">
      <c r="A29" s="23" t="s">
        <v>104</v>
      </c>
      <c r="B29" s="23" t="s">
        <v>128</v>
      </c>
      <c r="C29" s="23" t="s">
        <v>144</v>
      </c>
      <c r="D29" s="50"/>
      <c r="E29" s="52"/>
      <c r="F29" s="52"/>
      <c r="G29" s="51"/>
      <c r="H29" s="23" t="s">
        <v>144</v>
      </c>
      <c r="I29" s="23">
        <v>73</v>
      </c>
    </row>
    <row r="30" spans="1:9" x14ac:dyDescent="0.35">
      <c r="A30" s="23" t="s">
        <v>134</v>
      </c>
      <c r="B30" s="23" t="s">
        <v>174</v>
      </c>
      <c r="C30" s="23" t="s">
        <v>159</v>
      </c>
      <c r="D30" s="50"/>
      <c r="E30" s="52"/>
      <c r="F30" s="52"/>
      <c r="G30" s="51"/>
      <c r="H30" s="23" t="s">
        <v>159</v>
      </c>
      <c r="I30" s="23">
        <v>72</v>
      </c>
    </row>
    <row r="31" spans="1:9" x14ac:dyDescent="0.35">
      <c r="A31" s="23" t="s">
        <v>135</v>
      </c>
      <c r="B31" s="23" t="s">
        <v>129</v>
      </c>
      <c r="C31" s="50"/>
      <c r="D31" s="52"/>
      <c r="E31" s="52"/>
      <c r="F31" s="52"/>
      <c r="G31" s="51"/>
      <c r="H31" s="23" t="s">
        <v>172</v>
      </c>
      <c r="I31" s="23">
        <v>50</v>
      </c>
    </row>
    <row r="33" spans="2:3" x14ac:dyDescent="0.35">
      <c r="B33" s="47" t="s">
        <v>287</v>
      </c>
      <c r="C33" s="24" t="s">
        <v>321</v>
      </c>
    </row>
  </sheetData>
  <hyperlinks>
    <hyperlink ref="C33" r:id="rId1" xr:uid="{4F000B00-54AC-4FA8-AF59-81BBE8A5051A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8C74-7F92-437F-8764-E6CA00D2B640}">
  <dimension ref="A1:U47"/>
  <sheetViews>
    <sheetView workbookViewId="0">
      <selection activeCell="I1" sqref="I1"/>
    </sheetView>
  </sheetViews>
  <sheetFormatPr defaultColWidth="8.7265625" defaultRowHeight="14.5" x14ac:dyDescent="0.35"/>
  <cols>
    <col min="1" max="1" width="7.7265625" style="23" bestFit="1" customWidth="1"/>
    <col min="2" max="2" width="8.81640625" style="23" hidden="1" customWidth="1"/>
    <col min="3" max="3" width="9.1796875" style="23" bestFit="1" customWidth="1"/>
    <col min="4" max="4" width="2.81640625" style="23" customWidth="1"/>
    <col min="5" max="5" width="9.1796875" style="23" bestFit="1" customWidth="1"/>
    <col min="6" max="6" width="9.453125" style="23" bestFit="1" customWidth="1"/>
    <col min="7" max="7" width="9" style="23" bestFit="1" customWidth="1"/>
    <col min="8" max="8" width="8" style="23" bestFit="1" customWidth="1"/>
    <col min="9" max="14" width="8.7265625" style="23"/>
    <col min="15" max="16" width="9.1796875" style="23" bestFit="1" customWidth="1"/>
    <col min="17" max="17" width="8.7265625" style="23"/>
    <col min="18" max="18" width="9.1796875" style="23" bestFit="1" customWidth="1"/>
    <col min="19" max="16384" width="8.7265625" style="23"/>
  </cols>
  <sheetData>
    <row r="1" spans="1:18" s="29" customFormat="1" x14ac:dyDescent="0.35">
      <c r="A1" s="25" t="s">
        <v>106</v>
      </c>
      <c r="B1" s="25" t="s">
        <v>107</v>
      </c>
      <c r="C1" s="25" t="s">
        <v>108</v>
      </c>
      <c r="D1" s="25"/>
      <c r="E1" s="26" t="s">
        <v>109</v>
      </c>
      <c r="F1" s="27" t="s">
        <v>110</v>
      </c>
      <c r="G1" s="28" t="s">
        <v>111</v>
      </c>
      <c r="H1" s="29" t="s">
        <v>112</v>
      </c>
    </row>
    <row r="2" spans="1:18" x14ac:dyDescent="0.35">
      <c r="A2" s="23">
        <v>5</v>
      </c>
      <c r="B2" s="30">
        <f>(A2*75)</f>
        <v>375</v>
      </c>
      <c r="C2" s="30">
        <f>A2*60.39</f>
        <v>301.95</v>
      </c>
      <c r="D2" s="31"/>
      <c r="E2" s="30">
        <f>C2*0.6</f>
        <v>181.17</v>
      </c>
      <c r="F2" s="30">
        <f>C2*0.4</f>
        <v>120.78</v>
      </c>
      <c r="G2" s="30"/>
      <c r="H2" s="32">
        <f>A2*5</f>
        <v>25</v>
      </c>
      <c r="J2" s="23" t="s">
        <v>113</v>
      </c>
    </row>
    <row r="3" spans="1:18" x14ac:dyDescent="0.35">
      <c r="A3" s="23">
        <v>6</v>
      </c>
      <c r="B3" s="30">
        <f t="shared" ref="B3:B47" si="0">(A3*75)</f>
        <v>450</v>
      </c>
      <c r="C3" s="30">
        <f t="shared" ref="C3:C47" si="1">A3*60.39</f>
        <v>362.34000000000003</v>
      </c>
      <c r="D3" s="31"/>
      <c r="E3" s="30">
        <f t="shared" ref="E3:E7" si="2">C3*0.6</f>
        <v>217.40400000000002</v>
      </c>
      <c r="F3" s="30">
        <f t="shared" ref="F3:F7" si="3">C3*0.4</f>
        <v>144.93600000000001</v>
      </c>
      <c r="G3" s="30"/>
      <c r="H3" s="32">
        <f t="shared" ref="H3:H47" si="4">A3*5</f>
        <v>30</v>
      </c>
      <c r="J3" s="23" t="s">
        <v>122</v>
      </c>
    </row>
    <row r="4" spans="1:18" x14ac:dyDescent="0.35">
      <c r="A4" s="23">
        <v>7</v>
      </c>
      <c r="B4" s="30">
        <f t="shared" si="0"/>
        <v>525</v>
      </c>
      <c r="C4" s="30">
        <f t="shared" si="1"/>
        <v>422.73</v>
      </c>
      <c r="D4" s="31"/>
      <c r="E4" s="30">
        <f t="shared" si="2"/>
        <v>253.63800000000001</v>
      </c>
      <c r="F4" s="30">
        <f t="shared" si="3"/>
        <v>169.09200000000001</v>
      </c>
      <c r="G4" s="30"/>
      <c r="H4" s="32">
        <f t="shared" si="4"/>
        <v>35</v>
      </c>
    </row>
    <row r="5" spans="1:18" x14ac:dyDescent="0.35">
      <c r="A5" s="23">
        <v>8</v>
      </c>
      <c r="B5" s="30">
        <f t="shared" si="0"/>
        <v>600</v>
      </c>
      <c r="C5" s="30">
        <f t="shared" si="1"/>
        <v>483.12</v>
      </c>
      <c r="D5" s="31"/>
      <c r="E5" s="30">
        <f t="shared" si="2"/>
        <v>289.87200000000001</v>
      </c>
      <c r="F5" s="30">
        <f t="shared" si="3"/>
        <v>193.24800000000002</v>
      </c>
      <c r="G5" s="30"/>
      <c r="H5" s="32">
        <f t="shared" si="4"/>
        <v>40</v>
      </c>
    </row>
    <row r="6" spans="1:18" x14ac:dyDescent="0.35">
      <c r="A6" s="23">
        <v>9</v>
      </c>
      <c r="B6" s="30">
        <f t="shared" si="0"/>
        <v>675</v>
      </c>
      <c r="C6" s="30">
        <f t="shared" si="1"/>
        <v>543.51</v>
      </c>
      <c r="D6" s="31"/>
      <c r="E6" s="30">
        <f t="shared" si="2"/>
        <v>326.10599999999999</v>
      </c>
      <c r="F6" s="30">
        <f t="shared" si="3"/>
        <v>217.404</v>
      </c>
      <c r="G6" s="30"/>
      <c r="H6" s="32">
        <f t="shared" si="4"/>
        <v>45</v>
      </c>
    </row>
    <row r="7" spans="1:18" x14ac:dyDescent="0.35">
      <c r="A7" s="23">
        <v>10</v>
      </c>
      <c r="B7" s="30">
        <f t="shared" si="0"/>
        <v>750</v>
      </c>
      <c r="C7" s="30">
        <f t="shared" si="1"/>
        <v>603.9</v>
      </c>
      <c r="D7" s="31"/>
      <c r="E7" s="30">
        <f t="shared" si="2"/>
        <v>362.34</v>
      </c>
      <c r="F7" s="30">
        <f t="shared" si="3"/>
        <v>241.56</v>
      </c>
      <c r="G7" s="30"/>
      <c r="H7" s="32">
        <f t="shared" si="4"/>
        <v>50</v>
      </c>
    </row>
    <row r="8" spans="1:18" x14ac:dyDescent="0.35">
      <c r="A8" s="23">
        <v>11</v>
      </c>
      <c r="B8" s="30">
        <f t="shared" si="0"/>
        <v>825</v>
      </c>
      <c r="C8" s="30">
        <f t="shared" si="1"/>
        <v>664.29</v>
      </c>
      <c r="D8" s="31"/>
      <c r="E8" s="30">
        <f t="shared" ref="E8:E47" si="5">C8*0.5</f>
        <v>332.14499999999998</v>
      </c>
      <c r="F8" s="30">
        <f t="shared" ref="F8:F47" si="6">C8*0.3</f>
        <v>199.28699999999998</v>
      </c>
      <c r="G8" s="30">
        <f t="shared" ref="G8:G47" si="7">C8*0.2</f>
        <v>132.858</v>
      </c>
      <c r="H8" s="32">
        <f t="shared" si="4"/>
        <v>55</v>
      </c>
    </row>
    <row r="9" spans="1:18" x14ac:dyDescent="0.35">
      <c r="A9" s="23">
        <v>12</v>
      </c>
      <c r="B9" s="30">
        <f t="shared" si="0"/>
        <v>900</v>
      </c>
      <c r="C9" s="30">
        <f t="shared" si="1"/>
        <v>724.68000000000006</v>
      </c>
      <c r="D9" s="31"/>
      <c r="E9" s="30">
        <f t="shared" si="5"/>
        <v>362.34000000000003</v>
      </c>
      <c r="F9" s="30">
        <f t="shared" si="6"/>
        <v>217.40400000000002</v>
      </c>
      <c r="G9" s="30">
        <f t="shared" si="7"/>
        <v>144.93600000000001</v>
      </c>
      <c r="H9" s="32">
        <f t="shared" si="4"/>
        <v>60</v>
      </c>
    </row>
    <row r="10" spans="1:18" x14ac:dyDescent="0.35">
      <c r="A10" s="23">
        <v>13</v>
      </c>
      <c r="B10" s="30">
        <f t="shared" si="0"/>
        <v>975</v>
      </c>
      <c r="C10" s="30">
        <f t="shared" si="1"/>
        <v>785.07</v>
      </c>
      <c r="D10" s="31"/>
      <c r="E10" s="30">
        <f t="shared" si="5"/>
        <v>392.53500000000003</v>
      </c>
      <c r="F10" s="30">
        <f t="shared" si="6"/>
        <v>235.52100000000002</v>
      </c>
      <c r="G10" s="30">
        <f t="shared" si="7"/>
        <v>157.01400000000001</v>
      </c>
      <c r="H10" s="32">
        <f t="shared" si="4"/>
        <v>65</v>
      </c>
    </row>
    <row r="11" spans="1:18" x14ac:dyDescent="0.35">
      <c r="A11" s="23">
        <v>14</v>
      </c>
      <c r="B11" s="30">
        <f t="shared" si="0"/>
        <v>1050</v>
      </c>
      <c r="C11" s="30">
        <f t="shared" si="1"/>
        <v>845.46</v>
      </c>
      <c r="D11" s="31"/>
      <c r="E11" s="30">
        <f t="shared" si="5"/>
        <v>422.73</v>
      </c>
      <c r="F11" s="30">
        <f t="shared" si="6"/>
        <v>253.63800000000001</v>
      </c>
      <c r="G11" s="30">
        <f t="shared" si="7"/>
        <v>169.09200000000001</v>
      </c>
      <c r="H11" s="32">
        <f t="shared" si="4"/>
        <v>70</v>
      </c>
    </row>
    <row r="12" spans="1:18" x14ac:dyDescent="0.35">
      <c r="A12" s="23">
        <v>15</v>
      </c>
      <c r="B12" s="30">
        <f t="shared" si="0"/>
        <v>1125</v>
      </c>
      <c r="C12" s="30">
        <f t="shared" si="1"/>
        <v>905.85</v>
      </c>
      <c r="D12" s="31"/>
      <c r="E12" s="30">
        <f t="shared" si="5"/>
        <v>452.92500000000001</v>
      </c>
      <c r="F12" s="30">
        <f t="shared" si="6"/>
        <v>271.755</v>
      </c>
      <c r="G12" s="30">
        <f t="shared" si="7"/>
        <v>181.17000000000002</v>
      </c>
      <c r="H12" s="32">
        <f t="shared" si="4"/>
        <v>75</v>
      </c>
    </row>
    <row r="13" spans="1:18" x14ac:dyDescent="0.35">
      <c r="A13" s="23">
        <v>16</v>
      </c>
      <c r="B13" s="30">
        <f t="shared" si="0"/>
        <v>1200</v>
      </c>
      <c r="C13" s="30">
        <f t="shared" si="1"/>
        <v>966.24</v>
      </c>
      <c r="D13" s="31"/>
      <c r="E13" s="30">
        <f t="shared" si="5"/>
        <v>483.12</v>
      </c>
      <c r="F13" s="30">
        <f t="shared" si="6"/>
        <v>289.87200000000001</v>
      </c>
      <c r="G13" s="30">
        <f t="shared" si="7"/>
        <v>193.24800000000002</v>
      </c>
      <c r="H13" s="32">
        <f t="shared" si="4"/>
        <v>80</v>
      </c>
    </row>
    <row r="14" spans="1:18" x14ac:dyDescent="0.35">
      <c r="A14" s="23">
        <v>17</v>
      </c>
      <c r="B14" s="30">
        <f t="shared" si="0"/>
        <v>1275</v>
      </c>
      <c r="C14" s="30">
        <f t="shared" si="1"/>
        <v>1026.6300000000001</v>
      </c>
      <c r="D14" s="31"/>
      <c r="E14" s="30">
        <f t="shared" si="5"/>
        <v>513.31500000000005</v>
      </c>
      <c r="F14" s="30">
        <f t="shared" si="6"/>
        <v>307.98900000000003</v>
      </c>
      <c r="G14" s="30">
        <f t="shared" si="7"/>
        <v>205.32600000000002</v>
      </c>
      <c r="H14" s="32">
        <f t="shared" si="4"/>
        <v>85</v>
      </c>
    </row>
    <row r="15" spans="1:18" x14ac:dyDescent="0.35">
      <c r="A15" s="23">
        <v>18</v>
      </c>
      <c r="B15" s="30">
        <f t="shared" si="0"/>
        <v>1350</v>
      </c>
      <c r="C15" s="30">
        <f t="shared" si="1"/>
        <v>1087.02</v>
      </c>
      <c r="D15" s="31"/>
      <c r="E15" s="30">
        <f t="shared" si="5"/>
        <v>543.51</v>
      </c>
      <c r="F15" s="30">
        <f t="shared" si="6"/>
        <v>326.10599999999999</v>
      </c>
      <c r="G15" s="30">
        <f t="shared" si="7"/>
        <v>217.404</v>
      </c>
      <c r="H15" s="32">
        <f t="shared" si="4"/>
        <v>90</v>
      </c>
    </row>
    <row r="16" spans="1:18" x14ac:dyDescent="0.35">
      <c r="A16" s="23">
        <v>19</v>
      </c>
      <c r="B16" s="30">
        <f t="shared" si="0"/>
        <v>1425</v>
      </c>
      <c r="C16" s="30">
        <f t="shared" si="1"/>
        <v>1147.4100000000001</v>
      </c>
      <c r="D16" s="31"/>
      <c r="E16" s="30">
        <f t="shared" si="5"/>
        <v>573.70500000000004</v>
      </c>
      <c r="F16" s="30">
        <f t="shared" si="6"/>
        <v>344.22300000000001</v>
      </c>
      <c r="G16" s="30">
        <f t="shared" si="7"/>
        <v>229.48200000000003</v>
      </c>
      <c r="H16" s="32">
        <f t="shared" si="4"/>
        <v>95</v>
      </c>
      <c r="R16" s="23" t="s">
        <v>115</v>
      </c>
    </row>
    <row r="17" spans="1:21" x14ac:dyDescent="0.35">
      <c r="A17" s="23">
        <v>20</v>
      </c>
      <c r="B17" s="30">
        <f t="shared" si="0"/>
        <v>1500</v>
      </c>
      <c r="C17" s="30">
        <f t="shared" si="1"/>
        <v>1207.8</v>
      </c>
      <c r="D17" s="31"/>
      <c r="E17" s="30">
        <f t="shared" si="5"/>
        <v>603.9</v>
      </c>
      <c r="F17" s="30">
        <f t="shared" si="6"/>
        <v>362.34</v>
      </c>
      <c r="G17" s="30">
        <f t="shared" si="7"/>
        <v>241.56</v>
      </c>
      <c r="H17" s="32">
        <f t="shared" si="4"/>
        <v>100</v>
      </c>
      <c r="R17" s="23">
        <v>895.17</v>
      </c>
    </row>
    <row r="18" spans="1:21" x14ac:dyDescent="0.35">
      <c r="A18" s="23">
        <v>21</v>
      </c>
      <c r="B18" s="30">
        <f t="shared" si="0"/>
        <v>1575</v>
      </c>
      <c r="C18" s="30">
        <f t="shared" si="1"/>
        <v>1268.19</v>
      </c>
      <c r="D18" s="31"/>
      <c r="E18" s="30">
        <f t="shared" si="5"/>
        <v>634.09500000000003</v>
      </c>
      <c r="F18" s="30">
        <f t="shared" si="6"/>
        <v>380.45699999999999</v>
      </c>
      <c r="G18" s="30">
        <f t="shared" si="7"/>
        <v>253.63800000000003</v>
      </c>
      <c r="H18" s="32">
        <f t="shared" si="4"/>
        <v>105</v>
      </c>
    </row>
    <row r="19" spans="1:21" x14ac:dyDescent="0.35">
      <c r="A19" s="23">
        <v>22</v>
      </c>
      <c r="B19" s="30">
        <f t="shared" si="0"/>
        <v>1650</v>
      </c>
      <c r="C19" s="30">
        <f t="shared" si="1"/>
        <v>1328.58</v>
      </c>
      <c r="D19" s="31"/>
      <c r="E19" s="30">
        <f t="shared" si="5"/>
        <v>664.29</v>
      </c>
      <c r="F19" s="30">
        <f t="shared" si="6"/>
        <v>398.57399999999996</v>
      </c>
      <c r="G19" s="30">
        <f t="shared" si="7"/>
        <v>265.71600000000001</v>
      </c>
      <c r="H19" s="32">
        <f t="shared" si="4"/>
        <v>110</v>
      </c>
    </row>
    <row r="20" spans="1:21" x14ac:dyDescent="0.35">
      <c r="A20" s="23">
        <v>23</v>
      </c>
      <c r="B20" s="30">
        <f t="shared" si="0"/>
        <v>1725</v>
      </c>
      <c r="C20" s="30">
        <f t="shared" si="1"/>
        <v>1388.97</v>
      </c>
      <c r="D20" s="31"/>
      <c r="E20" s="30">
        <f t="shared" si="5"/>
        <v>694.48500000000001</v>
      </c>
      <c r="F20" s="30">
        <f t="shared" si="6"/>
        <v>416.69099999999997</v>
      </c>
      <c r="G20" s="30">
        <f t="shared" si="7"/>
        <v>277.79400000000004</v>
      </c>
      <c r="H20" s="32">
        <f t="shared" si="4"/>
        <v>115</v>
      </c>
    </row>
    <row r="21" spans="1:21" x14ac:dyDescent="0.35">
      <c r="A21" s="23">
        <v>24</v>
      </c>
      <c r="B21" s="30">
        <f t="shared" si="0"/>
        <v>1800</v>
      </c>
      <c r="C21" s="30">
        <f t="shared" si="1"/>
        <v>1449.3600000000001</v>
      </c>
      <c r="D21" s="31"/>
      <c r="E21" s="30">
        <f t="shared" si="5"/>
        <v>724.68000000000006</v>
      </c>
      <c r="F21" s="30">
        <f t="shared" si="6"/>
        <v>434.80800000000005</v>
      </c>
      <c r="G21" s="30">
        <f t="shared" si="7"/>
        <v>289.87200000000001</v>
      </c>
      <c r="H21" s="32">
        <f t="shared" si="4"/>
        <v>120</v>
      </c>
      <c r="O21" s="23" t="s">
        <v>116</v>
      </c>
      <c r="P21" s="23" t="s">
        <v>117</v>
      </c>
      <c r="U21" s="23" t="s">
        <v>112</v>
      </c>
    </row>
    <row r="22" spans="1:21" x14ac:dyDescent="0.35">
      <c r="A22" s="23">
        <v>25</v>
      </c>
      <c r="B22" s="30">
        <f t="shared" si="0"/>
        <v>1875</v>
      </c>
      <c r="C22" s="30">
        <f t="shared" si="1"/>
        <v>1509.75</v>
      </c>
      <c r="D22" s="31"/>
      <c r="E22" s="30">
        <f t="shared" si="5"/>
        <v>754.875</v>
      </c>
      <c r="F22" s="30">
        <f t="shared" si="6"/>
        <v>452.92500000000001</v>
      </c>
      <c r="G22" s="30">
        <f t="shared" si="7"/>
        <v>301.95</v>
      </c>
      <c r="H22" s="32">
        <f t="shared" si="4"/>
        <v>125</v>
      </c>
      <c r="N22" s="23">
        <v>25</v>
      </c>
      <c r="O22" s="30">
        <f>(N22*150)</f>
        <v>3750</v>
      </c>
      <c r="P22" s="30">
        <f>N22*107.42</f>
        <v>2685.5</v>
      </c>
      <c r="Q22" s="31"/>
      <c r="R22" s="30">
        <f t="shared" ref="R22" si="8">P22*0.5</f>
        <v>1342.75</v>
      </c>
      <c r="S22" s="30">
        <f t="shared" ref="S22" si="9">P22*0.3</f>
        <v>805.65</v>
      </c>
      <c r="T22" s="30">
        <f t="shared" ref="T22" si="10">P22*0.2</f>
        <v>537.1</v>
      </c>
      <c r="U22" s="32">
        <f t="shared" ref="U22" si="11">N22*5</f>
        <v>125</v>
      </c>
    </row>
    <row r="23" spans="1:21" x14ac:dyDescent="0.35">
      <c r="A23" s="23">
        <v>26</v>
      </c>
      <c r="B23" s="30">
        <f t="shared" si="0"/>
        <v>1950</v>
      </c>
      <c r="C23" s="30">
        <f t="shared" si="1"/>
        <v>1570.14</v>
      </c>
      <c r="D23" s="31"/>
      <c r="E23" s="30">
        <f t="shared" si="5"/>
        <v>785.07</v>
      </c>
      <c r="F23" s="30">
        <f t="shared" si="6"/>
        <v>471.04200000000003</v>
      </c>
      <c r="G23" s="30">
        <f t="shared" si="7"/>
        <v>314.02800000000002</v>
      </c>
      <c r="H23" s="32">
        <f t="shared" si="4"/>
        <v>130</v>
      </c>
    </row>
    <row r="24" spans="1:21" x14ac:dyDescent="0.35">
      <c r="A24" s="23">
        <v>27</v>
      </c>
      <c r="B24" s="30">
        <f t="shared" si="0"/>
        <v>2025</v>
      </c>
      <c r="C24" s="30">
        <f t="shared" si="1"/>
        <v>1630.53</v>
      </c>
      <c r="D24" s="31"/>
      <c r="E24" s="30">
        <f t="shared" si="5"/>
        <v>815.26499999999999</v>
      </c>
      <c r="F24" s="30">
        <f t="shared" si="6"/>
        <v>489.15899999999999</v>
      </c>
      <c r="G24" s="30">
        <f t="shared" si="7"/>
        <v>326.10599999999999</v>
      </c>
      <c r="H24" s="32">
        <f t="shared" si="4"/>
        <v>135</v>
      </c>
      <c r="M24" s="23" t="s">
        <v>118</v>
      </c>
      <c r="N24" s="23">
        <v>25</v>
      </c>
      <c r="O24" s="30">
        <f>(N24*150)</f>
        <v>3750</v>
      </c>
      <c r="P24" s="30">
        <v>1790.33</v>
      </c>
      <c r="Q24" s="31"/>
      <c r="R24" s="30">
        <f t="shared" ref="R24" si="12">P24*0.5</f>
        <v>895.16499999999996</v>
      </c>
      <c r="S24" s="30">
        <f t="shared" ref="S24" si="13">P24*0.3</f>
        <v>537.09899999999993</v>
      </c>
      <c r="T24" s="30">
        <f t="shared" ref="T24" si="14">P24*0.2</f>
        <v>358.06600000000003</v>
      </c>
    </row>
    <row r="25" spans="1:21" x14ac:dyDescent="0.35">
      <c r="A25" s="23">
        <v>28</v>
      </c>
      <c r="B25" s="30">
        <f t="shared" si="0"/>
        <v>2100</v>
      </c>
      <c r="C25" s="30">
        <f t="shared" si="1"/>
        <v>1690.92</v>
      </c>
      <c r="D25" s="31"/>
      <c r="E25" s="30">
        <f t="shared" si="5"/>
        <v>845.46</v>
      </c>
      <c r="F25" s="30">
        <f t="shared" si="6"/>
        <v>507.27600000000001</v>
      </c>
      <c r="G25" s="30">
        <f t="shared" si="7"/>
        <v>338.18400000000003</v>
      </c>
      <c r="H25" s="32">
        <f t="shared" si="4"/>
        <v>140</v>
      </c>
    </row>
    <row r="26" spans="1:21" x14ac:dyDescent="0.35">
      <c r="A26" s="23">
        <v>29</v>
      </c>
      <c r="B26" s="30">
        <f t="shared" si="0"/>
        <v>2175</v>
      </c>
      <c r="C26" s="30">
        <f t="shared" si="1"/>
        <v>1751.31</v>
      </c>
      <c r="D26" s="31"/>
      <c r="E26" s="30">
        <f t="shared" si="5"/>
        <v>875.65499999999997</v>
      </c>
      <c r="F26" s="30">
        <f t="shared" si="6"/>
        <v>525.39299999999992</v>
      </c>
      <c r="G26" s="30">
        <f t="shared" si="7"/>
        <v>350.262</v>
      </c>
      <c r="H26" s="32">
        <f t="shared" si="4"/>
        <v>145</v>
      </c>
    </row>
    <row r="27" spans="1:21" x14ac:dyDescent="0.35">
      <c r="A27" s="23">
        <v>30</v>
      </c>
      <c r="B27" s="30">
        <f t="shared" si="0"/>
        <v>2250</v>
      </c>
      <c r="C27" s="30">
        <f t="shared" si="1"/>
        <v>1811.7</v>
      </c>
      <c r="D27" s="31"/>
      <c r="E27" s="30">
        <f t="shared" si="5"/>
        <v>905.85</v>
      </c>
      <c r="F27" s="30">
        <f t="shared" si="6"/>
        <v>543.51</v>
      </c>
      <c r="G27" s="30">
        <f t="shared" si="7"/>
        <v>362.34000000000003</v>
      </c>
      <c r="H27" s="32">
        <f t="shared" si="4"/>
        <v>150</v>
      </c>
    </row>
    <row r="28" spans="1:21" x14ac:dyDescent="0.35">
      <c r="A28" s="23">
        <v>31</v>
      </c>
      <c r="B28" s="30">
        <f t="shared" si="0"/>
        <v>2325</v>
      </c>
      <c r="C28" s="30">
        <f t="shared" si="1"/>
        <v>1872.09</v>
      </c>
      <c r="D28" s="31"/>
      <c r="E28" s="30">
        <f t="shared" si="5"/>
        <v>936.04499999999996</v>
      </c>
      <c r="F28" s="30">
        <f t="shared" si="6"/>
        <v>561.62699999999995</v>
      </c>
      <c r="G28" s="30">
        <f t="shared" si="7"/>
        <v>374.41800000000001</v>
      </c>
      <c r="H28" s="32">
        <f t="shared" si="4"/>
        <v>155</v>
      </c>
    </row>
    <row r="29" spans="1:21" x14ac:dyDescent="0.35">
      <c r="A29" s="23">
        <v>32</v>
      </c>
      <c r="B29" s="30">
        <f t="shared" si="0"/>
        <v>2400</v>
      </c>
      <c r="C29" s="30">
        <f t="shared" si="1"/>
        <v>1932.48</v>
      </c>
      <c r="D29" s="31"/>
      <c r="E29" s="30">
        <f t="shared" si="5"/>
        <v>966.24</v>
      </c>
      <c r="F29" s="30">
        <f t="shared" si="6"/>
        <v>579.74400000000003</v>
      </c>
      <c r="G29" s="30">
        <f t="shared" si="7"/>
        <v>386.49600000000004</v>
      </c>
      <c r="H29" s="32">
        <f t="shared" si="4"/>
        <v>160</v>
      </c>
    </row>
    <row r="30" spans="1:21" x14ac:dyDescent="0.35">
      <c r="A30" s="23">
        <v>33</v>
      </c>
      <c r="B30" s="30">
        <f t="shared" si="0"/>
        <v>2475</v>
      </c>
      <c r="C30" s="30">
        <f t="shared" si="1"/>
        <v>1992.8700000000001</v>
      </c>
      <c r="D30" s="31"/>
      <c r="E30" s="30">
        <f t="shared" si="5"/>
        <v>996.43500000000006</v>
      </c>
      <c r="F30" s="30">
        <f t="shared" si="6"/>
        <v>597.86099999999999</v>
      </c>
      <c r="G30" s="30">
        <f t="shared" si="7"/>
        <v>398.57400000000007</v>
      </c>
      <c r="H30" s="32">
        <f t="shared" si="4"/>
        <v>165</v>
      </c>
    </row>
    <row r="31" spans="1:21" x14ac:dyDescent="0.35">
      <c r="A31" s="23">
        <v>34</v>
      </c>
      <c r="B31" s="30">
        <f t="shared" si="0"/>
        <v>2550</v>
      </c>
      <c r="C31" s="30">
        <f t="shared" si="1"/>
        <v>2053.2600000000002</v>
      </c>
      <c r="D31" s="31"/>
      <c r="E31" s="30">
        <f t="shared" si="5"/>
        <v>1026.6300000000001</v>
      </c>
      <c r="F31" s="30">
        <f t="shared" si="6"/>
        <v>615.97800000000007</v>
      </c>
      <c r="G31" s="30">
        <f t="shared" si="7"/>
        <v>410.65200000000004</v>
      </c>
      <c r="H31" s="32">
        <f t="shared" si="4"/>
        <v>170</v>
      </c>
    </row>
    <row r="32" spans="1:21" x14ac:dyDescent="0.35">
      <c r="A32" s="23">
        <v>35</v>
      </c>
      <c r="B32" s="30">
        <f t="shared" si="0"/>
        <v>2625</v>
      </c>
      <c r="C32" s="30">
        <f t="shared" si="1"/>
        <v>2113.65</v>
      </c>
      <c r="D32" s="31"/>
      <c r="E32" s="30">
        <f t="shared" si="5"/>
        <v>1056.825</v>
      </c>
      <c r="F32" s="30">
        <f t="shared" si="6"/>
        <v>634.09500000000003</v>
      </c>
      <c r="G32" s="30">
        <f t="shared" si="7"/>
        <v>422.73</v>
      </c>
      <c r="H32" s="32">
        <f t="shared" si="4"/>
        <v>175</v>
      </c>
    </row>
    <row r="33" spans="1:8" x14ac:dyDescent="0.35">
      <c r="A33" s="23">
        <v>36</v>
      </c>
      <c r="B33" s="30">
        <f t="shared" si="0"/>
        <v>2700</v>
      </c>
      <c r="C33" s="30">
        <f t="shared" si="1"/>
        <v>2174.04</v>
      </c>
      <c r="D33" s="31"/>
      <c r="E33" s="30">
        <f t="shared" si="5"/>
        <v>1087.02</v>
      </c>
      <c r="F33" s="30">
        <f t="shared" si="6"/>
        <v>652.21199999999999</v>
      </c>
      <c r="G33" s="30">
        <f t="shared" si="7"/>
        <v>434.80799999999999</v>
      </c>
      <c r="H33" s="32">
        <f t="shared" si="4"/>
        <v>180</v>
      </c>
    </row>
    <row r="34" spans="1:8" x14ac:dyDescent="0.35">
      <c r="A34" s="23">
        <v>37</v>
      </c>
      <c r="B34" s="30">
        <f t="shared" si="0"/>
        <v>2775</v>
      </c>
      <c r="C34" s="30">
        <f t="shared" si="1"/>
        <v>2234.4299999999998</v>
      </c>
      <c r="D34" s="31"/>
      <c r="E34" s="30">
        <f t="shared" si="5"/>
        <v>1117.2149999999999</v>
      </c>
      <c r="F34" s="30">
        <f t="shared" si="6"/>
        <v>670.32899999999995</v>
      </c>
      <c r="G34" s="30">
        <f t="shared" si="7"/>
        <v>446.88599999999997</v>
      </c>
      <c r="H34" s="32">
        <f t="shared" si="4"/>
        <v>185</v>
      </c>
    </row>
    <row r="35" spans="1:8" x14ac:dyDescent="0.35">
      <c r="A35" s="23">
        <v>38</v>
      </c>
      <c r="B35" s="30">
        <f t="shared" si="0"/>
        <v>2850</v>
      </c>
      <c r="C35" s="30">
        <f t="shared" si="1"/>
        <v>2294.8200000000002</v>
      </c>
      <c r="D35" s="31"/>
      <c r="E35" s="30">
        <f t="shared" si="5"/>
        <v>1147.4100000000001</v>
      </c>
      <c r="F35" s="30">
        <f t="shared" si="6"/>
        <v>688.44600000000003</v>
      </c>
      <c r="G35" s="30">
        <f t="shared" si="7"/>
        <v>458.96400000000006</v>
      </c>
      <c r="H35" s="32">
        <f t="shared" si="4"/>
        <v>190</v>
      </c>
    </row>
    <row r="36" spans="1:8" x14ac:dyDescent="0.35">
      <c r="A36" s="23">
        <v>39</v>
      </c>
      <c r="B36" s="30">
        <f t="shared" si="0"/>
        <v>2925</v>
      </c>
      <c r="C36" s="30">
        <f t="shared" si="1"/>
        <v>2355.21</v>
      </c>
      <c r="D36" s="31"/>
      <c r="E36" s="30">
        <f t="shared" si="5"/>
        <v>1177.605</v>
      </c>
      <c r="F36" s="30">
        <f t="shared" si="6"/>
        <v>706.56299999999999</v>
      </c>
      <c r="G36" s="30">
        <f t="shared" si="7"/>
        <v>471.04200000000003</v>
      </c>
      <c r="H36" s="32">
        <f t="shared" si="4"/>
        <v>195</v>
      </c>
    </row>
    <row r="37" spans="1:8" x14ac:dyDescent="0.35">
      <c r="A37" s="23">
        <v>40</v>
      </c>
      <c r="B37" s="30">
        <f t="shared" si="0"/>
        <v>3000</v>
      </c>
      <c r="C37" s="30">
        <f t="shared" si="1"/>
        <v>2415.6</v>
      </c>
      <c r="D37" s="31"/>
      <c r="E37" s="30">
        <f t="shared" si="5"/>
        <v>1207.8</v>
      </c>
      <c r="F37" s="30">
        <f t="shared" si="6"/>
        <v>724.68</v>
      </c>
      <c r="G37" s="30">
        <f t="shared" si="7"/>
        <v>483.12</v>
      </c>
      <c r="H37" s="32">
        <f t="shared" si="4"/>
        <v>200</v>
      </c>
    </row>
    <row r="38" spans="1:8" x14ac:dyDescent="0.35">
      <c r="A38" s="23">
        <v>41</v>
      </c>
      <c r="B38" s="30">
        <f t="shared" si="0"/>
        <v>3075</v>
      </c>
      <c r="C38" s="30">
        <f t="shared" si="1"/>
        <v>2475.9900000000002</v>
      </c>
      <c r="D38" s="31"/>
      <c r="E38" s="30">
        <f t="shared" si="5"/>
        <v>1237.9950000000001</v>
      </c>
      <c r="F38" s="30">
        <f t="shared" si="6"/>
        <v>742.79700000000003</v>
      </c>
      <c r="G38" s="30">
        <f t="shared" si="7"/>
        <v>495.19800000000009</v>
      </c>
      <c r="H38" s="32">
        <f t="shared" si="4"/>
        <v>205</v>
      </c>
    </row>
    <row r="39" spans="1:8" x14ac:dyDescent="0.35">
      <c r="A39" s="23">
        <v>42</v>
      </c>
      <c r="B39" s="30">
        <f t="shared" si="0"/>
        <v>3150</v>
      </c>
      <c r="C39" s="30">
        <f t="shared" si="1"/>
        <v>2536.38</v>
      </c>
      <c r="D39" s="31"/>
      <c r="E39" s="30">
        <f t="shared" si="5"/>
        <v>1268.19</v>
      </c>
      <c r="F39" s="30">
        <f t="shared" si="6"/>
        <v>760.91399999999999</v>
      </c>
      <c r="G39" s="30">
        <f t="shared" si="7"/>
        <v>507.27600000000007</v>
      </c>
      <c r="H39" s="32">
        <f t="shared" si="4"/>
        <v>210</v>
      </c>
    </row>
    <row r="40" spans="1:8" x14ac:dyDescent="0.35">
      <c r="A40" s="23">
        <v>43</v>
      </c>
      <c r="B40" s="30">
        <f t="shared" si="0"/>
        <v>3225</v>
      </c>
      <c r="C40" s="30">
        <f t="shared" si="1"/>
        <v>2596.77</v>
      </c>
      <c r="D40" s="31"/>
      <c r="E40" s="30">
        <f t="shared" si="5"/>
        <v>1298.385</v>
      </c>
      <c r="F40" s="30">
        <f t="shared" si="6"/>
        <v>779.03099999999995</v>
      </c>
      <c r="G40" s="30">
        <f t="shared" si="7"/>
        <v>519.35400000000004</v>
      </c>
      <c r="H40" s="32">
        <f t="shared" si="4"/>
        <v>215</v>
      </c>
    </row>
    <row r="41" spans="1:8" x14ac:dyDescent="0.35">
      <c r="A41" s="23">
        <v>44</v>
      </c>
      <c r="B41" s="30">
        <f t="shared" si="0"/>
        <v>3300</v>
      </c>
      <c r="C41" s="30">
        <f t="shared" si="1"/>
        <v>2657.16</v>
      </c>
      <c r="D41" s="31"/>
      <c r="E41" s="30">
        <f t="shared" si="5"/>
        <v>1328.58</v>
      </c>
      <c r="F41" s="30">
        <f t="shared" si="6"/>
        <v>797.14799999999991</v>
      </c>
      <c r="G41" s="30">
        <f t="shared" si="7"/>
        <v>531.43200000000002</v>
      </c>
      <c r="H41" s="32">
        <f t="shared" si="4"/>
        <v>220</v>
      </c>
    </row>
    <row r="42" spans="1:8" x14ac:dyDescent="0.35">
      <c r="A42" s="23">
        <v>45</v>
      </c>
      <c r="B42" s="30">
        <f t="shared" si="0"/>
        <v>3375</v>
      </c>
      <c r="C42" s="30">
        <f t="shared" si="1"/>
        <v>2717.55</v>
      </c>
      <c r="D42" s="31"/>
      <c r="E42" s="30">
        <f t="shared" si="5"/>
        <v>1358.7750000000001</v>
      </c>
      <c r="F42" s="30">
        <f t="shared" si="6"/>
        <v>815.26499999999999</v>
      </c>
      <c r="G42" s="30">
        <f t="shared" si="7"/>
        <v>543.5100000000001</v>
      </c>
      <c r="H42" s="32">
        <f t="shared" si="4"/>
        <v>225</v>
      </c>
    </row>
    <row r="43" spans="1:8" x14ac:dyDescent="0.35">
      <c r="A43" s="23">
        <v>46</v>
      </c>
      <c r="B43" s="23">
        <f t="shared" si="0"/>
        <v>3450</v>
      </c>
      <c r="C43" s="30">
        <f t="shared" si="1"/>
        <v>2777.94</v>
      </c>
      <c r="D43" s="31"/>
      <c r="E43" s="30">
        <f t="shared" si="5"/>
        <v>1388.97</v>
      </c>
      <c r="F43" s="30">
        <f t="shared" si="6"/>
        <v>833.38199999999995</v>
      </c>
      <c r="G43" s="30">
        <f t="shared" si="7"/>
        <v>555.58800000000008</v>
      </c>
      <c r="H43" s="32">
        <f t="shared" si="4"/>
        <v>230</v>
      </c>
    </row>
    <row r="44" spans="1:8" x14ac:dyDescent="0.35">
      <c r="A44" s="23">
        <v>47</v>
      </c>
      <c r="B44" s="23">
        <f t="shared" si="0"/>
        <v>3525</v>
      </c>
      <c r="C44" s="30">
        <f t="shared" si="1"/>
        <v>2838.33</v>
      </c>
      <c r="D44" s="31"/>
      <c r="E44" s="30">
        <f t="shared" si="5"/>
        <v>1419.165</v>
      </c>
      <c r="F44" s="30">
        <f t="shared" si="6"/>
        <v>851.49899999999991</v>
      </c>
      <c r="G44" s="30">
        <f t="shared" si="7"/>
        <v>567.66600000000005</v>
      </c>
      <c r="H44" s="32">
        <f t="shared" si="4"/>
        <v>235</v>
      </c>
    </row>
    <row r="45" spans="1:8" x14ac:dyDescent="0.35">
      <c r="A45" s="23">
        <v>48</v>
      </c>
      <c r="B45" s="23">
        <f t="shared" si="0"/>
        <v>3600</v>
      </c>
      <c r="C45" s="30">
        <f t="shared" si="1"/>
        <v>2898.7200000000003</v>
      </c>
      <c r="D45" s="31"/>
      <c r="E45" s="30">
        <f t="shared" si="5"/>
        <v>1449.3600000000001</v>
      </c>
      <c r="F45" s="30">
        <f t="shared" si="6"/>
        <v>869.6160000000001</v>
      </c>
      <c r="G45" s="30">
        <f t="shared" si="7"/>
        <v>579.74400000000003</v>
      </c>
      <c r="H45" s="32">
        <f t="shared" si="4"/>
        <v>240</v>
      </c>
    </row>
    <row r="46" spans="1:8" x14ac:dyDescent="0.35">
      <c r="A46" s="23">
        <v>49</v>
      </c>
      <c r="B46" s="23">
        <f t="shared" si="0"/>
        <v>3675</v>
      </c>
      <c r="C46" s="30">
        <f t="shared" si="1"/>
        <v>2959.11</v>
      </c>
      <c r="D46" s="31"/>
      <c r="E46" s="30">
        <f t="shared" si="5"/>
        <v>1479.5550000000001</v>
      </c>
      <c r="F46" s="30">
        <f t="shared" si="6"/>
        <v>887.73300000000006</v>
      </c>
      <c r="G46" s="30">
        <f t="shared" si="7"/>
        <v>591.822</v>
      </c>
      <c r="H46" s="32">
        <f t="shared" si="4"/>
        <v>245</v>
      </c>
    </row>
    <row r="47" spans="1:8" x14ac:dyDescent="0.35">
      <c r="A47" s="23">
        <v>50</v>
      </c>
      <c r="B47" s="23">
        <f t="shared" si="0"/>
        <v>3750</v>
      </c>
      <c r="C47" s="30">
        <f t="shared" si="1"/>
        <v>3019.5</v>
      </c>
      <c r="D47" s="31"/>
      <c r="E47" s="30">
        <f t="shared" si="5"/>
        <v>1509.75</v>
      </c>
      <c r="F47" s="30">
        <f t="shared" si="6"/>
        <v>905.85</v>
      </c>
      <c r="G47" s="30">
        <f t="shared" si="7"/>
        <v>603.9</v>
      </c>
      <c r="H47" s="32">
        <f t="shared" si="4"/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A9660-B7EB-4BB7-9950-D2083805A67D}">
  <dimension ref="A1:U47"/>
  <sheetViews>
    <sheetView workbookViewId="0">
      <selection activeCell="I1" sqref="I1"/>
    </sheetView>
  </sheetViews>
  <sheetFormatPr defaultColWidth="8.7265625" defaultRowHeight="14.5" x14ac:dyDescent="0.35"/>
  <cols>
    <col min="1" max="1" width="7.7265625" style="23" bestFit="1" customWidth="1"/>
    <col min="2" max="2" width="8.81640625" style="23" hidden="1" customWidth="1"/>
    <col min="3" max="3" width="9.1796875" style="23" bestFit="1" customWidth="1"/>
    <col min="4" max="4" width="2.81640625" style="23" customWidth="1"/>
    <col min="5" max="5" width="9.1796875" style="23" bestFit="1" customWidth="1"/>
    <col min="6" max="6" width="9.453125" style="23" bestFit="1" customWidth="1"/>
    <col min="7" max="7" width="9" style="23" bestFit="1" customWidth="1"/>
    <col min="8" max="8" width="8" style="23" bestFit="1" customWidth="1"/>
    <col min="9" max="14" width="8.7265625" style="23"/>
    <col min="15" max="16" width="9.1796875" style="23" bestFit="1" customWidth="1"/>
    <col min="17" max="17" width="8.7265625" style="23"/>
    <col min="18" max="18" width="9.1796875" style="23" bestFit="1" customWidth="1"/>
    <col min="19" max="16384" width="8.7265625" style="23"/>
  </cols>
  <sheetData>
    <row r="1" spans="1:10" s="29" customFormat="1" x14ac:dyDescent="0.35">
      <c r="A1" s="25" t="s">
        <v>106</v>
      </c>
      <c r="B1" s="25" t="s">
        <v>107</v>
      </c>
      <c r="C1" s="25" t="s">
        <v>108</v>
      </c>
      <c r="D1" s="25"/>
      <c r="E1" s="26" t="s">
        <v>109</v>
      </c>
      <c r="F1" s="27" t="s">
        <v>110</v>
      </c>
      <c r="G1" s="28" t="s">
        <v>111</v>
      </c>
      <c r="H1" s="29" t="s">
        <v>112</v>
      </c>
    </row>
    <row r="2" spans="1:10" x14ac:dyDescent="0.35">
      <c r="A2" s="23">
        <v>5</v>
      </c>
      <c r="B2" s="30">
        <f>(A2*75)</f>
        <v>375</v>
      </c>
      <c r="C2" s="30">
        <f>A2*79.52</f>
        <v>397.59999999999997</v>
      </c>
      <c r="D2" s="31"/>
      <c r="E2" s="30">
        <f>C2*0.6</f>
        <v>238.55999999999997</v>
      </c>
      <c r="F2" s="30">
        <f>C2*0.4</f>
        <v>159.04</v>
      </c>
      <c r="G2" s="30"/>
      <c r="H2" s="32">
        <f>A2*10</f>
        <v>50</v>
      </c>
    </row>
    <row r="3" spans="1:10" x14ac:dyDescent="0.35">
      <c r="A3" s="23">
        <v>6</v>
      </c>
      <c r="B3" s="30">
        <f t="shared" ref="B3:B47" si="0">(A3*75)</f>
        <v>450</v>
      </c>
      <c r="C3" s="30">
        <f t="shared" ref="C3:C47" si="1">A3*79.52</f>
        <v>477.12</v>
      </c>
      <c r="D3" s="31"/>
      <c r="E3" s="30">
        <f t="shared" ref="E3:E7" si="2">C3*0.6</f>
        <v>286.27199999999999</v>
      </c>
      <c r="F3" s="30">
        <f t="shared" ref="F3:F7" si="3">C3*0.4</f>
        <v>190.84800000000001</v>
      </c>
      <c r="G3" s="30"/>
      <c r="H3" s="32">
        <f t="shared" ref="H3:H47" si="4">A3*10</f>
        <v>60</v>
      </c>
      <c r="J3" s="23" t="s">
        <v>123</v>
      </c>
    </row>
    <row r="4" spans="1:10" x14ac:dyDescent="0.35">
      <c r="A4" s="23">
        <v>7</v>
      </c>
      <c r="B4" s="30">
        <f t="shared" si="0"/>
        <v>525</v>
      </c>
      <c r="C4" s="30">
        <f t="shared" si="1"/>
        <v>556.64</v>
      </c>
      <c r="D4" s="31"/>
      <c r="E4" s="30">
        <f t="shared" si="2"/>
        <v>333.98399999999998</v>
      </c>
      <c r="F4" s="30">
        <f t="shared" si="3"/>
        <v>222.65600000000001</v>
      </c>
      <c r="G4" s="30"/>
      <c r="H4" s="32">
        <f t="shared" si="4"/>
        <v>70</v>
      </c>
    </row>
    <row r="5" spans="1:10" x14ac:dyDescent="0.35">
      <c r="A5" s="23">
        <v>8</v>
      </c>
      <c r="B5" s="30">
        <f t="shared" si="0"/>
        <v>600</v>
      </c>
      <c r="C5" s="30">
        <f t="shared" si="1"/>
        <v>636.16</v>
      </c>
      <c r="D5" s="31"/>
      <c r="E5" s="30">
        <f t="shared" si="2"/>
        <v>381.69599999999997</v>
      </c>
      <c r="F5" s="30">
        <f t="shared" si="3"/>
        <v>254.464</v>
      </c>
      <c r="G5" s="30"/>
      <c r="H5" s="32">
        <f t="shared" si="4"/>
        <v>80</v>
      </c>
    </row>
    <row r="6" spans="1:10" x14ac:dyDescent="0.35">
      <c r="A6" s="23">
        <v>9</v>
      </c>
      <c r="B6" s="30">
        <f t="shared" si="0"/>
        <v>675</v>
      </c>
      <c r="C6" s="30">
        <f t="shared" si="1"/>
        <v>715.68</v>
      </c>
      <c r="D6" s="31"/>
      <c r="E6" s="30">
        <f t="shared" si="2"/>
        <v>429.40799999999996</v>
      </c>
      <c r="F6" s="30">
        <f t="shared" si="3"/>
        <v>286.27199999999999</v>
      </c>
      <c r="G6" s="30"/>
      <c r="H6" s="32">
        <f t="shared" si="4"/>
        <v>90</v>
      </c>
    </row>
    <row r="7" spans="1:10" x14ac:dyDescent="0.35">
      <c r="A7" s="23">
        <v>10</v>
      </c>
      <c r="B7" s="30">
        <f t="shared" si="0"/>
        <v>750</v>
      </c>
      <c r="C7" s="30">
        <f t="shared" si="1"/>
        <v>795.19999999999993</v>
      </c>
      <c r="D7" s="31"/>
      <c r="E7" s="30">
        <f t="shared" si="2"/>
        <v>477.11999999999995</v>
      </c>
      <c r="F7" s="30">
        <f t="shared" si="3"/>
        <v>318.08</v>
      </c>
      <c r="G7" s="30"/>
      <c r="H7" s="32">
        <f t="shared" si="4"/>
        <v>100</v>
      </c>
    </row>
    <row r="8" spans="1:10" x14ac:dyDescent="0.35">
      <c r="A8" s="23">
        <v>11</v>
      </c>
      <c r="B8" s="30">
        <f t="shared" si="0"/>
        <v>825</v>
      </c>
      <c r="C8" s="30">
        <f t="shared" si="1"/>
        <v>874.71999999999991</v>
      </c>
      <c r="D8" s="31"/>
      <c r="E8" s="30">
        <f t="shared" ref="E8:E47" si="5">C8*0.5</f>
        <v>437.35999999999996</v>
      </c>
      <c r="F8" s="30">
        <f t="shared" ref="F8:F47" si="6">C8*0.3</f>
        <v>262.41599999999994</v>
      </c>
      <c r="G8" s="30">
        <f t="shared" ref="G8:G47" si="7">C8*0.2</f>
        <v>174.94399999999999</v>
      </c>
      <c r="H8" s="32">
        <f t="shared" si="4"/>
        <v>110</v>
      </c>
    </row>
    <row r="9" spans="1:10" x14ac:dyDescent="0.35">
      <c r="A9" s="23">
        <v>12</v>
      </c>
      <c r="B9" s="30">
        <f t="shared" si="0"/>
        <v>900</v>
      </c>
      <c r="C9" s="30">
        <f t="shared" si="1"/>
        <v>954.24</v>
      </c>
      <c r="D9" s="31"/>
      <c r="E9" s="30">
        <f t="shared" si="5"/>
        <v>477.12</v>
      </c>
      <c r="F9" s="30">
        <f t="shared" si="6"/>
        <v>286.27199999999999</v>
      </c>
      <c r="G9" s="30">
        <f t="shared" si="7"/>
        <v>190.84800000000001</v>
      </c>
      <c r="H9" s="32">
        <f t="shared" si="4"/>
        <v>120</v>
      </c>
    </row>
    <row r="10" spans="1:10" x14ac:dyDescent="0.35">
      <c r="A10" s="23">
        <v>13</v>
      </c>
      <c r="B10" s="30">
        <f t="shared" si="0"/>
        <v>975</v>
      </c>
      <c r="C10" s="30">
        <f t="shared" si="1"/>
        <v>1033.76</v>
      </c>
      <c r="D10" s="31"/>
      <c r="E10" s="30">
        <f t="shared" si="5"/>
        <v>516.88</v>
      </c>
      <c r="F10" s="30">
        <f t="shared" si="6"/>
        <v>310.12799999999999</v>
      </c>
      <c r="G10" s="30">
        <f t="shared" si="7"/>
        <v>206.75200000000001</v>
      </c>
      <c r="H10" s="32">
        <f t="shared" si="4"/>
        <v>130</v>
      </c>
    </row>
    <row r="11" spans="1:10" x14ac:dyDescent="0.35">
      <c r="A11" s="23">
        <v>14</v>
      </c>
      <c r="B11" s="30">
        <f t="shared" si="0"/>
        <v>1050</v>
      </c>
      <c r="C11" s="30">
        <f t="shared" si="1"/>
        <v>1113.28</v>
      </c>
      <c r="D11" s="31"/>
      <c r="E11" s="30">
        <f t="shared" si="5"/>
        <v>556.64</v>
      </c>
      <c r="F11" s="30">
        <f t="shared" si="6"/>
        <v>333.98399999999998</v>
      </c>
      <c r="G11" s="30">
        <f t="shared" si="7"/>
        <v>222.65600000000001</v>
      </c>
      <c r="H11" s="32">
        <f t="shared" si="4"/>
        <v>140</v>
      </c>
    </row>
    <row r="12" spans="1:10" x14ac:dyDescent="0.35">
      <c r="A12" s="23">
        <v>15</v>
      </c>
      <c r="B12" s="30">
        <f t="shared" si="0"/>
        <v>1125</v>
      </c>
      <c r="C12" s="30">
        <f t="shared" si="1"/>
        <v>1192.8</v>
      </c>
      <c r="D12" s="31"/>
      <c r="E12" s="30">
        <f t="shared" si="5"/>
        <v>596.4</v>
      </c>
      <c r="F12" s="30">
        <f t="shared" si="6"/>
        <v>357.84</v>
      </c>
      <c r="G12" s="30">
        <f t="shared" si="7"/>
        <v>238.56</v>
      </c>
      <c r="H12" s="32">
        <f t="shared" si="4"/>
        <v>150</v>
      </c>
    </row>
    <row r="13" spans="1:10" x14ac:dyDescent="0.35">
      <c r="A13" s="23">
        <v>16</v>
      </c>
      <c r="B13" s="30">
        <f t="shared" si="0"/>
        <v>1200</v>
      </c>
      <c r="C13" s="30">
        <f t="shared" si="1"/>
        <v>1272.32</v>
      </c>
      <c r="D13" s="31"/>
      <c r="E13" s="30">
        <f t="shared" si="5"/>
        <v>636.16</v>
      </c>
      <c r="F13" s="30">
        <f t="shared" si="6"/>
        <v>381.69599999999997</v>
      </c>
      <c r="G13" s="30">
        <f t="shared" si="7"/>
        <v>254.464</v>
      </c>
      <c r="H13" s="32">
        <f t="shared" si="4"/>
        <v>160</v>
      </c>
    </row>
    <row r="14" spans="1:10" x14ac:dyDescent="0.35">
      <c r="A14" s="23">
        <v>17</v>
      </c>
      <c r="B14" s="30">
        <f t="shared" si="0"/>
        <v>1275</v>
      </c>
      <c r="C14" s="30">
        <f t="shared" si="1"/>
        <v>1351.84</v>
      </c>
      <c r="D14" s="31"/>
      <c r="E14" s="30">
        <f t="shared" si="5"/>
        <v>675.92</v>
      </c>
      <c r="F14" s="30">
        <f t="shared" si="6"/>
        <v>405.55199999999996</v>
      </c>
      <c r="G14" s="30">
        <f t="shared" si="7"/>
        <v>270.36799999999999</v>
      </c>
      <c r="H14" s="32">
        <f t="shared" si="4"/>
        <v>170</v>
      </c>
    </row>
    <row r="15" spans="1:10" x14ac:dyDescent="0.35">
      <c r="A15" s="23">
        <v>18</v>
      </c>
      <c r="B15" s="30">
        <f t="shared" si="0"/>
        <v>1350</v>
      </c>
      <c r="C15" s="30">
        <f t="shared" si="1"/>
        <v>1431.36</v>
      </c>
      <c r="D15" s="31"/>
      <c r="E15" s="30">
        <f t="shared" si="5"/>
        <v>715.68</v>
      </c>
      <c r="F15" s="30">
        <f t="shared" si="6"/>
        <v>429.40799999999996</v>
      </c>
      <c r="G15" s="30">
        <f t="shared" si="7"/>
        <v>286.27199999999999</v>
      </c>
      <c r="H15" s="32">
        <f t="shared" si="4"/>
        <v>180</v>
      </c>
    </row>
    <row r="16" spans="1:10" x14ac:dyDescent="0.35">
      <c r="A16" s="23">
        <v>19</v>
      </c>
      <c r="B16" s="30">
        <f t="shared" si="0"/>
        <v>1425</v>
      </c>
      <c r="C16" s="30">
        <f t="shared" si="1"/>
        <v>1510.8799999999999</v>
      </c>
      <c r="D16" s="31"/>
      <c r="E16" s="30">
        <f t="shared" si="5"/>
        <v>755.43999999999994</v>
      </c>
      <c r="F16" s="30">
        <f t="shared" si="6"/>
        <v>453.26399999999995</v>
      </c>
      <c r="G16" s="30">
        <f t="shared" si="7"/>
        <v>302.17599999999999</v>
      </c>
      <c r="H16" s="32">
        <f t="shared" si="4"/>
        <v>190</v>
      </c>
    </row>
    <row r="17" spans="1:21" x14ac:dyDescent="0.35">
      <c r="A17" s="23">
        <v>20</v>
      </c>
      <c r="B17" s="30">
        <f t="shared" si="0"/>
        <v>1500</v>
      </c>
      <c r="C17" s="30">
        <f t="shared" si="1"/>
        <v>1590.3999999999999</v>
      </c>
      <c r="D17" s="31"/>
      <c r="E17" s="30">
        <f t="shared" si="5"/>
        <v>795.19999999999993</v>
      </c>
      <c r="F17" s="30">
        <f t="shared" si="6"/>
        <v>477.11999999999995</v>
      </c>
      <c r="G17" s="30">
        <f t="shared" si="7"/>
        <v>318.08</v>
      </c>
      <c r="H17" s="32">
        <f t="shared" si="4"/>
        <v>200</v>
      </c>
    </row>
    <row r="18" spans="1:21" x14ac:dyDescent="0.35">
      <c r="A18" s="23">
        <v>21</v>
      </c>
      <c r="B18" s="30">
        <f t="shared" si="0"/>
        <v>1575</v>
      </c>
      <c r="C18" s="30">
        <f t="shared" si="1"/>
        <v>1669.9199999999998</v>
      </c>
      <c r="D18" s="31"/>
      <c r="E18" s="30">
        <f t="shared" si="5"/>
        <v>834.95999999999992</v>
      </c>
      <c r="F18" s="30">
        <f t="shared" si="6"/>
        <v>500.97599999999994</v>
      </c>
      <c r="G18" s="30">
        <f t="shared" si="7"/>
        <v>333.98399999999998</v>
      </c>
      <c r="H18" s="32">
        <f t="shared" si="4"/>
        <v>210</v>
      </c>
    </row>
    <row r="19" spans="1:21" x14ac:dyDescent="0.35">
      <c r="A19" s="23">
        <v>22</v>
      </c>
      <c r="B19" s="30">
        <f t="shared" si="0"/>
        <v>1650</v>
      </c>
      <c r="C19" s="30">
        <f t="shared" si="1"/>
        <v>1749.4399999999998</v>
      </c>
      <c r="D19" s="31"/>
      <c r="E19" s="30">
        <f t="shared" si="5"/>
        <v>874.71999999999991</v>
      </c>
      <c r="F19" s="30">
        <f t="shared" si="6"/>
        <v>524.83199999999988</v>
      </c>
      <c r="G19" s="30">
        <f t="shared" si="7"/>
        <v>349.88799999999998</v>
      </c>
      <c r="H19" s="32">
        <f t="shared" si="4"/>
        <v>220</v>
      </c>
    </row>
    <row r="20" spans="1:21" x14ac:dyDescent="0.35">
      <c r="A20" s="23">
        <v>23</v>
      </c>
      <c r="B20" s="30">
        <f t="shared" si="0"/>
        <v>1725</v>
      </c>
      <c r="C20" s="30">
        <f t="shared" si="1"/>
        <v>1828.9599999999998</v>
      </c>
      <c r="D20" s="31"/>
      <c r="E20" s="30">
        <f t="shared" si="5"/>
        <v>914.4799999999999</v>
      </c>
      <c r="F20" s="30">
        <f t="shared" si="6"/>
        <v>548.68799999999987</v>
      </c>
      <c r="G20" s="30">
        <f t="shared" si="7"/>
        <v>365.79199999999997</v>
      </c>
      <c r="H20" s="32">
        <f t="shared" si="4"/>
        <v>230</v>
      </c>
    </row>
    <row r="21" spans="1:21" x14ac:dyDescent="0.35">
      <c r="A21" s="23">
        <v>24</v>
      </c>
      <c r="B21" s="30">
        <f t="shared" si="0"/>
        <v>1800</v>
      </c>
      <c r="C21" s="30">
        <f t="shared" si="1"/>
        <v>1908.48</v>
      </c>
      <c r="D21" s="31"/>
      <c r="E21" s="30">
        <f t="shared" si="5"/>
        <v>954.24</v>
      </c>
      <c r="F21" s="30">
        <f t="shared" si="6"/>
        <v>572.54399999999998</v>
      </c>
      <c r="G21" s="30">
        <f t="shared" si="7"/>
        <v>381.69600000000003</v>
      </c>
      <c r="H21" s="32">
        <f t="shared" si="4"/>
        <v>240</v>
      </c>
    </row>
    <row r="22" spans="1:21" x14ac:dyDescent="0.35">
      <c r="A22" s="23">
        <v>25</v>
      </c>
      <c r="B22" s="30">
        <f t="shared" si="0"/>
        <v>1875</v>
      </c>
      <c r="C22" s="30">
        <f t="shared" si="1"/>
        <v>1988</v>
      </c>
      <c r="D22" s="31"/>
      <c r="E22" s="30">
        <f t="shared" si="5"/>
        <v>994</v>
      </c>
      <c r="F22" s="30">
        <f t="shared" si="6"/>
        <v>596.4</v>
      </c>
      <c r="G22" s="30">
        <f t="shared" si="7"/>
        <v>397.6</v>
      </c>
      <c r="H22" s="32">
        <f t="shared" si="4"/>
        <v>250</v>
      </c>
      <c r="O22" s="30"/>
      <c r="P22" s="30"/>
      <c r="Q22" s="31"/>
      <c r="R22" s="30"/>
      <c r="S22" s="30"/>
      <c r="T22" s="30"/>
      <c r="U22" s="32"/>
    </row>
    <row r="23" spans="1:21" x14ac:dyDescent="0.35">
      <c r="A23" s="23">
        <v>26</v>
      </c>
      <c r="B23" s="30">
        <f t="shared" si="0"/>
        <v>1950</v>
      </c>
      <c r="C23" s="30">
        <f t="shared" si="1"/>
        <v>2067.52</v>
      </c>
      <c r="D23" s="31"/>
      <c r="E23" s="30">
        <f t="shared" si="5"/>
        <v>1033.76</v>
      </c>
      <c r="F23" s="30">
        <f t="shared" si="6"/>
        <v>620.25599999999997</v>
      </c>
      <c r="G23" s="30">
        <f t="shared" si="7"/>
        <v>413.50400000000002</v>
      </c>
      <c r="H23" s="32">
        <f t="shared" si="4"/>
        <v>260</v>
      </c>
    </row>
    <row r="24" spans="1:21" x14ac:dyDescent="0.35">
      <c r="A24" s="23">
        <v>27</v>
      </c>
      <c r="B24" s="30">
        <f t="shared" si="0"/>
        <v>2025</v>
      </c>
      <c r="C24" s="30">
        <f t="shared" si="1"/>
        <v>2147.04</v>
      </c>
      <c r="D24" s="31"/>
      <c r="E24" s="30">
        <f t="shared" si="5"/>
        <v>1073.52</v>
      </c>
      <c r="F24" s="30">
        <f t="shared" si="6"/>
        <v>644.11199999999997</v>
      </c>
      <c r="G24" s="30">
        <f t="shared" si="7"/>
        <v>429.40800000000002</v>
      </c>
      <c r="H24" s="32">
        <f t="shared" si="4"/>
        <v>270</v>
      </c>
      <c r="O24" s="30"/>
      <c r="P24" s="30"/>
      <c r="Q24" s="31"/>
      <c r="R24" s="30"/>
      <c r="S24" s="30"/>
      <c r="T24" s="30"/>
    </row>
    <row r="25" spans="1:21" x14ac:dyDescent="0.35">
      <c r="A25" s="23">
        <v>28</v>
      </c>
      <c r="B25" s="30">
        <f t="shared" si="0"/>
        <v>2100</v>
      </c>
      <c r="C25" s="30">
        <f t="shared" si="1"/>
        <v>2226.56</v>
      </c>
      <c r="D25" s="31"/>
      <c r="E25" s="30">
        <f t="shared" si="5"/>
        <v>1113.28</v>
      </c>
      <c r="F25" s="30">
        <f t="shared" si="6"/>
        <v>667.96799999999996</v>
      </c>
      <c r="G25" s="30">
        <f t="shared" si="7"/>
        <v>445.31200000000001</v>
      </c>
      <c r="H25" s="32">
        <f t="shared" si="4"/>
        <v>280</v>
      </c>
    </row>
    <row r="26" spans="1:21" x14ac:dyDescent="0.35">
      <c r="A26" s="23">
        <v>29</v>
      </c>
      <c r="B26" s="30">
        <f t="shared" si="0"/>
        <v>2175</v>
      </c>
      <c r="C26" s="30">
        <f t="shared" si="1"/>
        <v>2306.08</v>
      </c>
      <c r="D26" s="31"/>
      <c r="E26" s="30">
        <f t="shared" si="5"/>
        <v>1153.04</v>
      </c>
      <c r="F26" s="30">
        <f t="shared" si="6"/>
        <v>691.82399999999996</v>
      </c>
      <c r="G26" s="30">
        <f t="shared" si="7"/>
        <v>461.21600000000001</v>
      </c>
      <c r="H26" s="32">
        <f t="shared" si="4"/>
        <v>290</v>
      </c>
    </row>
    <row r="27" spans="1:21" x14ac:dyDescent="0.35">
      <c r="A27" s="23">
        <v>30</v>
      </c>
      <c r="B27" s="30">
        <f t="shared" si="0"/>
        <v>2250</v>
      </c>
      <c r="C27" s="30">
        <f t="shared" si="1"/>
        <v>2385.6</v>
      </c>
      <c r="D27" s="31"/>
      <c r="E27" s="30">
        <f t="shared" si="5"/>
        <v>1192.8</v>
      </c>
      <c r="F27" s="30">
        <f t="shared" si="6"/>
        <v>715.68</v>
      </c>
      <c r="G27" s="30">
        <f t="shared" si="7"/>
        <v>477.12</v>
      </c>
      <c r="H27" s="32">
        <f t="shared" si="4"/>
        <v>300</v>
      </c>
    </row>
    <row r="28" spans="1:21" x14ac:dyDescent="0.35">
      <c r="A28" s="23">
        <v>31</v>
      </c>
      <c r="B28" s="30">
        <f t="shared" si="0"/>
        <v>2325</v>
      </c>
      <c r="C28" s="30">
        <f t="shared" si="1"/>
        <v>2465.12</v>
      </c>
      <c r="D28" s="31"/>
      <c r="E28" s="30">
        <f t="shared" si="5"/>
        <v>1232.56</v>
      </c>
      <c r="F28" s="30">
        <f t="shared" si="6"/>
        <v>739.53599999999994</v>
      </c>
      <c r="G28" s="30">
        <f t="shared" si="7"/>
        <v>493.024</v>
      </c>
      <c r="H28" s="32">
        <f t="shared" si="4"/>
        <v>310</v>
      </c>
    </row>
    <row r="29" spans="1:21" x14ac:dyDescent="0.35">
      <c r="A29" s="23">
        <v>32</v>
      </c>
      <c r="B29" s="30">
        <f t="shared" si="0"/>
        <v>2400</v>
      </c>
      <c r="C29" s="30">
        <f t="shared" si="1"/>
        <v>2544.64</v>
      </c>
      <c r="D29" s="31"/>
      <c r="E29" s="30">
        <f t="shared" si="5"/>
        <v>1272.32</v>
      </c>
      <c r="F29" s="30">
        <f t="shared" si="6"/>
        <v>763.39199999999994</v>
      </c>
      <c r="G29" s="30">
        <f t="shared" si="7"/>
        <v>508.928</v>
      </c>
      <c r="H29" s="32">
        <f t="shared" si="4"/>
        <v>320</v>
      </c>
    </row>
    <row r="30" spans="1:21" x14ac:dyDescent="0.35">
      <c r="A30" s="23">
        <v>33</v>
      </c>
      <c r="B30" s="30">
        <f t="shared" si="0"/>
        <v>2475</v>
      </c>
      <c r="C30" s="30">
        <f t="shared" si="1"/>
        <v>2624.16</v>
      </c>
      <c r="D30" s="31"/>
      <c r="E30" s="30">
        <f t="shared" si="5"/>
        <v>1312.08</v>
      </c>
      <c r="F30" s="30">
        <f t="shared" si="6"/>
        <v>787.24799999999993</v>
      </c>
      <c r="G30" s="30">
        <f t="shared" si="7"/>
        <v>524.83199999999999</v>
      </c>
      <c r="H30" s="32">
        <f t="shared" si="4"/>
        <v>330</v>
      </c>
    </row>
    <row r="31" spans="1:21" x14ac:dyDescent="0.35">
      <c r="A31" s="23">
        <v>34</v>
      </c>
      <c r="B31" s="30">
        <f t="shared" si="0"/>
        <v>2550</v>
      </c>
      <c r="C31" s="30">
        <f t="shared" si="1"/>
        <v>2703.68</v>
      </c>
      <c r="D31" s="31"/>
      <c r="E31" s="30">
        <f t="shared" si="5"/>
        <v>1351.84</v>
      </c>
      <c r="F31" s="30">
        <f t="shared" si="6"/>
        <v>811.10399999999993</v>
      </c>
      <c r="G31" s="30">
        <f t="shared" si="7"/>
        <v>540.73599999999999</v>
      </c>
      <c r="H31" s="32">
        <f t="shared" si="4"/>
        <v>340</v>
      </c>
    </row>
    <row r="32" spans="1:21" x14ac:dyDescent="0.35">
      <c r="A32" s="23">
        <v>35</v>
      </c>
      <c r="B32" s="30">
        <f t="shared" si="0"/>
        <v>2625</v>
      </c>
      <c r="C32" s="30">
        <f t="shared" si="1"/>
        <v>2783.2</v>
      </c>
      <c r="D32" s="31"/>
      <c r="E32" s="30">
        <f t="shared" si="5"/>
        <v>1391.6</v>
      </c>
      <c r="F32" s="30">
        <f t="shared" si="6"/>
        <v>834.95999999999992</v>
      </c>
      <c r="G32" s="30">
        <f t="shared" si="7"/>
        <v>556.64</v>
      </c>
      <c r="H32" s="32">
        <f t="shared" si="4"/>
        <v>350</v>
      </c>
    </row>
    <row r="33" spans="1:8" x14ac:dyDescent="0.35">
      <c r="A33" s="23">
        <v>36</v>
      </c>
      <c r="B33" s="30">
        <f t="shared" si="0"/>
        <v>2700</v>
      </c>
      <c r="C33" s="30">
        <f t="shared" si="1"/>
        <v>2862.72</v>
      </c>
      <c r="D33" s="31"/>
      <c r="E33" s="30">
        <f t="shared" si="5"/>
        <v>1431.36</v>
      </c>
      <c r="F33" s="30">
        <f t="shared" si="6"/>
        <v>858.81599999999992</v>
      </c>
      <c r="G33" s="30">
        <f t="shared" si="7"/>
        <v>572.54399999999998</v>
      </c>
      <c r="H33" s="32">
        <f t="shared" si="4"/>
        <v>360</v>
      </c>
    </row>
    <row r="34" spans="1:8" x14ac:dyDescent="0.35">
      <c r="A34" s="23">
        <v>37</v>
      </c>
      <c r="B34" s="30">
        <f t="shared" si="0"/>
        <v>2775</v>
      </c>
      <c r="C34" s="30">
        <f t="shared" si="1"/>
        <v>2942.24</v>
      </c>
      <c r="D34" s="31"/>
      <c r="E34" s="30">
        <f t="shared" si="5"/>
        <v>1471.12</v>
      </c>
      <c r="F34" s="30">
        <f t="shared" si="6"/>
        <v>882.67199999999991</v>
      </c>
      <c r="G34" s="30">
        <f t="shared" si="7"/>
        <v>588.44799999999998</v>
      </c>
      <c r="H34" s="32">
        <f t="shared" si="4"/>
        <v>370</v>
      </c>
    </row>
    <row r="35" spans="1:8" x14ac:dyDescent="0.35">
      <c r="A35" s="23">
        <v>38</v>
      </c>
      <c r="B35" s="30">
        <f t="shared" si="0"/>
        <v>2850</v>
      </c>
      <c r="C35" s="30">
        <f t="shared" si="1"/>
        <v>3021.7599999999998</v>
      </c>
      <c r="D35" s="31"/>
      <c r="E35" s="30">
        <f t="shared" si="5"/>
        <v>1510.8799999999999</v>
      </c>
      <c r="F35" s="30">
        <f t="shared" si="6"/>
        <v>906.52799999999991</v>
      </c>
      <c r="G35" s="30">
        <f t="shared" si="7"/>
        <v>604.35199999999998</v>
      </c>
      <c r="H35" s="32">
        <f t="shared" si="4"/>
        <v>380</v>
      </c>
    </row>
    <row r="36" spans="1:8" x14ac:dyDescent="0.35">
      <c r="A36" s="23">
        <v>39</v>
      </c>
      <c r="B36" s="30">
        <f t="shared" si="0"/>
        <v>2925</v>
      </c>
      <c r="C36" s="30">
        <f t="shared" si="1"/>
        <v>3101.2799999999997</v>
      </c>
      <c r="D36" s="31"/>
      <c r="E36" s="30">
        <f t="shared" si="5"/>
        <v>1550.6399999999999</v>
      </c>
      <c r="F36" s="30">
        <f t="shared" si="6"/>
        <v>930.3839999999999</v>
      </c>
      <c r="G36" s="30">
        <f t="shared" si="7"/>
        <v>620.25599999999997</v>
      </c>
      <c r="H36" s="32">
        <f t="shared" si="4"/>
        <v>390</v>
      </c>
    </row>
    <row r="37" spans="1:8" x14ac:dyDescent="0.35">
      <c r="A37" s="23">
        <v>40</v>
      </c>
      <c r="B37" s="30">
        <f t="shared" si="0"/>
        <v>3000</v>
      </c>
      <c r="C37" s="30">
        <f t="shared" si="1"/>
        <v>3180.7999999999997</v>
      </c>
      <c r="D37" s="31"/>
      <c r="E37" s="30">
        <f t="shared" si="5"/>
        <v>1590.3999999999999</v>
      </c>
      <c r="F37" s="30">
        <f t="shared" si="6"/>
        <v>954.2399999999999</v>
      </c>
      <c r="G37" s="30">
        <f t="shared" si="7"/>
        <v>636.16</v>
      </c>
      <c r="H37" s="32">
        <f t="shared" si="4"/>
        <v>400</v>
      </c>
    </row>
    <row r="38" spans="1:8" x14ac:dyDescent="0.35">
      <c r="A38" s="23">
        <v>41</v>
      </c>
      <c r="B38" s="30">
        <f t="shared" si="0"/>
        <v>3075</v>
      </c>
      <c r="C38" s="30">
        <f t="shared" si="1"/>
        <v>3260.3199999999997</v>
      </c>
      <c r="D38" s="31"/>
      <c r="E38" s="30">
        <f t="shared" si="5"/>
        <v>1630.1599999999999</v>
      </c>
      <c r="F38" s="30">
        <f t="shared" si="6"/>
        <v>978.09599999999989</v>
      </c>
      <c r="G38" s="30">
        <f t="shared" si="7"/>
        <v>652.06399999999996</v>
      </c>
      <c r="H38" s="32">
        <f t="shared" si="4"/>
        <v>410</v>
      </c>
    </row>
    <row r="39" spans="1:8" x14ac:dyDescent="0.35">
      <c r="A39" s="23">
        <v>42</v>
      </c>
      <c r="B39" s="30">
        <f t="shared" si="0"/>
        <v>3150</v>
      </c>
      <c r="C39" s="30">
        <f t="shared" si="1"/>
        <v>3339.8399999999997</v>
      </c>
      <c r="D39" s="31"/>
      <c r="E39" s="30">
        <f t="shared" si="5"/>
        <v>1669.9199999999998</v>
      </c>
      <c r="F39" s="30">
        <f t="shared" si="6"/>
        <v>1001.9519999999999</v>
      </c>
      <c r="G39" s="30">
        <f t="shared" si="7"/>
        <v>667.96799999999996</v>
      </c>
      <c r="H39" s="32">
        <f t="shared" si="4"/>
        <v>420</v>
      </c>
    </row>
    <row r="40" spans="1:8" x14ac:dyDescent="0.35">
      <c r="A40" s="23">
        <v>43</v>
      </c>
      <c r="B40" s="30">
        <f t="shared" si="0"/>
        <v>3225</v>
      </c>
      <c r="C40" s="30">
        <f t="shared" si="1"/>
        <v>3419.3599999999997</v>
      </c>
      <c r="D40" s="31"/>
      <c r="E40" s="30">
        <f t="shared" si="5"/>
        <v>1709.6799999999998</v>
      </c>
      <c r="F40" s="30">
        <f t="shared" si="6"/>
        <v>1025.8079999999998</v>
      </c>
      <c r="G40" s="30">
        <f t="shared" si="7"/>
        <v>683.87199999999996</v>
      </c>
      <c r="H40" s="32">
        <f t="shared" si="4"/>
        <v>430</v>
      </c>
    </row>
    <row r="41" spans="1:8" x14ac:dyDescent="0.35">
      <c r="A41" s="23">
        <v>44</v>
      </c>
      <c r="B41" s="30">
        <f t="shared" si="0"/>
        <v>3300</v>
      </c>
      <c r="C41" s="30">
        <f t="shared" si="1"/>
        <v>3498.8799999999997</v>
      </c>
      <c r="D41" s="31"/>
      <c r="E41" s="30">
        <f t="shared" si="5"/>
        <v>1749.4399999999998</v>
      </c>
      <c r="F41" s="30">
        <f t="shared" si="6"/>
        <v>1049.6639999999998</v>
      </c>
      <c r="G41" s="30">
        <f t="shared" si="7"/>
        <v>699.77599999999995</v>
      </c>
      <c r="H41" s="32">
        <f t="shared" si="4"/>
        <v>440</v>
      </c>
    </row>
    <row r="42" spans="1:8" x14ac:dyDescent="0.35">
      <c r="A42" s="23">
        <v>45</v>
      </c>
      <c r="B42" s="30">
        <f t="shared" si="0"/>
        <v>3375</v>
      </c>
      <c r="C42" s="30">
        <f t="shared" si="1"/>
        <v>3578.3999999999996</v>
      </c>
      <c r="D42" s="31"/>
      <c r="E42" s="30">
        <f t="shared" si="5"/>
        <v>1789.1999999999998</v>
      </c>
      <c r="F42" s="30">
        <f t="shared" si="6"/>
        <v>1073.5199999999998</v>
      </c>
      <c r="G42" s="30">
        <f t="shared" si="7"/>
        <v>715.68</v>
      </c>
      <c r="H42" s="32">
        <f t="shared" si="4"/>
        <v>450</v>
      </c>
    </row>
    <row r="43" spans="1:8" x14ac:dyDescent="0.35">
      <c r="A43" s="23">
        <v>46</v>
      </c>
      <c r="B43" s="23">
        <f t="shared" si="0"/>
        <v>3450</v>
      </c>
      <c r="C43" s="30">
        <f t="shared" si="1"/>
        <v>3657.9199999999996</v>
      </c>
      <c r="D43" s="31"/>
      <c r="E43" s="30">
        <f t="shared" si="5"/>
        <v>1828.9599999999998</v>
      </c>
      <c r="F43" s="30">
        <f t="shared" si="6"/>
        <v>1097.3759999999997</v>
      </c>
      <c r="G43" s="30">
        <f t="shared" si="7"/>
        <v>731.58399999999995</v>
      </c>
      <c r="H43" s="32">
        <f t="shared" si="4"/>
        <v>460</v>
      </c>
    </row>
    <row r="44" spans="1:8" x14ac:dyDescent="0.35">
      <c r="A44" s="23">
        <v>47</v>
      </c>
      <c r="B44" s="23">
        <f t="shared" si="0"/>
        <v>3525</v>
      </c>
      <c r="C44" s="30">
        <f t="shared" si="1"/>
        <v>3737.4399999999996</v>
      </c>
      <c r="D44" s="31"/>
      <c r="E44" s="30">
        <f t="shared" si="5"/>
        <v>1868.7199999999998</v>
      </c>
      <c r="F44" s="30">
        <f t="shared" si="6"/>
        <v>1121.2319999999997</v>
      </c>
      <c r="G44" s="30">
        <f t="shared" si="7"/>
        <v>747.48799999999994</v>
      </c>
      <c r="H44" s="32">
        <f t="shared" si="4"/>
        <v>470</v>
      </c>
    </row>
    <row r="45" spans="1:8" x14ac:dyDescent="0.35">
      <c r="A45" s="23">
        <v>48</v>
      </c>
      <c r="B45" s="23">
        <f t="shared" si="0"/>
        <v>3600</v>
      </c>
      <c r="C45" s="30">
        <f t="shared" si="1"/>
        <v>3816.96</v>
      </c>
      <c r="D45" s="31"/>
      <c r="E45" s="30">
        <f t="shared" si="5"/>
        <v>1908.48</v>
      </c>
      <c r="F45" s="30">
        <f t="shared" si="6"/>
        <v>1145.088</v>
      </c>
      <c r="G45" s="30">
        <f t="shared" si="7"/>
        <v>763.39200000000005</v>
      </c>
      <c r="H45" s="32">
        <f t="shared" si="4"/>
        <v>480</v>
      </c>
    </row>
    <row r="46" spans="1:8" x14ac:dyDescent="0.35">
      <c r="A46" s="23">
        <v>49</v>
      </c>
      <c r="B46" s="23">
        <f t="shared" si="0"/>
        <v>3675</v>
      </c>
      <c r="C46" s="30">
        <f t="shared" si="1"/>
        <v>3896.48</v>
      </c>
      <c r="D46" s="31"/>
      <c r="E46" s="30">
        <f t="shared" si="5"/>
        <v>1948.24</v>
      </c>
      <c r="F46" s="30">
        <f t="shared" si="6"/>
        <v>1168.944</v>
      </c>
      <c r="G46" s="30">
        <f t="shared" si="7"/>
        <v>779.29600000000005</v>
      </c>
      <c r="H46" s="32">
        <f t="shared" si="4"/>
        <v>490</v>
      </c>
    </row>
    <row r="47" spans="1:8" x14ac:dyDescent="0.35">
      <c r="A47" s="23">
        <v>50</v>
      </c>
      <c r="B47" s="23">
        <f t="shared" si="0"/>
        <v>3750</v>
      </c>
      <c r="C47" s="30">
        <f t="shared" si="1"/>
        <v>3976</v>
      </c>
      <c r="D47" s="31"/>
      <c r="E47" s="30">
        <f t="shared" si="5"/>
        <v>1988</v>
      </c>
      <c r="F47" s="30">
        <f t="shared" si="6"/>
        <v>1192.8</v>
      </c>
      <c r="G47" s="30">
        <f t="shared" si="7"/>
        <v>795.2</v>
      </c>
      <c r="H47" s="32">
        <f t="shared" si="4"/>
        <v>500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7bd1f64-4ecb-43d7-94b5-4669091ae21c}" enabled="1" method="Privileged" siteId="{72b17115-9915-42c0-9f1b-4f98e5a4bcd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AOY</vt:lpstr>
      <vt:lpstr>Horsetooth</vt:lpstr>
      <vt:lpstr>Red Willow 1</vt:lpstr>
      <vt:lpstr>Red Willow 2</vt:lpstr>
      <vt:lpstr>Trinidad</vt:lpstr>
      <vt:lpstr>Norton</vt:lpstr>
      <vt:lpstr>Pueblo</vt:lpstr>
      <vt:lpstr>2024 Payout Matrix</vt:lpstr>
      <vt:lpstr>Championship Payout</vt:lpstr>
      <vt:lpstr>Water Valley Payout</vt:lpstr>
      <vt:lpstr>All American Classic Roster</vt:lpstr>
      <vt:lpstr>2023 Payout Matrix</vt:lpstr>
      <vt:lpstr>3 AOY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Flanagan, Matthew</dc:creator>
  <cp:lastModifiedBy>Flanagan, Matthew</cp:lastModifiedBy>
  <dcterms:created xsi:type="dcterms:W3CDTF">2023-10-03T15:01:31Z</dcterms:created>
  <dcterms:modified xsi:type="dcterms:W3CDTF">2024-10-06T16:52:40Z</dcterms:modified>
</cp:coreProperties>
</file>