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Junior Bowling\BYBT\24-25\"/>
    </mc:Choice>
  </mc:AlternateContent>
  <xr:revisionPtr revIDLastSave="0" documentId="13_ncr:1_{62B0590F-E596-463E-B4BF-8C5B03C421F8}" xr6:coauthVersionLast="47" xr6:coauthVersionMax="47" xr10:uidLastSave="{00000000-0000-0000-0000-000000000000}"/>
  <bookViews>
    <workbookView xWindow="390" yWindow="225" windowWidth="11295" windowHeight="15195" firstSheet="1" activeTab="3" xr2:uid="{00000000-000D-0000-FFFF-FFFF00000000}"/>
  </bookViews>
  <sheets>
    <sheet name="SMART " sheetId="20" r:id="rId1"/>
    <sheet name="Membership" sheetId="21" r:id="rId2"/>
    <sheet name="Announc" sheetId="2" r:id="rId3"/>
    <sheet name="Awards" sheetId="11" r:id="rId4"/>
    <sheet name="matchplay" sheetId="19" r:id="rId5"/>
    <sheet name="Boys Scratch" sheetId="5" r:id="rId6"/>
    <sheet name="Boys Hdcp" sheetId="7" r:id="rId7"/>
    <sheet name="Girls Hdcp" sheetId="8" r:id="rId8"/>
    <sheet name="Girls Scratch" sheetId="6" r:id="rId9"/>
    <sheet name="jog" sheetId="9" r:id="rId10"/>
  </sheets>
  <definedNames>
    <definedName name="_xlnm.Print_Titles" localSheetId="1">Membership!$1:$3</definedName>
  </definedNames>
  <calcPr calcId="191029"/>
</workbook>
</file>

<file path=xl/calcChain.xml><?xml version="1.0" encoding="utf-8"?>
<calcChain xmlns="http://schemas.openxmlformats.org/spreadsheetml/2006/main">
  <c r="AN38" i="7" l="1"/>
  <c r="AQ38" i="7" s="1"/>
  <c r="W38" i="7"/>
  <c r="N38" i="7"/>
  <c r="G38" i="7" l="1"/>
  <c r="AN29" i="7"/>
  <c r="AQ29" i="7" s="1"/>
  <c r="W29" i="7"/>
  <c r="N29" i="7"/>
  <c r="G29" i="7"/>
  <c r="D55" i="21"/>
  <c r="D43" i="21"/>
  <c r="H38" i="7" l="1"/>
  <c r="T38" i="7"/>
  <c r="Q38" i="7"/>
  <c r="Z38" i="7"/>
  <c r="J38" i="7"/>
  <c r="M38" i="7" s="1"/>
  <c r="Q29" i="7"/>
  <c r="T29" i="7"/>
  <c r="Z29" i="7"/>
  <c r="H29" i="7"/>
  <c r="J29" i="7"/>
  <c r="M29" i="7" s="1"/>
  <c r="A188" i="20"/>
  <c r="A190" i="20" s="1"/>
  <c r="O38" i="7" l="1"/>
  <c r="R38" i="7" s="1"/>
  <c r="V38" i="7" s="1"/>
  <c r="AA38" i="7" s="1"/>
  <c r="AH38" i="7"/>
  <c r="AD38" i="7"/>
  <c r="U38" i="7"/>
  <c r="K38" i="7"/>
  <c r="K29" i="7"/>
  <c r="AH29" i="7"/>
  <c r="AD29" i="7"/>
  <c r="U29" i="7"/>
  <c r="O29" i="7"/>
  <c r="R29" i="7" s="1"/>
  <c r="V29" i="7" s="1"/>
  <c r="AA29" i="7" s="1"/>
  <c r="H4" i="9"/>
  <c r="P14" i="9"/>
  <c r="P8" i="9"/>
  <c r="H14" i="9"/>
  <c r="K14" i="9" s="1"/>
  <c r="L14" i="9" s="1"/>
  <c r="AN37" i="7"/>
  <c r="AQ37" i="7" s="1"/>
  <c r="W37" i="7"/>
  <c r="N37" i="7"/>
  <c r="G37" i="7"/>
  <c r="Q37" i="7" s="1"/>
  <c r="AN5" i="7"/>
  <c r="AQ5" i="7" s="1"/>
  <c r="W5" i="7"/>
  <c r="N5" i="7"/>
  <c r="G5" i="7"/>
  <c r="T5" i="7" s="1"/>
  <c r="AN30" i="7"/>
  <c r="W30" i="7"/>
  <c r="N30" i="7"/>
  <c r="G30" i="7"/>
  <c r="J30" i="7" s="1"/>
  <c r="AN15" i="7"/>
  <c r="AQ15" i="7" s="1"/>
  <c r="W15" i="7"/>
  <c r="N15" i="7"/>
  <c r="G15" i="7"/>
  <c r="Z15" i="7" s="1"/>
  <c r="AH15" i="7" s="1"/>
  <c r="AN21" i="7"/>
  <c r="AQ21" i="7" s="1"/>
  <c r="W21" i="7"/>
  <c r="N21" i="7"/>
  <c r="G21" i="7"/>
  <c r="Z21" i="7" s="1"/>
  <c r="AH21" i="7" s="1"/>
  <c r="AN6" i="7"/>
  <c r="AQ6" i="7" s="1"/>
  <c r="W6" i="7"/>
  <c r="N6" i="7"/>
  <c r="G6" i="7"/>
  <c r="Z6" i="7" s="1"/>
  <c r="AH6" i="7" s="1"/>
  <c r="AN24" i="7"/>
  <c r="W24" i="7"/>
  <c r="N24" i="7"/>
  <c r="G24" i="7"/>
  <c r="J24" i="7" s="1"/>
  <c r="AN45" i="7"/>
  <c r="AQ45" i="7" s="1"/>
  <c r="W45" i="7"/>
  <c r="N45" i="7"/>
  <c r="G45" i="7"/>
  <c r="Z45" i="7" s="1"/>
  <c r="AH45" i="7" s="1"/>
  <c r="AN41" i="7"/>
  <c r="AQ41" i="7" s="1"/>
  <c r="W41" i="7"/>
  <c r="N41" i="7"/>
  <c r="G41" i="7"/>
  <c r="Q41" i="7" s="1"/>
  <c r="AN33" i="7"/>
  <c r="AQ33" i="7" s="1"/>
  <c r="W33" i="7"/>
  <c r="N33" i="7"/>
  <c r="G33" i="7"/>
  <c r="H33" i="7" s="1"/>
  <c r="AN43" i="7"/>
  <c r="W43" i="7"/>
  <c r="N43" i="7"/>
  <c r="G43" i="7"/>
  <c r="J43" i="7" s="1"/>
  <c r="AN12" i="7"/>
  <c r="AQ12" i="7" s="1"/>
  <c r="W12" i="7"/>
  <c r="N12" i="7"/>
  <c r="G12" i="7"/>
  <c r="Z12" i="7" s="1"/>
  <c r="AH12" i="7" s="1"/>
  <c r="AN11" i="7"/>
  <c r="AQ11" i="7" s="1"/>
  <c r="W11" i="7"/>
  <c r="N11" i="7"/>
  <c r="G11" i="7"/>
  <c r="Q11" i="7" s="1"/>
  <c r="AN13" i="7"/>
  <c r="AQ13" i="7" s="1"/>
  <c r="W13" i="7"/>
  <c r="N13" i="7"/>
  <c r="G13" i="7"/>
  <c r="Z13" i="7" s="1"/>
  <c r="AH13" i="7" s="1"/>
  <c r="AN22" i="7"/>
  <c r="AQ22" i="7" s="1"/>
  <c r="W22" i="7"/>
  <c r="N22" i="7"/>
  <c r="G22" i="7"/>
  <c r="J22" i="7" s="1"/>
  <c r="AN40" i="7"/>
  <c r="AQ40" i="7" s="1"/>
  <c r="W40" i="7"/>
  <c r="N40" i="7"/>
  <c r="G40" i="7"/>
  <c r="T40" i="7" s="1"/>
  <c r="AN26" i="7"/>
  <c r="AQ26" i="7" s="1"/>
  <c r="W26" i="7"/>
  <c r="N26" i="7"/>
  <c r="G26" i="7"/>
  <c r="Q26" i="7" s="1"/>
  <c r="AN35" i="7"/>
  <c r="AQ35" i="7" s="1"/>
  <c r="W35" i="7"/>
  <c r="N35" i="7"/>
  <c r="G35" i="7"/>
  <c r="Z35" i="7" s="1"/>
  <c r="AN14" i="7"/>
  <c r="AQ14" i="7" s="1"/>
  <c r="W14" i="7"/>
  <c r="N14" i="7"/>
  <c r="G14" i="7"/>
  <c r="J14" i="7" s="1"/>
  <c r="AN20" i="7"/>
  <c r="AQ20" i="7" s="1"/>
  <c r="W20" i="7"/>
  <c r="N20" i="7"/>
  <c r="G20" i="7"/>
  <c r="Z20" i="7" s="1"/>
  <c r="AN19" i="7"/>
  <c r="AQ19" i="7" s="1"/>
  <c r="W19" i="7"/>
  <c r="N19" i="7"/>
  <c r="G19" i="7"/>
  <c r="T19" i="7" s="1"/>
  <c r="AN23" i="7"/>
  <c r="AQ23" i="7" s="1"/>
  <c r="W23" i="7"/>
  <c r="N23" i="7"/>
  <c r="G23" i="7"/>
  <c r="Z23" i="7" s="1"/>
  <c r="AE38" i="7" l="1"/>
  <c r="AI38" i="7" s="1"/>
  <c r="AE29" i="7"/>
  <c r="AI29" i="7" s="1"/>
  <c r="AQ30" i="7"/>
  <c r="AQ43" i="7"/>
  <c r="Q33" i="7"/>
  <c r="T33" i="7"/>
  <c r="Z33" i="7"/>
  <c r="AH33" i="7" s="1"/>
  <c r="Q6" i="7"/>
  <c r="Q15" i="7"/>
  <c r="T15" i="7"/>
  <c r="H40" i="7"/>
  <c r="T24" i="7"/>
  <c r="H11" i="7"/>
  <c r="Z24" i="7"/>
  <c r="AD24" i="7" s="1"/>
  <c r="Z40" i="7"/>
  <c r="AH40" i="7" s="1"/>
  <c r="H15" i="7"/>
  <c r="Q24" i="7"/>
  <c r="Z41" i="7"/>
  <c r="AH41" i="7" s="1"/>
  <c r="J15" i="7"/>
  <c r="M15" i="7" s="1"/>
  <c r="Z11" i="7"/>
  <c r="AH11" i="7" s="1"/>
  <c r="H6" i="7"/>
  <c r="Q5" i="7"/>
  <c r="H24" i="7"/>
  <c r="J40" i="7"/>
  <c r="M40" i="7" s="1"/>
  <c r="Q40" i="7"/>
  <c r="J45" i="7"/>
  <c r="K45" i="7" s="1"/>
  <c r="H21" i="7"/>
  <c r="H13" i="7"/>
  <c r="Q43" i="7"/>
  <c r="Q13" i="7"/>
  <c r="H22" i="7"/>
  <c r="T13" i="7"/>
  <c r="H12" i="7"/>
  <c r="T43" i="7"/>
  <c r="Q45" i="7"/>
  <c r="Q21" i="7"/>
  <c r="H45" i="7"/>
  <c r="J12" i="7"/>
  <c r="M12" i="7" s="1"/>
  <c r="T45" i="7"/>
  <c r="Q22" i="7"/>
  <c r="Z43" i="7"/>
  <c r="H41" i="7"/>
  <c r="Q12" i="7"/>
  <c r="Q30" i="7"/>
  <c r="T12" i="7"/>
  <c r="T30" i="7"/>
  <c r="T22" i="7"/>
  <c r="Z22" i="7"/>
  <c r="H43" i="7"/>
  <c r="M24" i="7"/>
  <c r="M43" i="7"/>
  <c r="M22" i="7"/>
  <c r="O22" i="7" s="1"/>
  <c r="M30" i="7"/>
  <c r="K22" i="7"/>
  <c r="T11" i="7"/>
  <c r="K43" i="7"/>
  <c r="T41" i="7"/>
  <c r="K24" i="7"/>
  <c r="T21" i="7"/>
  <c r="K30" i="7"/>
  <c r="T37" i="7"/>
  <c r="AD12" i="7"/>
  <c r="AD45" i="7"/>
  <c r="T6" i="7"/>
  <c r="AD15" i="7"/>
  <c r="H37" i="7"/>
  <c r="Z37" i="7"/>
  <c r="J11" i="7"/>
  <c r="K11" i="7" s="1"/>
  <c r="J41" i="7"/>
  <c r="K41" i="7" s="1"/>
  <c r="J21" i="7"/>
  <c r="J37" i="7"/>
  <c r="AD21" i="7"/>
  <c r="H5" i="7"/>
  <c r="Z5" i="7"/>
  <c r="J13" i="7"/>
  <c r="J33" i="7"/>
  <c r="J6" i="7"/>
  <c r="J5" i="7"/>
  <c r="K5" i="7" s="1"/>
  <c r="AD13" i="7"/>
  <c r="AD6" i="7"/>
  <c r="H30" i="7"/>
  <c r="Z30" i="7"/>
  <c r="J35" i="7"/>
  <c r="K35" i="7" s="1"/>
  <c r="Q35" i="7"/>
  <c r="T35" i="7"/>
  <c r="Q14" i="7"/>
  <c r="T26" i="7"/>
  <c r="J23" i="7"/>
  <c r="K23" i="7" s="1"/>
  <c r="Q23" i="7"/>
  <c r="T23" i="7"/>
  <c r="AD20" i="7"/>
  <c r="AH20" i="7"/>
  <c r="AH23" i="7"/>
  <c r="AD23" i="7"/>
  <c r="M14" i="7"/>
  <c r="K14" i="7"/>
  <c r="AH35" i="7"/>
  <c r="AD35" i="7"/>
  <c r="Z19" i="7"/>
  <c r="H26" i="7"/>
  <c r="Z26" i="7"/>
  <c r="J19" i="7"/>
  <c r="J26" i="7"/>
  <c r="H20" i="7"/>
  <c r="H19" i="7"/>
  <c r="T14" i="7"/>
  <c r="H23" i="7"/>
  <c r="Q20" i="7"/>
  <c r="H35" i="7"/>
  <c r="J20" i="7"/>
  <c r="M20" i="7" s="1"/>
  <c r="T20" i="7"/>
  <c r="Q19" i="7"/>
  <c r="H14" i="7"/>
  <c r="Z14" i="7"/>
  <c r="AN8" i="8"/>
  <c r="R22" i="7" l="1"/>
  <c r="V22" i="7" s="1"/>
  <c r="AA22" i="7" s="1"/>
  <c r="O40" i="7"/>
  <c r="R40" i="7" s="1"/>
  <c r="V40" i="7" s="1"/>
  <c r="AA40" i="7" s="1"/>
  <c r="M45" i="7"/>
  <c r="O45" i="7" s="1"/>
  <c r="AD33" i="7"/>
  <c r="U40" i="7"/>
  <c r="AD41" i="7"/>
  <c r="K15" i="7"/>
  <c r="U15" i="7"/>
  <c r="U43" i="7"/>
  <c r="R45" i="7"/>
  <c r="V45" i="7" s="1"/>
  <c r="AA45" i="7" s="1"/>
  <c r="AE45" i="7" s="1"/>
  <c r="AI45" i="7" s="1"/>
  <c r="U24" i="7"/>
  <c r="U22" i="7"/>
  <c r="AH24" i="7"/>
  <c r="AD11" i="7"/>
  <c r="U30" i="7"/>
  <c r="AD40" i="7"/>
  <c r="K12" i="7"/>
  <c r="K40" i="7"/>
  <c r="O12" i="7"/>
  <c r="R12" i="7" s="1"/>
  <c r="V12" i="7" s="1"/>
  <c r="AA12" i="7" s="1"/>
  <c r="AE12" i="7" s="1"/>
  <c r="AI12" i="7" s="1"/>
  <c r="U12" i="7"/>
  <c r="O15" i="7"/>
  <c r="R15" i="7" s="1"/>
  <c r="V15" i="7" s="1"/>
  <c r="AA15" i="7" s="1"/>
  <c r="AE15" i="7" s="1"/>
  <c r="AI15" i="7" s="1"/>
  <c r="AD43" i="7"/>
  <c r="AH43" i="7"/>
  <c r="AD22" i="7"/>
  <c r="AH22" i="7"/>
  <c r="O24" i="7"/>
  <c r="R24" i="7" s="1"/>
  <c r="V24" i="7" s="1"/>
  <c r="AA24" i="7" s="1"/>
  <c r="AE24" i="7" s="1"/>
  <c r="M23" i="7"/>
  <c r="O23" i="7" s="1"/>
  <c r="R23" i="7" s="1"/>
  <c r="V23" i="7" s="1"/>
  <c r="AA23" i="7" s="1"/>
  <c r="AE23" i="7" s="1"/>
  <c r="AI23" i="7" s="1"/>
  <c r="U45" i="7"/>
  <c r="AH37" i="7"/>
  <c r="AD37" i="7"/>
  <c r="M5" i="7"/>
  <c r="O5" i="7" s="1"/>
  <c r="R5" i="7" s="1"/>
  <c r="V5" i="7" s="1"/>
  <c r="AA5" i="7" s="1"/>
  <c r="M6" i="7"/>
  <c r="O6" i="7" s="1"/>
  <c r="R6" i="7" s="1"/>
  <c r="V6" i="7" s="1"/>
  <c r="AA6" i="7" s="1"/>
  <c r="AE6" i="7" s="1"/>
  <c r="AI6" i="7" s="1"/>
  <c r="K6" i="7"/>
  <c r="O43" i="7"/>
  <c r="R43" i="7" s="1"/>
  <c r="V43" i="7" s="1"/>
  <c r="AA43" i="7" s="1"/>
  <c r="M37" i="7"/>
  <c r="U37" i="7" s="1"/>
  <c r="O30" i="7"/>
  <c r="R30" i="7" s="1"/>
  <c r="V30" i="7" s="1"/>
  <c r="AA30" i="7" s="1"/>
  <c r="M33" i="7"/>
  <c r="O33" i="7" s="1"/>
  <c r="R33" i="7" s="1"/>
  <c r="V33" i="7" s="1"/>
  <c r="AA33" i="7" s="1"/>
  <c r="M13" i="7"/>
  <c r="O13" i="7" s="1"/>
  <c r="R13" i="7" s="1"/>
  <c r="V13" i="7" s="1"/>
  <c r="AA13" i="7" s="1"/>
  <c r="AE13" i="7" s="1"/>
  <c r="AI13" i="7" s="1"/>
  <c r="AH5" i="7"/>
  <c r="AD5" i="7"/>
  <c r="K13" i="7"/>
  <c r="K37" i="7"/>
  <c r="M41" i="7"/>
  <c r="O41" i="7" s="1"/>
  <c r="R41" i="7" s="1"/>
  <c r="V41" i="7" s="1"/>
  <c r="AA41" i="7" s="1"/>
  <c r="K33" i="7"/>
  <c r="AH30" i="7"/>
  <c r="AD30" i="7"/>
  <c r="M21" i="7"/>
  <c r="O21" i="7" s="1"/>
  <c r="R21" i="7" s="1"/>
  <c r="V21" i="7" s="1"/>
  <c r="AA21" i="7" s="1"/>
  <c r="AE21" i="7" s="1"/>
  <c r="AI21" i="7" s="1"/>
  <c r="M11" i="7"/>
  <c r="O11" i="7" s="1"/>
  <c r="R11" i="7" s="1"/>
  <c r="V11" i="7" s="1"/>
  <c r="AA11" i="7" s="1"/>
  <c r="K21" i="7"/>
  <c r="U14" i="7"/>
  <c r="K20" i="7"/>
  <c r="M35" i="7"/>
  <c r="O35" i="7" s="1"/>
  <c r="R35" i="7" s="1"/>
  <c r="V35" i="7" s="1"/>
  <c r="AA35" i="7" s="1"/>
  <c r="AE35" i="7" s="1"/>
  <c r="AI35" i="7" s="1"/>
  <c r="O14" i="7"/>
  <c r="R14" i="7" s="1"/>
  <c r="V14" i="7" s="1"/>
  <c r="AA14" i="7" s="1"/>
  <c r="AH19" i="7"/>
  <c r="AD19" i="7"/>
  <c r="M26" i="7"/>
  <c r="O26" i="7" s="1"/>
  <c r="R26" i="7" s="1"/>
  <c r="V26" i="7" s="1"/>
  <c r="AA26" i="7" s="1"/>
  <c r="K26" i="7"/>
  <c r="O20" i="7"/>
  <c r="R20" i="7" s="1"/>
  <c r="V20" i="7" s="1"/>
  <c r="AA20" i="7" s="1"/>
  <c r="AE20" i="7" s="1"/>
  <c r="AI20" i="7" s="1"/>
  <c r="AH14" i="7"/>
  <c r="AD14" i="7"/>
  <c r="U20" i="7"/>
  <c r="M19" i="7"/>
  <c r="O19" i="7" s="1"/>
  <c r="R19" i="7" s="1"/>
  <c r="V19" i="7" s="1"/>
  <c r="AA19" i="7" s="1"/>
  <c r="K19" i="7"/>
  <c r="AH26" i="7"/>
  <c r="AD26" i="7"/>
  <c r="B128" i="11"/>
  <c r="AE43" i="7" l="1"/>
  <c r="AI43" i="7" s="1"/>
  <c r="U23" i="7"/>
  <c r="AE41" i="7"/>
  <c r="AI41" i="7" s="1"/>
  <c r="AE33" i="7"/>
  <c r="AI33" i="7" s="1"/>
  <c r="AE40" i="7"/>
  <c r="AI40" i="7" s="1"/>
  <c r="AE19" i="7"/>
  <c r="AI19" i="7" s="1"/>
  <c r="U21" i="7"/>
  <c r="AI24" i="7"/>
  <c r="AE11" i="7"/>
  <c r="AI11" i="7" s="1"/>
  <c r="AE22" i="7"/>
  <c r="AI22" i="7" s="1"/>
  <c r="AE5" i="7"/>
  <c r="AI5" i="7" s="1"/>
  <c r="U41" i="7"/>
  <c r="U11" i="7"/>
  <c r="U6" i="7"/>
  <c r="O37" i="7"/>
  <c r="R37" i="7" s="1"/>
  <c r="V37" i="7" s="1"/>
  <c r="AA37" i="7" s="1"/>
  <c r="AE37" i="7" s="1"/>
  <c r="AI37" i="7" s="1"/>
  <c r="U5" i="7"/>
  <c r="U13" i="7"/>
  <c r="AE30" i="7"/>
  <c r="AI30" i="7" s="1"/>
  <c r="U33" i="7"/>
  <c r="U26" i="7"/>
  <c r="U35" i="7"/>
  <c r="AE14" i="7"/>
  <c r="AI14" i="7" s="1"/>
  <c r="U19" i="7"/>
  <c r="AE26" i="7"/>
  <c r="AI26" i="7" s="1"/>
  <c r="N7" i="7"/>
  <c r="W7" i="7"/>
  <c r="AN7" i="7"/>
  <c r="AQ7" i="7" s="1"/>
  <c r="AN15" i="8" l="1"/>
  <c r="AQ15" i="8" s="1"/>
  <c r="W15" i="8"/>
  <c r="N15" i="8"/>
  <c r="G15" i="8"/>
  <c r="AD15" i="8" s="1"/>
  <c r="AN18" i="8"/>
  <c r="AQ18" i="8" s="1"/>
  <c r="W18" i="8"/>
  <c r="N18" i="8"/>
  <c r="G18" i="8"/>
  <c r="AH18" i="8" s="1"/>
  <c r="H15" i="8" l="1"/>
  <c r="Z15" i="8"/>
  <c r="J15" i="8"/>
  <c r="M15" i="8" s="1"/>
  <c r="AH15" i="8"/>
  <c r="T15" i="8"/>
  <c r="J18" i="8"/>
  <c r="M18" i="8" s="1"/>
  <c r="AD18" i="8"/>
  <c r="Q18" i="8"/>
  <c r="Q15" i="8"/>
  <c r="H18" i="8"/>
  <c r="T18" i="8"/>
  <c r="Z18" i="8"/>
  <c r="G7" i="7"/>
  <c r="H7" i="7" s="1"/>
  <c r="O15" i="8" l="1"/>
  <c r="R15" i="8" s="1"/>
  <c r="V15" i="8" s="1"/>
  <c r="AA15" i="8" s="1"/>
  <c r="AE15" i="8" s="1"/>
  <c r="AI15" i="8" s="1"/>
  <c r="O18" i="8"/>
  <c r="R18" i="8" s="1"/>
  <c r="V18" i="8" s="1"/>
  <c r="AA18" i="8" s="1"/>
  <c r="AE18" i="8" s="1"/>
  <c r="AI18" i="8" s="1"/>
  <c r="U15" i="8"/>
  <c r="U18" i="8"/>
  <c r="K15" i="8"/>
  <c r="K18" i="8"/>
  <c r="Q7" i="7"/>
  <c r="Z7" i="7"/>
  <c r="T7" i="7"/>
  <c r="J7" i="7"/>
  <c r="M7" i="7" s="1"/>
  <c r="O7" i="7" l="1"/>
  <c r="R7" i="7" s="1"/>
  <c r="V7" i="7" s="1"/>
  <c r="AA7" i="7" s="1"/>
  <c r="U7" i="7"/>
  <c r="AD7" i="7"/>
  <c r="AH7" i="7"/>
  <c r="K7" i="7"/>
  <c r="AE7" i="7" l="1"/>
  <c r="AI7" i="7" s="1"/>
  <c r="E13" i="19"/>
  <c r="I13" i="19"/>
  <c r="M13" i="19"/>
  <c r="Q13" i="19"/>
  <c r="E15" i="19"/>
  <c r="I15" i="19"/>
  <c r="M15" i="19"/>
  <c r="Q15" i="19"/>
  <c r="E19" i="19"/>
  <c r="I19" i="19"/>
  <c r="M19" i="19"/>
  <c r="Q19" i="19"/>
  <c r="E21" i="19"/>
  <c r="I21" i="19"/>
  <c r="M21" i="19"/>
  <c r="Q21" i="19"/>
  <c r="L21" i="5" l="1"/>
  <c r="H21" i="5"/>
  <c r="K21" i="5" s="1"/>
  <c r="L9" i="5"/>
  <c r="H9" i="5"/>
  <c r="K9" i="5" s="1"/>
  <c r="X9" i="5" s="1"/>
  <c r="AA9" i="5" s="1"/>
  <c r="L17" i="5"/>
  <c r="H17" i="5"/>
  <c r="K17" i="5" s="1"/>
  <c r="L46" i="5"/>
  <c r="H46" i="5"/>
  <c r="K46" i="5" s="1"/>
  <c r="X46" i="5" s="1"/>
  <c r="AA46" i="5" s="1"/>
  <c r="L34" i="5"/>
  <c r="H34" i="5"/>
  <c r="K34" i="5" s="1"/>
  <c r="L36" i="5"/>
  <c r="H36" i="5"/>
  <c r="K36" i="5" s="1"/>
  <c r="S36" i="5" s="1"/>
  <c r="L27" i="5"/>
  <c r="H27" i="5"/>
  <c r="K27" i="5" s="1"/>
  <c r="X34" i="5" l="1"/>
  <c r="AA34" i="5" s="1"/>
  <c r="S34" i="5"/>
  <c r="X17" i="5"/>
  <c r="AA17" i="5" s="1"/>
  <c r="S17" i="5"/>
  <c r="X27" i="5"/>
  <c r="AA27" i="5" s="1"/>
  <c r="S27" i="5"/>
  <c r="X21" i="5"/>
  <c r="AA21" i="5" s="1"/>
  <c r="S21" i="5"/>
  <c r="X36" i="5"/>
  <c r="AA36" i="5" s="1"/>
  <c r="S46" i="5"/>
  <c r="S9" i="5"/>
  <c r="L29" i="5" l="1"/>
  <c r="H29" i="5"/>
  <c r="K29" i="5" s="1"/>
  <c r="S29" i="5" l="1"/>
  <c r="X29" i="5"/>
  <c r="AA29" i="5" s="1"/>
  <c r="L15" i="5"/>
  <c r="H15" i="5"/>
  <c r="K15" i="5" s="1"/>
  <c r="L14" i="5"/>
  <c r="H14" i="5"/>
  <c r="K14" i="5" s="1"/>
  <c r="X15" i="5" l="1"/>
  <c r="AA15" i="5" s="1"/>
  <c r="S15" i="5"/>
  <c r="S14" i="5"/>
  <c r="X14" i="5"/>
  <c r="AA14" i="5" s="1"/>
  <c r="B132" i="11" l="1"/>
  <c r="W28" i="6" l="1"/>
  <c r="V28" i="6"/>
  <c r="U28" i="6"/>
  <c r="T28" i="6"/>
  <c r="Q28" i="6"/>
  <c r="O28" i="6"/>
  <c r="M28" i="6"/>
  <c r="F28" i="6"/>
  <c r="J28" i="6"/>
  <c r="I28" i="6"/>
  <c r="G28" i="6"/>
  <c r="E28" i="6"/>
  <c r="H7" i="9"/>
  <c r="K7" i="9" s="1"/>
  <c r="L7" i="9" s="1"/>
  <c r="W70" i="5" l="1"/>
  <c r="V70" i="5"/>
  <c r="U70" i="5"/>
  <c r="T70" i="5"/>
  <c r="Q70" i="5"/>
  <c r="O70" i="5"/>
  <c r="M70" i="5"/>
  <c r="G70" i="5"/>
  <c r="F70" i="5"/>
  <c r="J70" i="5"/>
  <c r="I70" i="5"/>
  <c r="E70" i="5"/>
  <c r="C10" i="2" l="1"/>
  <c r="B10" i="2"/>
  <c r="AM35" i="8"/>
  <c r="AL35" i="8"/>
  <c r="AK35" i="8"/>
  <c r="AJ35" i="8"/>
  <c r="AF35" i="8"/>
  <c r="AB35" i="8"/>
  <c r="X35" i="8"/>
  <c r="S35" i="8"/>
  <c r="P35" i="8"/>
  <c r="L35" i="8"/>
  <c r="I35" i="8"/>
  <c r="F35" i="8"/>
  <c r="AM51" i="7"/>
  <c r="AL51" i="7"/>
  <c r="AK51" i="7"/>
  <c r="AJ51" i="7"/>
  <c r="AF51" i="7"/>
  <c r="AB51" i="7"/>
  <c r="X51" i="7"/>
  <c r="S51" i="7"/>
  <c r="P51" i="7"/>
  <c r="L51" i="7"/>
  <c r="I51" i="7"/>
  <c r="F51" i="7"/>
  <c r="AN35" i="8" l="1"/>
  <c r="AN51" i="7"/>
  <c r="H18" i="9" l="1"/>
  <c r="H6" i="9"/>
  <c r="H10" i="9"/>
  <c r="H12" i="9"/>
  <c r="L8" i="6" l="1"/>
  <c r="H8" i="6"/>
  <c r="K8" i="6" l="1"/>
  <c r="S8" i="6" s="1"/>
  <c r="X8" i="6" l="1"/>
  <c r="AA8" i="6" s="1"/>
  <c r="AN5" i="8"/>
  <c r="AQ5" i="8" s="1"/>
  <c r="W5" i="8"/>
  <c r="N5" i="8"/>
  <c r="G5" i="8"/>
  <c r="H5" i="8" s="1"/>
  <c r="AN11" i="8"/>
  <c r="AQ11" i="8" s="1"/>
  <c r="W11" i="8"/>
  <c r="N11" i="8"/>
  <c r="G11" i="8"/>
  <c r="AH11" i="8" s="1"/>
  <c r="AN14" i="8"/>
  <c r="AQ14" i="8" s="1"/>
  <c r="W14" i="8"/>
  <c r="N14" i="8"/>
  <c r="G14" i="8"/>
  <c r="AH14" i="8" s="1"/>
  <c r="AN19" i="8"/>
  <c r="AQ19" i="8" s="1"/>
  <c r="W19" i="8"/>
  <c r="N19" i="8"/>
  <c r="G19" i="8"/>
  <c r="AD19" i="8" s="1"/>
  <c r="AN22" i="8"/>
  <c r="AQ22" i="8" s="1"/>
  <c r="W22" i="8"/>
  <c r="N22" i="8"/>
  <c r="G22" i="8"/>
  <c r="Z22" i="8" s="1"/>
  <c r="AN21" i="8"/>
  <c r="AQ21" i="8" s="1"/>
  <c r="W21" i="8"/>
  <c r="N21" i="8"/>
  <c r="G21" i="8"/>
  <c r="AH21" i="8" s="1"/>
  <c r="AN20" i="8"/>
  <c r="AQ20" i="8" s="1"/>
  <c r="W20" i="8"/>
  <c r="N20" i="8"/>
  <c r="G20" i="8"/>
  <c r="AN6" i="8"/>
  <c r="AQ6" i="8" s="1"/>
  <c r="W6" i="8"/>
  <c r="N6" i="8"/>
  <c r="G6" i="8"/>
  <c r="AD6" i="8" s="1"/>
  <c r="AN13" i="8"/>
  <c r="AQ13" i="8" s="1"/>
  <c r="W13" i="8"/>
  <c r="N13" i="8"/>
  <c r="G13" i="8"/>
  <c r="AN7" i="8"/>
  <c r="AQ7" i="8" s="1"/>
  <c r="W7" i="8"/>
  <c r="N7" i="8"/>
  <c r="G7" i="8"/>
  <c r="AN17" i="8"/>
  <c r="AQ17" i="8" s="1"/>
  <c r="W17" i="8"/>
  <c r="N17" i="8"/>
  <c r="G17" i="8"/>
  <c r="AH17" i="8" s="1"/>
  <c r="AQ8" i="8"/>
  <c r="W8" i="8"/>
  <c r="N8" i="8"/>
  <c r="G8" i="8"/>
  <c r="AN46" i="7"/>
  <c r="W46" i="7"/>
  <c r="N46" i="7"/>
  <c r="G46" i="7"/>
  <c r="T46" i="7" s="1"/>
  <c r="AN31" i="7"/>
  <c r="AQ31" i="7" s="1"/>
  <c r="W31" i="7"/>
  <c r="N31" i="7"/>
  <c r="G31" i="7"/>
  <c r="J31" i="7" s="1"/>
  <c r="AN17" i="7"/>
  <c r="AQ17" i="7" s="1"/>
  <c r="W17" i="7"/>
  <c r="N17" i="7"/>
  <c r="G17" i="7"/>
  <c r="Q17" i="7" s="1"/>
  <c r="AN8" i="7"/>
  <c r="W8" i="7"/>
  <c r="N8" i="7"/>
  <c r="G8" i="7"/>
  <c r="T8" i="7" s="1"/>
  <c r="AN16" i="7"/>
  <c r="W16" i="7"/>
  <c r="N16" i="7"/>
  <c r="G16" i="7"/>
  <c r="AN25" i="7"/>
  <c r="W25" i="7"/>
  <c r="N25" i="7"/>
  <c r="G25" i="7"/>
  <c r="AN28" i="7"/>
  <c r="W28" i="7"/>
  <c r="N28" i="7"/>
  <c r="G28" i="7"/>
  <c r="J28" i="7" s="1"/>
  <c r="M28" i="7" s="1"/>
  <c r="AN32" i="7"/>
  <c r="W32" i="7"/>
  <c r="N32" i="7"/>
  <c r="G32" i="7"/>
  <c r="Q32" i="7" s="1"/>
  <c r="AN34" i="7"/>
  <c r="W34" i="7"/>
  <c r="N34" i="7"/>
  <c r="G34" i="7"/>
  <c r="Z34" i="7" s="1"/>
  <c r="AN39" i="7"/>
  <c r="AQ39" i="7" s="1"/>
  <c r="W39" i="7"/>
  <c r="N39" i="7"/>
  <c r="G39" i="7"/>
  <c r="T39" i="7" s="1"/>
  <c r="AN36" i="7"/>
  <c r="AQ36" i="7" s="1"/>
  <c r="W36" i="7"/>
  <c r="N36" i="7"/>
  <c r="G36" i="7"/>
  <c r="J36" i="7" s="1"/>
  <c r="AN44" i="7"/>
  <c r="AQ44" i="7" s="1"/>
  <c r="W44" i="7"/>
  <c r="N44" i="7"/>
  <c r="G44" i="7"/>
  <c r="Q44" i="7" s="1"/>
  <c r="AN27" i="7"/>
  <c r="W27" i="7"/>
  <c r="N27" i="7"/>
  <c r="G27" i="7"/>
  <c r="Z27" i="7" s="1"/>
  <c r="AN9" i="7"/>
  <c r="AQ9" i="7" s="1"/>
  <c r="W9" i="7"/>
  <c r="N9" i="7"/>
  <c r="G9" i="7"/>
  <c r="AQ24" i="7" l="1"/>
  <c r="AQ27" i="7"/>
  <c r="AQ34" i="7"/>
  <c r="AQ32" i="7"/>
  <c r="AQ28" i="7"/>
  <c r="AQ25" i="7"/>
  <c r="AQ16" i="7"/>
  <c r="AQ8" i="7"/>
  <c r="AQ46" i="7"/>
  <c r="Q31" i="7"/>
  <c r="H46" i="7"/>
  <c r="J46" i="7"/>
  <c r="M46" i="7" s="1"/>
  <c r="O46" i="7" s="1"/>
  <c r="Z46" i="7"/>
  <c r="AH46" i="7" s="1"/>
  <c r="Q22" i="8"/>
  <c r="AD17" i="8"/>
  <c r="Q17" i="8"/>
  <c r="H17" i="8"/>
  <c r="Z17" i="8"/>
  <c r="J19" i="8"/>
  <c r="M19" i="8" s="1"/>
  <c r="Z5" i="8"/>
  <c r="AD22" i="8"/>
  <c r="AD5" i="8"/>
  <c r="Q5" i="8"/>
  <c r="Q46" i="7"/>
  <c r="Z20" i="8"/>
  <c r="H20" i="8"/>
  <c r="Q20" i="8"/>
  <c r="AD20" i="8"/>
  <c r="T22" i="8"/>
  <c r="AH22" i="8"/>
  <c r="Z14" i="8"/>
  <c r="J6" i="8"/>
  <c r="K6" i="8" s="1"/>
  <c r="J20" i="8"/>
  <c r="M20" i="8" s="1"/>
  <c r="T20" i="8"/>
  <c r="AH20" i="8"/>
  <c r="H22" i="8"/>
  <c r="H14" i="8"/>
  <c r="Q14" i="8"/>
  <c r="AD14" i="8"/>
  <c r="T5" i="8"/>
  <c r="AH5" i="8"/>
  <c r="T17" i="8"/>
  <c r="J14" i="8"/>
  <c r="K14" i="8" s="1"/>
  <c r="T14" i="8"/>
  <c r="J8" i="8"/>
  <c r="M8" i="8" s="1"/>
  <c r="AD7" i="8"/>
  <c r="Q7" i="8"/>
  <c r="AH7" i="8"/>
  <c r="Z7" i="8"/>
  <c r="T7" i="8"/>
  <c r="H7" i="8"/>
  <c r="AH13" i="8"/>
  <c r="Z13" i="8"/>
  <c r="T13" i="8"/>
  <c r="H13" i="8"/>
  <c r="AD13" i="8"/>
  <c r="Q13" i="8"/>
  <c r="J13" i="8"/>
  <c r="M13" i="8" s="1"/>
  <c r="J7" i="8"/>
  <c r="K7" i="8" s="1"/>
  <c r="AH8" i="8"/>
  <c r="Z8" i="8"/>
  <c r="T8" i="8"/>
  <c r="H8" i="8"/>
  <c r="AD8" i="8"/>
  <c r="Q8" i="8"/>
  <c r="J21" i="8"/>
  <c r="M21" i="8" s="1"/>
  <c r="J11" i="8"/>
  <c r="M11" i="8" s="1"/>
  <c r="J17" i="8"/>
  <c r="H6" i="8"/>
  <c r="T6" i="8"/>
  <c r="Z6" i="8"/>
  <c r="AH6" i="8"/>
  <c r="Q21" i="8"/>
  <c r="AD21" i="8"/>
  <c r="J22" i="8"/>
  <c r="H19" i="8"/>
  <c r="T19" i="8"/>
  <c r="Z19" i="8"/>
  <c r="AH19" i="8"/>
  <c r="Q11" i="8"/>
  <c r="AD11" i="8"/>
  <c r="J5" i="8"/>
  <c r="Q6" i="8"/>
  <c r="H21" i="8"/>
  <c r="T21" i="8"/>
  <c r="Z21" i="8"/>
  <c r="Q19" i="8"/>
  <c r="H11" i="8"/>
  <c r="T11" i="8"/>
  <c r="Z11" i="8"/>
  <c r="T17" i="7"/>
  <c r="J8" i="7"/>
  <c r="M8" i="7" s="1"/>
  <c r="Z8" i="7"/>
  <c r="AH8" i="7" s="1"/>
  <c r="H17" i="7"/>
  <c r="Z17" i="7"/>
  <c r="T32" i="7"/>
  <c r="J27" i="7"/>
  <c r="M27" i="7" s="1"/>
  <c r="T44" i="7"/>
  <c r="H32" i="7"/>
  <c r="H28" i="7"/>
  <c r="Z28" i="7"/>
  <c r="AD28" i="7" s="1"/>
  <c r="J32" i="7"/>
  <c r="K32" i="7" s="1"/>
  <c r="Z32" i="7"/>
  <c r="AD32" i="7" s="1"/>
  <c r="Q27" i="7"/>
  <c r="H44" i="7"/>
  <c r="Z44" i="7"/>
  <c r="AD44" i="7" s="1"/>
  <c r="T34" i="7"/>
  <c r="T28" i="7"/>
  <c r="J44" i="7"/>
  <c r="M44" i="7" s="1"/>
  <c r="O28" i="7"/>
  <c r="Q36" i="7"/>
  <c r="Q9" i="7"/>
  <c r="J9" i="7"/>
  <c r="M9" i="7" s="1"/>
  <c r="T9" i="7"/>
  <c r="Z16" i="7"/>
  <c r="T16" i="7"/>
  <c r="H16" i="7"/>
  <c r="J16" i="7"/>
  <c r="M16" i="7" s="1"/>
  <c r="Q16" i="7"/>
  <c r="M36" i="7"/>
  <c r="O36" i="7" s="1"/>
  <c r="K36" i="7"/>
  <c r="AH34" i="7"/>
  <c r="AD34" i="7"/>
  <c r="M31" i="7"/>
  <c r="O31" i="7" s="1"/>
  <c r="K31" i="7"/>
  <c r="H9" i="7"/>
  <c r="Z9" i="7"/>
  <c r="AH27" i="7"/>
  <c r="AD27" i="7"/>
  <c r="J25" i="7"/>
  <c r="M25" i="7" s="1"/>
  <c r="T25" i="7"/>
  <c r="Q25" i="7"/>
  <c r="H25" i="7"/>
  <c r="Z25" i="7"/>
  <c r="J34" i="7"/>
  <c r="Q8" i="7"/>
  <c r="Q39" i="7"/>
  <c r="H39" i="7"/>
  <c r="H27" i="7"/>
  <c r="T27" i="7"/>
  <c r="Z36" i="7"/>
  <c r="T36" i="7"/>
  <c r="H36" i="7"/>
  <c r="J39" i="7"/>
  <c r="M39" i="7" s="1"/>
  <c r="Z39" i="7"/>
  <c r="H34" i="7"/>
  <c r="Q34" i="7"/>
  <c r="Q28" i="7"/>
  <c r="K28" i="7"/>
  <c r="H8" i="7"/>
  <c r="J17" i="7"/>
  <c r="Z31" i="7"/>
  <c r="T31" i="7"/>
  <c r="H31" i="7"/>
  <c r="K18" i="9"/>
  <c r="L18" i="9" s="1"/>
  <c r="AD46" i="7" l="1"/>
  <c r="R31" i="7"/>
  <c r="V31" i="7" s="1"/>
  <c r="AA31" i="7" s="1"/>
  <c r="AH32" i="7"/>
  <c r="K46" i="7"/>
  <c r="U46" i="7"/>
  <c r="K8" i="8"/>
  <c r="O21" i="8"/>
  <c r="R21" i="8" s="1"/>
  <c r="V21" i="8" s="1"/>
  <c r="AA21" i="8" s="1"/>
  <c r="AE21" i="8" s="1"/>
  <c r="AI21" i="8" s="1"/>
  <c r="AH44" i="7"/>
  <c r="K19" i="8"/>
  <c r="K20" i="8"/>
  <c r="K21" i="8"/>
  <c r="M14" i="8"/>
  <c r="U11" i="8"/>
  <c r="O20" i="8"/>
  <c r="R20" i="8" s="1"/>
  <c r="V20" i="8" s="1"/>
  <c r="AA20" i="8" s="1"/>
  <c r="AE20" i="8" s="1"/>
  <c r="AI20" i="8" s="1"/>
  <c r="O8" i="8"/>
  <c r="R8" i="8" s="1"/>
  <c r="V8" i="8" s="1"/>
  <c r="AA8" i="8" s="1"/>
  <c r="AE8" i="8" s="1"/>
  <c r="AI8" i="8" s="1"/>
  <c r="R46" i="7"/>
  <c r="V46" i="7" s="1"/>
  <c r="AA46" i="7" s="1"/>
  <c r="K27" i="7"/>
  <c r="U31" i="7"/>
  <c r="AD8" i="7"/>
  <c r="U44" i="7"/>
  <c r="O44" i="7"/>
  <c r="R44" i="7" s="1"/>
  <c r="V44" i="7" s="1"/>
  <c r="AA44" i="7" s="1"/>
  <c r="AE44" i="7" s="1"/>
  <c r="M32" i="7"/>
  <c r="U32" i="7" s="1"/>
  <c r="K8" i="7"/>
  <c r="O27" i="7"/>
  <c r="R27" i="7" s="1"/>
  <c r="V27" i="7" s="1"/>
  <c r="AA27" i="7" s="1"/>
  <c r="AE27" i="7" s="1"/>
  <c r="AI27" i="7" s="1"/>
  <c r="K25" i="7"/>
  <c r="K11" i="8"/>
  <c r="U21" i="8"/>
  <c r="U19" i="8"/>
  <c r="M6" i="8"/>
  <c r="O6" i="8" s="1"/>
  <c r="R6" i="8" s="1"/>
  <c r="V6" i="8" s="1"/>
  <c r="AA6" i="8" s="1"/>
  <c r="AE6" i="8" s="1"/>
  <c r="AI6" i="8" s="1"/>
  <c r="U20" i="8"/>
  <c r="O11" i="8"/>
  <c r="R11" i="8" s="1"/>
  <c r="V11" i="8" s="1"/>
  <c r="AA11" i="8" s="1"/>
  <c r="AE11" i="8" s="1"/>
  <c r="AI11" i="8" s="1"/>
  <c r="U13" i="8"/>
  <c r="O19" i="8"/>
  <c r="R19" i="8" s="1"/>
  <c r="V19" i="8" s="1"/>
  <c r="AA19" i="8" s="1"/>
  <c r="AE19" i="8" s="1"/>
  <c r="AI19" i="8" s="1"/>
  <c r="M22" i="8"/>
  <c r="K22" i="8"/>
  <c r="M7" i="8"/>
  <c r="O7" i="8" s="1"/>
  <c r="R7" i="8" s="1"/>
  <c r="V7" i="8" s="1"/>
  <c r="AA7" i="8" s="1"/>
  <c r="AE7" i="8" s="1"/>
  <c r="AI7" i="8" s="1"/>
  <c r="O13" i="8"/>
  <c r="R13" i="8" s="1"/>
  <c r="V13" i="8" s="1"/>
  <c r="AA13" i="8" s="1"/>
  <c r="AE13" i="8" s="1"/>
  <c r="AI13" i="8" s="1"/>
  <c r="M17" i="8"/>
  <c r="O17" i="8" s="1"/>
  <c r="R17" i="8" s="1"/>
  <c r="V17" i="8" s="1"/>
  <c r="AA17" i="8" s="1"/>
  <c r="AE17" i="8" s="1"/>
  <c r="AI17" i="8" s="1"/>
  <c r="K17" i="8"/>
  <c r="M5" i="8"/>
  <c r="K5" i="8"/>
  <c r="K13" i="8"/>
  <c r="U8" i="8"/>
  <c r="U8" i="7"/>
  <c r="AD17" i="7"/>
  <c r="AH17" i="7"/>
  <c r="O8" i="7"/>
  <c r="R8" i="7" s="1"/>
  <c r="V8" i="7" s="1"/>
  <c r="AA8" i="7" s="1"/>
  <c r="O16" i="7"/>
  <c r="R16" i="7" s="1"/>
  <c r="V16" i="7" s="1"/>
  <c r="AA16" i="7" s="1"/>
  <c r="K16" i="7"/>
  <c r="AH28" i="7"/>
  <c r="U16" i="7"/>
  <c r="U28" i="7"/>
  <c r="U27" i="7"/>
  <c r="O25" i="7"/>
  <c r="R25" i="7" s="1"/>
  <c r="V25" i="7" s="1"/>
  <c r="AA25" i="7" s="1"/>
  <c r="R36" i="7"/>
  <c r="V36" i="7" s="1"/>
  <c r="AA36" i="7" s="1"/>
  <c r="R28" i="7"/>
  <c r="V28" i="7" s="1"/>
  <c r="AA28" i="7" s="1"/>
  <c r="AE28" i="7" s="1"/>
  <c r="K44" i="7"/>
  <c r="U25" i="7"/>
  <c r="U39" i="7"/>
  <c r="AD39" i="7"/>
  <c r="AH39" i="7"/>
  <c r="AH31" i="7"/>
  <c r="AD31" i="7"/>
  <c r="AH16" i="7"/>
  <c r="AD16" i="7"/>
  <c r="K9" i="7"/>
  <c r="AD9" i="7"/>
  <c r="AH9" i="7"/>
  <c r="U9" i="7"/>
  <c r="AH36" i="7"/>
  <c r="AD36" i="7"/>
  <c r="M34" i="7"/>
  <c r="U34" i="7" s="1"/>
  <c r="K34" i="7"/>
  <c r="M17" i="7"/>
  <c r="K17" i="7"/>
  <c r="U36" i="7"/>
  <c r="O39" i="7"/>
  <c r="R39" i="7" s="1"/>
  <c r="V39" i="7" s="1"/>
  <c r="AA39" i="7" s="1"/>
  <c r="K39" i="7"/>
  <c r="AD25" i="7"/>
  <c r="AH25" i="7"/>
  <c r="O9" i="7"/>
  <c r="R9" i="7" s="1"/>
  <c r="V9" i="7" s="1"/>
  <c r="AA9" i="7" s="1"/>
  <c r="K6" i="9"/>
  <c r="L6" i="9" s="1"/>
  <c r="K10" i="9"/>
  <c r="L10" i="9" s="1"/>
  <c r="K12" i="9"/>
  <c r="L12" i="9" s="1"/>
  <c r="AE46" i="7" l="1"/>
  <c r="AI46" i="7" s="1"/>
  <c r="AI28" i="7"/>
  <c r="AE39" i="7"/>
  <c r="AI39" i="7" s="1"/>
  <c r="AE31" i="7"/>
  <c r="AI31" i="7" s="1"/>
  <c r="AI44" i="7"/>
  <c r="U17" i="8"/>
  <c r="U14" i="8"/>
  <c r="O14" i="8"/>
  <c r="R14" i="8" s="1"/>
  <c r="V14" i="8" s="1"/>
  <c r="AA14" i="8" s="1"/>
  <c r="AE14" i="8" s="1"/>
  <c r="AI14" i="8" s="1"/>
  <c r="AE8" i="7"/>
  <c r="AI8" i="7" s="1"/>
  <c r="O32" i="7"/>
  <c r="R32" i="7" s="1"/>
  <c r="V32" i="7" s="1"/>
  <c r="AA32" i="7" s="1"/>
  <c r="AE32" i="7" s="1"/>
  <c r="AI32" i="7" s="1"/>
  <c r="O34" i="7"/>
  <c r="R34" i="7" s="1"/>
  <c r="V34" i="7" s="1"/>
  <c r="AA34" i="7" s="1"/>
  <c r="AE34" i="7" s="1"/>
  <c r="AI34" i="7" s="1"/>
  <c r="AE25" i="7"/>
  <c r="AI25" i="7" s="1"/>
  <c r="U6" i="8"/>
  <c r="O5" i="8"/>
  <c r="R5" i="8" s="1"/>
  <c r="V5" i="8" s="1"/>
  <c r="AA5" i="8" s="1"/>
  <c r="AE5" i="8" s="1"/>
  <c r="AI5" i="8" s="1"/>
  <c r="U5" i="8"/>
  <c r="U22" i="8"/>
  <c r="O22" i="8"/>
  <c r="R22" i="8" s="1"/>
  <c r="V22" i="8" s="1"/>
  <c r="AA22" i="8" s="1"/>
  <c r="AE22" i="8" s="1"/>
  <c r="AI22" i="8" s="1"/>
  <c r="U7" i="8"/>
  <c r="AE16" i="7"/>
  <c r="AI16" i="7" s="1"/>
  <c r="AE9" i="7"/>
  <c r="AI9" i="7" s="1"/>
  <c r="AE36" i="7"/>
  <c r="AI36" i="7" s="1"/>
  <c r="O17" i="7"/>
  <c r="R17" i="7" s="1"/>
  <c r="V17" i="7" s="1"/>
  <c r="AA17" i="7" s="1"/>
  <c r="AE17" i="7" s="1"/>
  <c r="AI17" i="7" s="1"/>
  <c r="U17" i="7"/>
  <c r="AN28" i="8"/>
  <c r="AQ28" i="8" s="1"/>
  <c r="W28" i="8"/>
  <c r="N28" i="8"/>
  <c r="G28" i="8"/>
  <c r="AH28" i="8" s="1"/>
  <c r="AN27" i="8"/>
  <c r="AQ27" i="8" s="1"/>
  <c r="W27" i="8"/>
  <c r="N27" i="8"/>
  <c r="G27" i="8"/>
  <c r="AD27" i="8" s="1"/>
  <c r="T27" i="8" l="1"/>
  <c r="Z27" i="8"/>
  <c r="AH27" i="8"/>
  <c r="H27" i="8"/>
  <c r="Q27" i="8"/>
  <c r="J28" i="8"/>
  <c r="M28" i="8" s="1"/>
  <c r="J27" i="8"/>
  <c r="H28" i="8"/>
  <c r="Q28" i="8"/>
  <c r="T28" i="8"/>
  <c r="Z28" i="8"/>
  <c r="AD28" i="8"/>
  <c r="L51" i="2"/>
  <c r="K28" i="8" l="1"/>
  <c r="O28" i="8"/>
  <c r="R28" i="8" s="1"/>
  <c r="V28" i="8" s="1"/>
  <c r="AA28" i="8" s="1"/>
  <c r="AE28" i="8" s="1"/>
  <c r="AI28" i="8" s="1"/>
  <c r="U28" i="8"/>
  <c r="M27" i="8"/>
  <c r="U27" i="8" s="1"/>
  <c r="K27" i="8"/>
  <c r="O27" i="8" l="1"/>
  <c r="R27" i="8" s="1"/>
  <c r="V27" i="8" s="1"/>
  <c r="AA27" i="8" s="1"/>
  <c r="AE27" i="8" s="1"/>
  <c r="AI27" i="8" s="1"/>
  <c r="M20" i="9"/>
  <c r="H11" i="9"/>
  <c r="K11" i="9" s="1"/>
  <c r="L11" i="9" s="1"/>
  <c r="H19" i="9"/>
  <c r="K19" i="9" s="1"/>
  <c r="L19" i="9" s="1"/>
  <c r="H8" i="9"/>
  <c r="K8" i="9" s="1"/>
  <c r="L8" i="9" s="1"/>
  <c r="H13" i="9"/>
  <c r="K13" i="9" s="1"/>
  <c r="L13" i="9" s="1"/>
  <c r="H16" i="9"/>
  <c r="K16" i="9" s="1"/>
  <c r="L16" i="9" s="1"/>
  <c r="H17" i="9"/>
  <c r="K17" i="9" s="1"/>
  <c r="L17" i="9" s="1"/>
  <c r="K4" i="9"/>
  <c r="L4" i="9" s="1"/>
  <c r="H5" i="9"/>
  <c r="K5" i="9" s="1"/>
  <c r="L5" i="9" s="1"/>
  <c r="AN29" i="8"/>
  <c r="AQ29" i="8" s="1"/>
  <c r="W29" i="8"/>
  <c r="N29" i="8"/>
  <c r="G29" i="8"/>
  <c r="AD29" i="8" s="1"/>
  <c r="AN12" i="8"/>
  <c r="AQ12" i="8" s="1"/>
  <c r="W12" i="8"/>
  <c r="N12" i="8"/>
  <c r="G12" i="8"/>
  <c r="AD12" i="8" s="1"/>
  <c r="AN24" i="8"/>
  <c r="AQ24" i="8" s="1"/>
  <c r="W24" i="8"/>
  <c r="N24" i="8"/>
  <c r="G24" i="8"/>
  <c r="AD24" i="8" s="1"/>
  <c r="AN9" i="8"/>
  <c r="AQ9" i="8" s="1"/>
  <c r="W9" i="8"/>
  <c r="N9" i="8"/>
  <c r="G9" i="8"/>
  <c r="AD9" i="8" s="1"/>
  <c r="AN25" i="8"/>
  <c r="AQ25" i="8" s="1"/>
  <c r="W25" i="8"/>
  <c r="N25" i="8"/>
  <c r="G25" i="8"/>
  <c r="AH25" i="8" s="1"/>
  <c r="AN26" i="8"/>
  <c r="AQ26" i="8" s="1"/>
  <c r="W26" i="8"/>
  <c r="N26" i="8"/>
  <c r="G26" i="8"/>
  <c r="H26" i="8" s="1"/>
  <c r="AN23" i="8"/>
  <c r="AQ23" i="8" s="1"/>
  <c r="W23" i="8"/>
  <c r="N23" i="8"/>
  <c r="G23" i="8"/>
  <c r="AD23" i="8" s="1"/>
  <c r="AN42" i="7"/>
  <c r="AQ42" i="7" s="1"/>
  <c r="W42" i="7"/>
  <c r="N42" i="7"/>
  <c r="G42" i="7"/>
  <c r="AN18" i="7"/>
  <c r="AQ18" i="7" s="1"/>
  <c r="W18" i="7"/>
  <c r="N18" i="7"/>
  <c r="G18" i="7"/>
  <c r="Q18" i="7" s="1"/>
  <c r="L25" i="6"/>
  <c r="H25" i="6"/>
  <c r="L24" i="6"/>
  <c r="H24" i="6"/>
  <c r="K24" i="6" s="1"/>
  <c r="S24" i="6" s="1"/>
  <c r="L7" i="6"/>
  <c r="H7" i="6"/>
  <c r="K7" i="6" s="1"/>
  <c r="X7" i="6" s="1"/>
  <c r="AA7" i="6" s="1"/>
  <c r="L15" i="6"/>
  <c r="H15" i="6"/>
  <c r="K15" i="6" s="1"/>
  <c r="L6" i="6"/>
  <c r="H6" i="6"/>
  <c r="K6" i="6" s="1"/>
  <c r="L20" i="6"/>
  <c r="H20" i="6"/>
  <c r="K20" i="6" s="1"/>
  <c r="X20" i="6" s="1"/>
  <c r="AA20" i="6" s="1"/>
  <c r="L18" i="6"/>
  <c r="H18" i="6"/>
  <c r="L19" i="6"/>
  <c r="H19" i="6"/>
  <c r="K19" i="6" s="1"/>
  <c r="X19" i="6" s="1"/>
  <c r="AA19" i="6" s="1"/>
  <c r="L16" i="6"/>
  <c r="H16" i="6"/>
  <c r="K16" i="6" s="1"/>
  <c r="X16" i="6" s="1"/>
  <c r="AA16" i="6" s="1"/>
  <c r="L13" i="6"/>
  <c r="H13" i="6"/>
  <c r="K13" i="6" s="1"/>
  <c r="S13" i="6" s="1"/>
  <c r="L17" i="6"/>
  <c r="H17" i="6"/>
  <c r="K17" i="6" s="1"/>
  <c r="L12" i="6"/>
  <c r="H12" i="6"/>
  <c r="K12" i="6" s="1"/>
  <c r="L11" i="6"/>
  <c r="H11" i="6"/>
  <c r="K11" i="6" s="1"/>
  <c r="L22" i="6"/>
  <c r="H22" i="6"/>
  <c r="K22" i="6" s="1"/>
  <c r="L23" i="6"/>
  <c r="H23" i="6"/>
  <c r="K23" i="6" s="1"/>
  <c r="L10" i="6"/>
  <c r="H10" i="6"/>
  <c r="K10" i="6" s="1"/>
  <c r="X10" i="6" s="1"/>
  <c r="AA10" i="6" s="1"/>
  <c r="L5" i="6"/>
  <c r="H5" i="6"/>
  <c r="K5" i="6" s="1"/>
  <c r="L14" i="6"/>
  <c r="H14" i="6"/>
  <c r="K14" i="6" s="1"/>
  <c r="L21" i="6"/>
  <c r="H21" i="6"/>
  <c r="K21" i="6" s="1"/>
  <c r="X21" i="6" s="1"/>
  <c r="AA21" i="6" s="1"/>
  <c r="L9" i="6"/>
  <c r="H9" i="6"/>
  <c r="K9" i="6" s="1"/>
  <c r="L67" i="5"/>
  <c r="H67" i="5"/>
  <c r="K67" i="5" s="1"/>
  <c r="X67" i="5" s="1"/>
  <c r="AA67" i="5" s="1"/>
  <c r="L66" i="5"/>
  <c r="H66" i="5"/>
  <c r="K66" i="5" s="1"/>
  <c r="S66" i="5" s="1"/>
  <c r="L65" i="5"/>
  <c r="H65" i="5"/>
  <c r="K65" i="5" s="1"/>
  <c r="X65" i="5" s="1"/>
  <c r="AA65" i="5" s="1"/>
  <c r="L64" i="5"/>
  <c r="H64" i="5"/>
  <c r="K64" i="5" s="1"/>
  <c r="X64" i="5" s="1"/>
  <c r="AA64" i="5" s="1"/>
  <c r="L63" i="5"/>
  <c r="H63" i="5"/>
  <c r="K63" i="5" s="1"/>
  <c r="L62" i="5"/>
  <c r="H62" i="5"/>
  <c r="K62" i="5" s="1"/>
  <c r="X62" i="5" s="1"/>
  <c r="AA62" i="5" s="1"/>
  <c r="L61" i="5"/>
  <c r="H61" i="5"/>
  <c r="K61" i="5" s="1"/>
  <c r="L60" i="5"/>
  <c r="H60" i="5"/>
  <c r="K60" i="5" s="1"/>
  <c r="X60" i="5" s="1"/>
  <c r="AA60" i="5" s="1"/>
  <c r="L59" i="5"/>
  <c r="H59" i="5"/>
  <c r="K59" i="5" s="1"/>
  <c r="L58" i="5"/>
  <c r="H58" i="5"/>
  <c r="K58" i="5" s="1"/>
  <c r="X58" i="5" s="1"/>
  <c r="AA58" i="5" s="1"/>
  <c r="L57" i="5"/>
  <c r="H57" i="5"/>
  <c r="K57" i="5" s="1"/>
  <c r="L56" i="5"/>
  <c r="H56" i="5"/>
  <c r="K56" i="5" s="1"/>
  <c r="X56" i="5" s="1"/>
  <c r="AA56" i="5" s="1"/>
  <c r="L55" i="5"/>
  <c r="H55" i="5"/>
  <c r="K55" i="5" s="1"/>
  <c r="S55" i="5" s="1"/>
  <c r="L39" i="5"/>
  <c r="H39" i="5"/>
  <c r="K39" i="5" s="1"/>
  <c r="S39" i="5" s="1"/>
  <c r="L16" i="5"/>
  <c r="H16" i="5"/>
  <c r="K16" i="5" s="1"/>
  <c r="L7" i="5"/>
  <c r="H7" i="5"/>
  <c r="L11" i="5"/>
  <c r="H11" i="5"/>
  <c r="K11" i="5" s="1"/>
  <c r="L31" i="5"/>
  <c r="H31" i="5"/>
  <c r="K31" i="5" s="1"/>
  <c r="X31" i="5" s="1"/>
  <c r="AA31" i="5" s="1"/>
  <c r="L40" i="5"/>
  <c r="H40" i="5"/>
  <c r="K40" i="5" s="1"/>
  <c r="S40" i="5" s="1"/>
  <c r="L43" i="5"/>
  <c r="H43" i="5"/>
  <c r="K43" i="5" s="1"/>
  <c r="X43" i="5" s="1"/>
  <c r="AA43" i="5" s="1"/>
  <c r="L54" i="5"/>
  <c r="H54" i="5"/>
  <c r="K54" i="5" s="1"/>
  <c r="L23" i="5"/>
  <c r="H23" i="5"/>
  <c r="K23" i="5" s="1"/>
  <c r="X23" i="5" s="1"/>
  <c r="AA23" i="5" s="1"/>
  <c r="L8" i="5"/>
  <c r="H8" i="5"/>
  <c r="K8" i="5" s="1"/>
  <c r="S8" i="5" s="1"/>
  <c r="L42" i="5"/>
  <c r="H42" i="5"/>
  <c r="K42" i="5" s="1"/>
  <c r="X42" i="5" s="1"/>
  <c r="AA42" i="5" s="1"/>
  <c r="L45" i="5"/>
  <c r="H45" i="5"/>
  <c r="K45" i="5" s="1"/>
  <c r="L26" i="5"/>
  <c r="H26" i="5"/>
  <c r="K26" i="5" s="1"/>
  <c r="X26" i="5" s="1"/>
  <c r="AA26" i="5" s="1"/>
  <c r="L41" i="5"/>
  <c r="H41" i="5"/>
  <c r="K41" i="5" s="1"/>
  <c r="L13" i="5"/>
  <c r="H13" i="5"/>
  <c r="K13" i="5" s="1"/>
  <c r="X13" i="5" s="1"/>
  <c r="AA13" i="5" s="1"/>
  <c r="L49" i="5"/>
  <c r="H49" i="5"/>
  <c r="K49" i="5" s="1"/>
  <c r="S49" i="5" s="1"/>
  <c r="L20" i="5"/>
  <c r="H20" i="5"/>
  <c r="K20" i="5" s="1"/>
  <c r="X20" i="5" s="1"/>
  <c r="AA20" i="5" s="1"/>
  <c r="L44" i="5"/>
  <c r="H44" i="5"/>
  <c r="K44" i="5" s="1"/>
  <c r="L18" i="5"/>
  <c r="H18" i="5"/>
  <c r="K18" i="5" s="1"/>
  <c r="S18" i="5" s="1"/>
  <c r="L51" i="5"/>
  <c r="H51" i="5"/>
  <c r="K51" i="5" s="1"/>
  <c r="X51" i="5" s="1"/>
  <c r="AA51" i="5" s="1"/>
  <c r="L38" i="5"/>
  <c r="H38" i="5"/>
  <c r="K38" i="5" s="1"/>
  <c r="S38" i="5" s="1"/>
  <c r="L6" i="5"/>
  <c r="H6" i="5"/>
  <c r="K6" i="5" s="1"/>
  <c r="X6" i="5" s="1"/>
  <c r="AA6" i="5" s="1"/>
  <c r="L48" i="5"/>
  <c r="H48" i="5"/>
  <c r="K48" i="5" s="1"/>
  <c r="S48" i="5" s="1"/>
  <c r="L19" i="5"/>
  <c r="H19" i="5"/>
  <c r="K19" i="5" s="1"/>
  <c r="X19" i="5" s="1"/>
  <c r="AA19" i="5" s="1"/>
  <c r="L37" i="5"/>
  <c r="H37" i="5"/>
  <c r="K37" i="5" s="1"/>
  <c r="L30" i="5"/>
  <c r="H30" i="5"/>
  <c r="K30" i="5" s="1"/>
  <c r="X30" i="5" s="1"/>
  <c r="AA30" i="5" s="1"/>
  <c r="L22" i="5"/>
  <c r="H22" i="5"/>
  <c r="K22" i="5" s="1"/>
  <c r="L25" i="5"/>
  <c r="H25" i="5"/>
  <c r="K25" i="5" s="1"/>
  <c r="X25" i="5" s="1"/>
  <c r="AA25" i="5" s="1"/>
  <c r="L47" i="5"/>
  <c r="H47" i="5"/>
  <c r="K47" i="5" s="1"/>
  <c r="L5" i="5"/>
  <c r="H5" i="5"/>
  <c r="K5" i="5" s="1"/>
  <c r="X5" i="5" s="1"/>
  <c r="AA5" i="5" s="1"/>
  <c r="L52" i="5"/>
  <c r="H52" i="5"/>
  <c r="K52" i="5" s="1"/>
  <c r="S52" i="5" s="1"/>
  <c r="L53" i="5"/>
  <c r="H53" i="5"/>
  <c r="K53" i="5" s="1"/>
  <c r="S53" i="5" s="1"/>
  <c r="L12" i="5"/>
  <c r="H12" i="5"/>
  <c r="K12" i="5" s="1"/>
  <c r="L33" i="5"/>
  <c r="H33" i="5"/>
  <c r="K33" i="5" s="1"/>
  <c r="X33" i="5" s="1"/>
  <c r="AA33" i="5" s="1"/>
  <c r="L35" i="5"/>
  <c r="H35" i="5"/>
  <c r="K35" i="5" s="1"/>
  <c r="L50" i="5"/>
  <c r="H50" i="5"/>
  <c r="K50" i="5" s="1"/>
  <c r="X50" i="5" s="1"/>
  <c r="AA50" i="5" s="1"/>
  <c r="L24" i="5"/>
  <c r="H24" i="5"/>
  <c r="K24" i="5" s="1"/>
  <c r="S24" i="5" s="1"/>
  <c r="L32" i="5"/>
  <c r="H32" i="5"/>
  <c r="K32" i="5" s="1"/>
  <c r="X32" i="5" s="1"/>
  <c r="AA32" i="5" s="1"/>
  <c r="L54" i="2"/>
  <c r="L53" i="2"/>
  <c r="L52" i="2"/>
  <c r="W48" i="7" l="1"/>
  <c r="W47" i="7"/>
  <c r="N48" i="7"/>
  <c r="N47" i="7"/>
  <c r="N32" i="8"/>
  <c r="W32" i="8"/>
  <c r="L29" i="6"/>
  <c r="L27" i="6"/>
  <c r="K18" i="6"/>
  <c r="S18" i="6" s="1"/>
  <c r="H27" i="6"/>
  <c r="L69" i="5"/>
  <c r="K7" i="5"/>
  <c r="S7" i="5" s="1"/>
  <c r="H69" i="5"/>
  <c r="K25" i="6"/>
  <c r="X25" i="6" s="1"/>
  <c r="AA25" i="6" s="1"/>
  <c r="N31" i="8"/>
  <c r="W31" i="8"/>
  <c r="Z42" i="7"/>
  <c r="AH42" i="7" s="1"/>
  <c r="J42" i="7"/>
  <c r="M42" i="7" s="1"/>
  <c r="X39" i="5"/>
  <c r="AA39" i="5" s="1"/>
  <c r="H12" i="8"/>
  <c r="AH12" i="8"/>
  <c r="H9" i="8"/>
  <c r="H42" i="7"/>
  <c r="Q42" i="7"/>
  <c r="L55" i="2"/>
  <c r="T29" i="8"/>
  <c r="J12" i="8"/>
  <c r="T12" i="8"/>
  <c r="Z12" i="8"/>
  <c r="S17" i="6"/>
  <c r="X17" i="6"/>
  <c r="AA17" i="6" s="1"/>
  <c r="X13" i="6"/>
  <c r="AA13" i="6" s="1"/>
  <c r="S20" i="6"/>
  <c r="S7" i="6"/>
  <c r="S54" i="5"/>
  <c r="X54" i="5"/>
  <c r="AA54" i="5" s="1"/>
  <c r="S61" i="5"/>
  <c r="X61" i="5"/>
  <c r="AA61" i="5" s="1"/>
  <c r="S42" i="5"/>
  <c r="S23" i="5"/>
  <c r="S60" i="5"/>
  <c r="X66" i="5"/>
  <c r="AA66" i="5" s="1"/>
  <c r="X8" i="5"/>
  <c r="AA8" i="5" s="1"/>
  <c r="S56" i="5"/>
  <c r="S62" i="5"/>
  <c r="S65" i="5"/>
  <c r="X53" i="5"/>
  <c r="AA53" i="5" s="1"/>
  <c r="S22" i="6"/>
  <c r="X22" i="6"/>
  <c r="AA22" i="6" s="1"/>
  <c r="S23" i="6"/>
  <c r="X23" i="6"/>
  <c r="AA23" i="6" s="1"/>
  <c r="S10" i="6"/>
  <c r="X5" i="6"/>
  <c r="AA5" i="6" s="1"/>
  <c r="S5" i="6"/>
  <c r="X14" i="6"/>
  <c r="AA14" i="6" s="1"/>
  <c r="S14" i="6"/>
  <c r="X9" i="6"/>
  <c r="AA9" i="6" s="1"/>
  <c r="S9" i="6"/>
  <c r="L26" i="6"/>
  <c r="S13" i="5"/>
  <c r="S20" i="5"/>
  <c r="X18" i="5"/>
  <c r="AA18" i="5" s="1"/>
  <c r="X48" i="5"/>
  <c r="AA48" i="5" s="1"/>
  <c r="S19" i="5"/>
  <c r="S37" i="5"/>
  <c r="X37" i="5"/>
  <c r="AA37" i="5" s="1"/>
  <c r="S30" i="5"/>
  <c r="S5" i="5"/>
  <c r="S33" i="5"/>
  <c r="L68" i="5"/>
  <c r="Q24" i="8"/>
  <c r="J9" i="8"/>
  <c r="M9" i="8" s="1"/>
  <c r="T9" i="8"/>
  <c r="Z9" i="8"/>
  <c r="AH9" i="8"/>
  <c r="Z25" i="8"/>
  <c r="J25" i="8"/>
  <c r="K25" i="8" s="1"/>
  <c r="AH26" i="8"/>
  <c r="Q23" i="8"/>
  <c r="Z23" i="8"/>
  <c r="T42" i="7"/>
  <c r="H18" i="7"/>
  <c r="T18" i="7"/>
  <c r="Z18" i="7"/>
  <c r="AD18" i="7" s="1"/>
  <c r="J18" i="7"/>
  <c r="M18" i="7" s="1"/>
  <c r="O18" i="7" s="1"/>
  <c r="R18" i="7" s="1"/>
  <c r="S44" i="5"/>
  <c r="X44" i="5"/>
  <c r="AA44" i="5" s="1"/>
  <c r="S45" i="5"/>
  <c r="X45" i="5"/>
  <c r="AA45" i="5" s="1"/>
  <c r="S57" i="5"/>
  <c r="X57" i="5"/>
  <c r="AA57" i="5" s="1"/>
  <c r="X11" i="6"/>
  <c r="AA11" i="6" s="1"/>
  <c r="S11" i="6"/>
  <c r="S12" i="5"/>
  <c r="X12" i="5"/>
  <c r="AA12" i="5" s="1"/>
  <c r="S22" i="5"/>
  <c r="X22" i="5"/>
  <c r="AA22" i="5" s="1"/>
  <c r="S41" i="5"/>
  <c r="X41" i="5"/>
  <c r="AA41" i="5" s="1"/>
  <c r="X12" i="6"/>
  <c r="AA12" i="6" s="1"/>
  <c r="S12" i="6"/>
  <c r="S35" i="5"/>
  <c r="X35" i="5"/>
  <c r="AA35" i="5" s="1"/>
  <c r="S16" i="5"/>
  <c r="X16" i="5"/>
  <c r="AA16" i="5" s="1"/>
  <c r="S59" i="5"/>
  <c r="X59" i="5"/>
  <c r="AA59" i="5" s="1"/>
  <c r="S47" i="5"/>
  <c r="X47" i="5"/>
  <c r="AA47" i="5" s="1"/>
  <c r="S11" i="5"/>
  <c r="X11" i="5"/>
  <c r="AA11" i="5" s="1"/>
  <c r="X15" i="6"/>
  <c r="AA15" i="6" s="1"/>
  <c r="S15" i="6"/>
  <c r="H26" i="6"/>
  <c r="X24" i="5"/>
  <c r="AA24" i="5" s="1"/>
  <c r="S25" i="5"/>
  <c r="X38" i="5"/>
  <c r="AA38" i="5" s="1"/>
  <c r="S26" i="5"/>
  <c r="X40" i="5"/>
  <c r="AA40" i="5" s="1"/>
  <c r="S58" i="5"/>
  <c r="S19" i="6"/>
  <c r="S32" i="5"/>
  <c r="X52" i="5"/>
  <c r="AA52" i="5" s="1"/>
  <c r="S6" i="5"/>
  <c r="X49" i="5"/>
  <c r="AA49" i="5" s="1"/>
  <c r="S43" i="5"/>
  <c r="X55" i="5"/>
  <c r="AA55" i="5" s="1"/>
  <c r="S64" i="5"/>
  <c r="S21" i="6"/>
  <c r="S16" i="6"/>
  <c r="S50" i="5"/>
  <c r="S51" i="5"/>
  <c r="S31" i="5"/>
  <c r="S67" i="5"/>
  <c r="X6" i="6"/>
  <c r="AA6" i="6" s="1"/>
  <c r="S6" i="6"/>
  <c r="X24" i="6"/>
  <c r="AA24" i="6" s="1"/>
  <c r="X63" i="5"/>
  <c r="AA63" i="5" s="1"/>
  <c r="S63" i="5"/>
  <c r="H68" i="5"/>
  <c r="Z26" i="8"/>
  <c r="AD26" i="8"/>
  <c r="J26" i="8"/>
  <c r="T26" i="8"/>
  <c r="Q26" i="8"/>
  <c r="Z29" i="8"/>
  <c r="J29" i="8"/>
  <c r="M29" i="8" s="1"/>
  <c r="Q29" i="8"/>
  <c r="AH29" i="8"/>
  <c r="H29" i="8"/>
  <c r="J24" i="8"/>
  <c r="K24" i="8" s="1"/>
  <c r="AH24" i="8"/>
  <c r="T24" i="8"/>
  <c r="H24" i="8"/>
  <c r="Z24" i="8"/>
  <c r="J23" i="8"/>
  <c r="K23" i="8" s="1"/>
  <c r="AH23" i="8"/>
  <c r="T23" i="8"/>
  <c r="H23" i="8"/>
  <c r="Q25" i="8"/>
  <c r="AD25" i="8"/>
  <c r="Q9" i="8"/>
  <c r="Q12" i="8"/>
  <c r="H25" i="8"/>
  <c r="T25" i="8"/>
  <c r="X7" i="5" l="1"/>
  <c r="AA7" i="5" s="1"/>
  <c r="X18" i="6"/>
  <c r="AA18" i="6" s="1"/>
  <c r="X28" i="6"/>
  <c r="X70" i="5"/>
  <c r="B56" i="2"/>
  <c r="B61" i="2" s="1"/>
  <c r="S25" i="6"/>
  <c r="AD42" i="7"/>
  <c r="O9" i="8"/>
  <c r="R9" i="8" s="1"/>
  <c r="V9" i="8" s="1"/>
  <c r="AA9" i="8" s="1"/>
  <c r="AE9" i="8" s="1"/>
  <c r="AI9" i="8" s="1"/>
  <c r="V18" i="7"/>
  <c r="AA18" i="7" s="1"/>
  <c r="AE18" i="7" s="1"/>
  <c r="AH18" i="7"/>
  <c r="K18" i="7"/>
  <c r="M25" i="8"/>
  <c r="O25" i="8" s="1"/>
  <c r="R25" i="8" s="1"/>
  <c r="V25" i="8" s="1"/>
  <c r="AA25" i="8" s="1"/>
  <c r="AE25" i="8" s="1"/>
  <c r="AI25" i="8" s="1"/>
  <c r="U9" i="8"/>
  <c r="K9" i="8"/>
  <c r="O29" i="8"/>
  <c r="R29" i="8" s="1"/>
  <c r="V29" i="8" s="1"/>
  <c r="AA29" i="8" s="1"/>
  <c r="AE29" i="8" s="1"/>
  <c r="AI29" i="8" s="1"/>
  <c r="M12" i="8"/>
  <c r="U12" i="8" s="1"/>
  <c r="K12" i="8"/>
  <c r="K42" i="7"/>
  <c r="U18" i="7"/>
  <c r="M26" i="8"/>
  <c r="O26" i="8" s="1"/>
  <c r="R26" i="8" s="1"/>
  <c r="V26" i="8" s="1"/>
  <c r="AA26" i="8" s="1"/>
  <c r="AE26" i="8" s="1"/>
  <c r="AI26" i="8" s="1"/>
  <c r="U29" i="8"/>
  <c r="K26" i="8"/>
  <c r="M24" i="8"/>
  <c r="O24" i="8" s="1"/>
  <c r="R24" i="8" s="1"/>
  <c r="V24" i="8" s="1"/>
  <c r="AA24" i="8" s="1"/>
  <c r="AE24" i="8" s="1"/>
  <c r="AI24" i="8" s="1"/>
  <c r="M23" i="8"/>
  <c r="U23" i="8" s="1"/>
  <c r="K29" i="8"/>
  <c r="B12" i="2" l="1"/>
  <c r="B11" i="2"/>
  <c r="U25" i="8"/>
  <c r="AI18" i="7"/>
  <c r="O12" i="8"/>
  <c r="R12" i="8" s="1"/>
  <c r="V12" i="8" s="1"/>
  <c r="AA12" i="8" s="1"/>
  <c r="AE12" i="8" s="1"/>
  <c r="AI12" i="8" s="1"/>
  <c r="U24" i="8"/>
  <c r="U42" i="7"/>
  <c r="O42" i="7"/>
  <c r="R42" i="7" s="1"/>
  <c r="V42" i="7" s="1"/>
  <c r="AA42" i="7" s="1"/>
  <c r="AE42" i="7" s="1"/>
  <c r="AI42" i="7" s="1"/>
  <c r="O23" i="8"/>
  <c r="R23" i="8" s="1"/>
  <c r="V23" i="8" s="1"/>
  <c r="AA23" i="8" s="1"/>
  <c r="AE23" i="8" s="1"/>
  <c r="AI23" i="8" s="1"/>
  <c r="U26" i="8"/>
</calcChain>
</file>

<file path=xl/sharedStrings.xml><?xml version="1.0" encoding="utf-8"?>
<sst xmlns="http://schemas.openxmlformats.org/spreadsheetml/2006/main" count="1409" uniqueCount="804">
  <si>
    <t>Badgerland Youth Bowlers Tour</t>
  </si>
  <si>
    <t>Total</t>
  </si>
  <si>
    <t>Date</t>
  </si>
  <si>
    <t>Tournament Announcement Sheet</t>
  </si>
  <si>
    <t>Tournament #</t>
  </si>
  <si>
    <t>City</t>
  </si>
  <si>
    <t># bowlers</t>
  </si>
  <si>
    <t>Boys Scratch</t>
  </si>
  <si>
    <t>Girls Scratch</t>
  </si>
  <si>
    <t>Boys Handicap</t>
  </si>
  <si>
    <t>Next Tournament Lanes</t>
  </si>
  <si>
    <t>Girls Handicap</t>
  </si>
  <si>
    <t>Next Tournament City</t>
  </si>
  <si>
    <t>High Series for first 3 games</t>
  </si>
  <si>
    <t>High Game from first 5 games</t>
  </si>
  <si>
    <t>Series</t>
  </si>
  <si>
    <t>Bowler</t>
  </si>
  <si>
    <t>Award</t>
  </si>
  <si>
    <t>Game</t>
  </si>
  <si>
    <t>Brackets</t>
  </si>
  <si>
    <t>Bowler - Scratch</t>
  </si>
  <si>
    <t>Bowler - Handicap</t>
  </si>
  <si>
    <t>1st</t>
  </si>
  <si>
    <t>2nd</t>
  </si>
  <si>
    <t>Payouts</t>
  </si>
  <si>
    <t>3rd</t>
  </si>
  <si>
    <t>4th</t>
  </si>
  <si>
    <t>5th</t>
  </si>
  <si>
    <t>6th</t>
  </si>
  <si>
    <t>7th</t>
  </si>
  <si>
    <t>8th</t>
  </si>
  <si>
    <t>9th</t>
  </si>
  <si>
    <t>10th</t>
  </si>
  <si>
    <t>Total Pay Out</t>
  </si>
  <si>
    <t>Note:</t>
  </si>
  <si>
    <t>High Game &amp; High Series</t>
  </si>
  <si>
    <t>SMART # 9789</t>
  </si>
  <si>
    <t>Contacts</t>
  </si>
  <si>
    <t>Scholarships &amp; Awards</t>
  </si>
  <si>
    <t># of</t>
  </si>
  <si>
    <t>Tournament</t>
  </si>
  <si>
    <t>games</t>
  </si>
  <si>
    <t>Average</t>
  </si>
  <si>
    <t>Cher Breunig</t>
  </si>
  <si>
    <t>1957 Greenway Rd</t>
  </si>
  <si>
    <t>Sun Prairie WI 53590</t>
  </si>
  <si>
    <t>608-837-5128</t>
  </si>
  <si>
    <t>jcbreunig@frontier.com</t>
  </si>
  <si>
    <t>Bracket #1</t>
  </si>
  <si>
    <t>Bracket #2</t>
  </si>
  <si>
    <t>Bracket #3</t>
  </si>
  <si>
    <t>Bracket #4</t>
  </si>
  <si>
    <t>Bracket #5</t>
  </si>
  <si>
    <t>Totals</t>
  </si>
  <si>
    <t>Actual Scholarship Money Awarded</t>
  </si>
  <si>
    <t>Match play</t>
  </si>
  <si>
    <t>handicap</t>
  </si>
  <si>
    <t>Practice Pair</t>
  </si>
  <si>
    <t>$</t>
  </si>
  <si>
    <t>Next Tournament</t>
  </si>
  <si>
    <t>Total pay out today:</t>
  </si>
  <si>
    <t>5 game</t>
  </si>
  <si>
    <t>Todays</t>
  </si>
  <si>
    <t>High</t>
  </si>
  <si>
    <t>JG</t>
  </si>
  <si>
    <t>Name</t>
  </si>
  <si>
    <t>Ln</t>
  </si>
  <si>
    <t>Subtotal</t>
  </si>
  <si>
    <t>Bonus</t>
  </si>
  <si>
    <t>Games Total</t>
  </si>
  <si>
    <t>Place</t>
  </si>
  <si>
    <t>$ Won</t>
  </si>
  <si>
    <t>Ave</t>
  </si>
  <si>
    <t>3 game</t>
  </si>
  <si>
    <t>scratch</t>
  </si>
  <si>
    <t>w/hdcp</t>
  </si>
  <si>
    <t>9 game</t>
  </si>
  <si>
    <t>Scratch</t>
  </si>
  <si>
    <t>LN</t>
  </si>
  <si>
    <t>Hdcp</t>
  </si>
  <si>
    <t>1T</t>
  </si>
  <si>
    <t>2T</t>
  </si>
  <si>
    <t>4T</t>
  </si>
  <si>
    <t>6T</t>
  </si>
  <si>
    <t>7T</t>
  </si>
  <si>
    <t>JOG Qualifying</t>
  </si>
  <si>
    <t>Entry fee</t>
  </si>
  <si>
    <r>
      <t>High Game</t>
    </r>
    <r>
      <rPr>
        <sz val="8"/>
        <rFont val="Arial"/>
        <family val="2"/>
      </rPr>
      <t xml:space="preserve"> (of 1st 5 qualifying games)</t>
    </r>
  </si>
  <si>
    <r>
      <t xml:space="preserve">High Series    </t>
    </r>
    <r>
      <rPr>
        <sz val="8"/>
        <rFont val="Arial"/>
        <family val="2"/>
      </rPr>
      <t xml:space="preserve"> (1st 3 games)</t>
    </r>
  </si>
  <si>
    <t>U15 Each Entry Fee</t>
  </si>
  <si>
    <t>U12 Each Entry Fee</t>
  </si>
  <si>
    <t>Carter Krachey</t>
  </si>
  <si>
    <t>Evan Peterson</t>
  </si>
  <si>
    <t>Tayler Baker</t>
  </si>
  <si>
    <t>Landon Kelling</t>
  </si>
  <si>
    <t>Caleb Wipperfurth</t>
  </si>
  <si>
    <t>Keagan Kurowski</t>
  </si>
  <si>
    <t>Kelsi Pahlow</t>
  </si>
  <si>
    <t>Bracket #6</t>
  </si>
  <si>
    <t>Bracket #8</t>
  </si>
  <si>
    <t>Scratch Brackets</t>
  </si>
  <si>
    <t>Handicap Brackets</t>
  </si>
  <si>
    <t xml:space="preserve">Total Pay Out </t>
  </si>
  <si>
    <t>Spencer Churchill</t>
  </si>
  <si>
    <t>Ryan Owens</t>
  </si>
  <si>
    <t>U17 Each Entry Fee</t>
  </si>
  <si>
    <t>Alex Webb</t>
  </si>
  <si>
    <t>Brodie Marks</t>
  </si>
  <si>
    <t>Bryce Breunig</t>
  </si>
  <si>
    <t>Stephanie Lo</t>
  </si>
  <si>
    <t>Libby Porter</t>
  </si>
  <si>
    <t>Natalie Curtis</t>
  </si>
  <si>
    <t>Emily Kasuboski</t>
  </si>
  <si>
    <t>EARP=Enhanced Advancer Ratio Policies</t>
  </si>
  <si>
    <t>EARP</t>
  </si>
  <si>
    <t>Next BYBT Tournament Date</t>
  </si>
  <si>
    <t>Recap</t>
  </si>
  <si>
    <t>Cut after</t>
  </si>
  <si>
    <t>5 games to</t>
  </si>
  <si>
    <t>Total Bowlers</t>
  </si>
  <si>
    <t>Total Games</t>
  </si>
  <si>
    <t>Chase Heling</t>
  </si>
  <si>
    <t>Aeva Dunkel</t>
  </si>
  <si>
    <t>Caleb Ayres</t>
  </si>
  <si>
    <t>Colton Moen</t>
  </si>
  <si>
    <t>USBC #</t>
  </si>
  <si>
    <t>17-62892</t>
  </si>
  <si>
    <t>11-434645</t>
  </si>
  <si>
    <t>11-397259</t>
  </si>
  <si>
    <t>Dylan Smith</t>
  </si>
  <si>
    <t>11-687658</t>
  </si>
  <si>
    <t>Connor Mooney</t>
  </si>
  <si>
    <t>6008-416</t>
  </si>
  <si>
    <t>Will Clark</t>
  </si>
  <si>
    <t>16-130583</t>
  </si>
  <si>
    <t>11-391449</t>
  </si>
  <si>
    <t>11-513828</t>
  </si>
  <si>
    <t>11-573568</t>
  </si>
  <si>
    <t>11-421706</t>
  </si>
  <si>
    <t>Shane Jordan</t>
  </si>
  <si>
    <t>11-266854</t>
  </si>
  <si>
    <t>8018-4060</t>
  </si>
  <si>
    <t>Alex Clarksen</t>
  </si>
  <si>
    <t>11-305608</t>
  </si>
  <si>
    <t>Blake Reiger</t>
  </si>
  <si>
    <t>6909-1127</t>
  </si>
  <si>
    <t>Brady Schueler</t>
  </si>
  <si>
    <t>7914-1972</t>
  </si>
  <si>
    <t>6928-5912</t>
  </si>
  <si>
    <t>Connor Carpenter</t>
  </si>
  <si>
    <t>16-65460</t>
  </si>
  <si>
    <t>Demi Kontos</t>
  </si>
  <si>
    <t>6909-1215</t>
  </si>
  <si>
    <t>Dylan Snodie</t>
  </si>
  <si>
    <t>11-359598</t>
  </si>
  <si>
    <t>7914-3192</t>
  </si>
  <si>
    <t>Jameson Dillman</t>
  </si>
  <si>
    <t>Jayden Stocks</t>
  </si>
  <si>
    <t>11-661051</t>
  </si>
  <si>
    <t>Joseph Myhre</t>
  </si>
  <si>
    <t>11-409437</t>
  </si>
  <si>
    <t>Kayla Roidt</t>
  </si>
  <si>
    <t>11-389877</t>
  </si>
  <si>
    <t>16-46384</t>
  </si>
  <si>
    <t>8777-1522</t>
  </si>
  <si>
    <t>Maggie Wright</t>
  </si>
  <si>
    <t>6973-2798</t>
  </si>
  <si>
    <t>Matthew Hibbard</t>
  </si>
  <si>
    <t>6928-5188</t>
  </si>
  <si>
    <t>Mrylena Stewart</t>
  </si>
  <si>
    <t>16-144195</t>
  </si>
  <si>
    <t>Nicholas K Gueldner</t>
  </si>
  <si>
    <t>7914-3236</t>
  </si>
  <si>
    <t>Owen Lee</t>
  </si>
  <si>
    <t>11-439640</t>
  </si>
  <si>
    <t>Robert J Bloxham</t>
  </si>
  <si>
    <t>6928-5557</t>
  </si>
  <si>
    <t>Ryan Leikness</t>
  </si>
  <si>
    <t>15-61639</t>
  </si>
  <si>
    <t>6909-1078</t>
  </si>
  <si>
    <t>Samantha Buerger</t>
  </si>
  <si>
    <t>11-671115</t>
  </si>
  <si>
    <t>11-519027</t>
  </si>
  <si>
    <t>Turner Dunning</t>
  </si>
  <si>
    <t>Bradyn Manuell</t>
  </si>
  <si>
    <t>11-507565</t>
  </si>
  <si>
    <t>15-109771</t>
  </si>
  <si>
    <t>18-56917</t>
  </si>
  <si>
    <t>11-398502</t>
  </si>
  <si>
    <t>11-661396</t>
  </si>
  <si>
    <t>15-37352</t>
  </si>
  <si>
    <t>unassigned funds</t>
  </si>
  <si>
    <t>Boys</t>
  </si>
  <si>
    <t>Last</t>
  </si>
  <si>
    <t>First</t>
  </si>
  <si>
    <t>Amount</t>
  </si>
  <si>
    <t>Junior</t>
  </si>
  <si>
    <t>Last 4 #</t>
  </si>
  <si>
    <t>Gold</t>
  </si>
  <si>
    <t>Soc Sec</t>
  </si>
  <si>
    <t>Girls</t>
  </si>
  <si>
    <t>19-38060</t>
  </si>
  <si>
    <t>Nick Schwartz</t>
  </si>
  <si>
    <t>Isaac Monheim</t>
  </si>
  <si>
    <t>Ava Rodefeld</t>
  </si>
  <si>
    <t>Cora Smith</t>
  </si>
  <si>
    <t>16-121983</t>
  </si>
  <si>
    <t>11-419084</t>
  </si>
  <si>
    <t>18-19347</t>
  </si>
  <si>
    <t>18-59855</t>
  </si>
  <si>
    <t>Must have at least 4 bowlers for a spot</t>
  </si>
  <si>
    <t>17-25411</t>
  </si>
  <si>
    <t>updated</t>
  </si>
  <si>
    <t xml:space="preserve">Boys Handicap </t>
  </si>
  <si>
    <t xml:space="preserve">Girls Handicap </t>
  </si>
  <si>
    <t>Gavin Vossekuil</t>
  </si>
  <si>
    <t>Calvin Hartley</t>
  </si>
  <si>
    <t>Parker Maly</t>
  </si>
  <si>
    <t>Nolan Sonekiao</t>
  </si>
  <si>
    <t>Brodie Copus</t>
  </si>
  <si>
    <t>Alex Opitz</t>
  </si>
  <si>
    <t>Kyle Durkee</t>
  </si>
  <si>
    <t>Titus Lee</t>
  </si>
  <si>
    <t>Bill Hunsicker</t>
  </si>
  <si>
    <t>Shuana Vang</t>
  </si>
  <si>
    <t>Sadie Smith</t>
  </si>
  <si>
    <t>Ariana Mobry</t>
  </si>
  <si>
    <t>Kaylee Kleinheinz</t>
  </si>
  <si>
    <t>Alexis Beard</t>
  </si>
  <si>
    <t>Terek Verhage</t>
  </si>
  <si>
    <t>Max Katzenmeyer</t>
  </si>
  <si>
    <t>Sunny Keotay</t>
  </si>
  <si>
    <t>Hunter Maly</t>
  </si>
  <si>
    <t>Gavyn Lynch</t>
  </si>
  <si>
    <t>Caleb Parent</t>
  </si>
  <si>
    <t>Jameson Stocks</t>
  </si>
  <si>
    <t>Ralph Haumschild</t>
  </si>
  <si>
    <t>Bruce Vang</t>
  </si>
  <si>
    <t>Bracket #7</t>
  </si>
  <si>
    <t>Zackary Durkee</t>
  </si>
  <si>
    <t>SMART #9789</t>
  </si>
  <si>
    <t>19-52225</t>
  </si>
  <si>
    <t>18-19349</t>
  </si>
  <si>
    <t>11-99846</t>
  </si>
  <si>
    <t>Lindsey Pudwill</t>
  </si>
  <si>
    <t>11-747482</t>
  </si>
  <si>
    <t>Landen Murphy</t>
  </si>
  <si>
    <t>16-116456</t>
  </si>
  <si>
    <t>21-36569</t>
  </si>
  <si>
    <t>Alixondra Peters</t>
  </si>
  <si>
    <t>19-38062</t>
  </si>
  <si>
    <t>18-61797</t>
  </si>
  <si>
    <t>18-56191</t>
  </si>
  <si>
    <t>17-62581</t>
  </si>
  <si>
    <t>15-38885</t>
  </si>
  <si>
    <t>7914-31287</t>
  </si>
  <si>
    <t>11-707905</t>
  </si>
  <si>
    <t>11-548944</t>
  </si>
  <si>
    <t>Izabella SearVogel</t>
  </si>
  <si>
    <t>17-48723</t>
  </si>
  <si>
    <t>7914-31292</t>
  </si>
  <si>
    <t>18-40314</t>
  </si>
  <si>
    <t>16-23475</t>
  </si>
  <si>
    <t>7914-31311</t>
  </si>
  <si>
    <t>19-38044</t>
  </si>
  <si>
    <t>16-23477</t>
  </si>
  <si>
    <t>21-35028</t>
  </si>
  <si>
    <t>Maggie Porter</t>
  </si>
  <si>
    <t>Ashley Kozel</t>
  </si>
  <si>
    <t>Andrew Smith</t>
  </si>
  <si>
    <t>Dawson Schlueter</t>
  </si>
  <si>
    <t>Dalton Kast</t>
  </si>
  <si>
    <t>7914-31293</t>
  </si>
  <si>
    <t>20-18517</t>
  </si>
  <si>
    <t>18-40246</t>
  </si>
  <si>
    <t>11-507573</t>
  </si>
  <si>
    <t>21-37397</t>
  </si>
  <si>
    <t>11-663540</t>
  </si>
  <si>
    <t>Kyler Benson</t>
  </si>
  <si>
    <t>Brayton Fandrich</t>
  </si>
  <si>
    <t>Gracilyn Moen</t>
  </si>
  <si>
    <t>21-50541</t>
  </si>
  <si>
    <t>20-43300</t>
  </si>
  <si>
    <t>19-86379</t>
  </si>
  <si>
    <t>21-37380</t>
  </si>
  <si>
    <t>15-133635</t>
  </si>
  <si>
    <t xml:space="preserve">Check out the tournament recap on:   </t>
  </si>
  <si>
    <t>Jake Brunet</t>
  </si>
  <si>
    <t>Tyler Meade</t>
  </si>
  <si>
    <t>Easton Wildes</t>
  </si>
  <si>
    <t>Cole Annen</t>
  </si>
  <si>
    <t>Justin Pauli</t>
  </si>
  <si>
    <t>Abrahm Fosdick</t>
  </si>
  <si>
    <t>Lanes</t>
  </si>
  <si>
    <t>Maly</t>
  </si>
  <si>
    <t>Myhre</t>
  </si>
  <si>
    <t>21-37515</t>
  </si>
  <si>
    <t>11-513798</t>
  </si>
  <si>
    <t>11-391447</t>
  </si>
  <si>
    <t>11-551782</t>
  </si>
  <si>
    <t>16-121915</t>
  </si>
  <si>
    <t>Jacob Jensen-Moyer</t>
  </si>
  <si>
    <t>21-50539</t>
  </si>
  <si>
    <t>Dominic Hutter</t>
  </si>
  <si>
    <t>Charlie Meade</t>
  </si>
  <si>
    <t>Cooper Rodefeld</t>
  </si>
  <si>
    <t>Garrett Pauli</t>
  </si>
  <si>
    <t>Leo Link</t>
  </si>
  <si>
    <t>Lucas Meyer</t>
  </si>
  <si>
    <t>Meade</t>
  </si>
  <si>
    <t>11-551710</t>
  </si>
  <si>
    <t>21-37511</t>
  </si>
  <si>
    <t>11-389876</t>
  </si>
  <si>
    <t>19-11128</t>
  </si>
  <si>
    <t>20-27723</t>
  </si>
  <si>
    <t>16-105976</t>
  </si>
  <si>
    <t>Josh Potter</t>
  </si>
  <si>
    <t>Oliver Harms</t>
  </si>
  <si>
    <t>Sophia Cesario</t>
  </si>
  <si>
    <t>Joely Pringle</t>
  </si>
  <si>
    <t>Charles Smyth</t>
  </si>
  <si>
    <t>7914-6856</t>
  </si>
  <si>
    <t>22-52526</t>
  </si>
  <si>
    <t>22-40127</t>
  </si>
  <si>
    <t>11-416276</t>
  </si>
  <si>
    <t>7914-3262</t>
  </si>
  <si>
    <t>16-121924</t>
  </si>
  <si>
    <t>22-40123</t>
  </si>
  <si>
    <t>22-57015</t>
  </si>
  <si>
    <t>Gina Scichowski</t>
  </si>
  <si>
    <t>Anthony Swanson</t>
  </si>
  <si>
    <t>Carter Wescott</t>
  </si>
  <si>
    <t>Braden Mallasch</t>
  </si>
  <si>
    <t>Talan Pockat</t>
  </si>
  <si>
    <t>Zane Pienkowski</t>
  </si>
  <si>
    <t>Blake Tobias</t>
  </si>
  <si>
    <t>16-119692</t>
  </si>
  <si>
    <t>19-24875</t>
  </si>
  <si>
    <t>19-15381</t>
  </si>
  <si>
    <t>11-738457</t>
  </si>
  <si>
    <t>19-31223</t>
  </si>
  <si>
    <t>Christopher Cieszynski</t>
  </si>
  <si>
    <t>20-33038</t>
  </si>
  <si>
    <t>22-57009</t>
  </si>
  <si>
    <t>22-40166</t>
  </si>
  <si>
    <t>Tyler Poker</t>
  </si>
  <si>
    <t>Kamron Morris</t>
  </si>
  <si>
    <t>Brandon Chesmore</t>
  </si>
  <si>
    <t>Lukas Durkee</t>
  </si>
  <si>
    <t>Kaiden Storck</t>
  </si>
  <si>
    <t>Bracket #9</t>
  </si>
  <si>
    <t>Bracket #10</t>
  </si>
  <si>
    <t>19-49908</t>
  </si>
  <si>
    <t>22-39698</t>
  </si>
  <si>
    <t>21-16293</t>
  </si>
  <si>
    <t>11-507551</t>
  </si>
  <si>
    <t>19-47881</t>
  </si>
  <si>
    <t>21-65059</t>
  </si>
  <si>
    <t>10e</t>
  </si>
  <si>
    <t>12e</t>
  </si>
  <si>
    <t>10f</t>
  </si>
  <si>
    <t>12f</t>
  </si>
  <si>
    <t>11th</t>
  </si>
  <si>
    <t>11-726810</t>
  </si>
  <si>
    <t>21-37366</t>
  </si>
  <si>
    <t>Hunsicker</t>
  </si>
  <si>
    <t>Emma Gorton</t>
  </si>
  <si>
    <t>Paityn Hauge</t>
  </si>
  <si>
    <t>Kenzie O'Kroley</t>
  </si>
  <si>
    <t>Ainsley Toft</t>
  </si>
  <si>
    <t>Levi Pollentier</t>
  </si>
  <si>
    <t>Brayden Nelson</t>
  </si>
  <si>
    <t>Bryson Pollentier</t>
  </si>
  <si>
    <t>Liam Szurka</t>
  </si>
  <si>
    <t>Trey Gorton</t>
  </si>
  <si>
    <t>Jacob Ringelstetter</t>
  </si>
  <si>
    <t>Bryce Gray</t>
  </si>
  <si>
    <t>Alexander Duong</t>
  </si>
  <si>
    <t>Derek Hayes</t>
  </si>
  <si>
    <t>Chris Eberhardt</t>
  </si>
  <si>
    <t xml:space="preserve"> </t>
  </si>
  <si>
    <t>Sophie Rudie</t>
  </si>
  <si>
    <t>15-109787</t>
  </si>
  <si>
    <t>18-58530</t>
  </si>
  <si>
    <t>19-38086</t>
  </si>
  <si>
    <t>16-71154</t>
  </si>
  <si>
    <t>15-109792</t>
  </si>
  <si>
    <t>21-35000</t>
  </si>
  <si>
    <t>16-106165</t>
  </si>
  <si>
    <t>19-40622</t>
  </si>
  <si>
    <t>19-72693</t>
  </si>
  <si>
    <t>15-85764</t>
  </si>
  <si>
    <t>19-51800</t>
  </si>
  <si>
    <t>schleuter1205@gmail.com</t>
  </si>
  <si>
    <t>pollentierdpt@gmail.com</t>
  </si>
  <si>
    <t>mmaly@mjtruck.com</t>
  </si>
  <si>
    <t>cvitense5885@gmail.com</t>
  </si>
  <si>
    <t>dwildes@charter.ent</t>
  </si>
  <si>
    <t>haugepai29@gmail.com</t>
  </si>
  <si>
    <t>tylermeade556@gmail.com</t>
  </si>
  <si>
    <t>bakertayler12@gmail.com</t>
  </si>
  <si>
    <t>potterj@gelleville.k12.wi.us</t>
  </si>
  <si>
    <t>pollyjunior@yahoo.com</t>
  </si>
  <si>
    <t>medic1wisc@charter.ent</t>
  </si>
  <si>
    <t>rbloxham584@gmail.com</t>
  </si>
  <si>
    <t>jacobringelstetter@gmail.com</t>
  </si>
  <si>
    <t>jonkelling@gmail.com</t>
  </si>
  <si>
    <t>grelmoen11@gmail.com</t>
  </si>
  <si>
    <t>tgorton813@gmail.com</t>
  </si>
  <si>
    <t>wwjodig@gmail.com</t>
  </si>
  <si>
    <t>shanmike@charter.net</t>
  </si>
  <si>
    <t>tfos.wellness@gmail.com</t>
  </si>
  <si>
    <t>egorton22@gmail.com</t>
  </si>
  <si>
    <t>lynchter1971@aol.com</t>
  </si>
  <si>
    <t>kpeanut05@gmail.com</t>
  </si>
  <si>
    <t>super70bee@yahoo.com</t>
  </si>
  <si>
    <t>joemyhre06@gmail.com</t>
  </si>
  <si>
    <t>beckidurkee@hotmail.com</t>
  </si>
  <si>
    <t>Email</t>
  </si>
  <si>
    <t>if more than 4 bowlers try to qualify)</t>
  </si>
  <si>
    <t>(bowlers that finish 2nd have the opportunity to pay the difference remaining in the next advancer's entry</t>
  </si>
  <si>
    <t>2024-2025</t>
  </si>
  <si>
    <t>Membership Listing</t>
  </si>
  <si>
    <t>SANCTION # 04380</t>
  </si>
  <si>
    <t>Kast</t>
  </si>
  <si>
    <t xml:space="preserve">Parker </t>
  </si>
  <si>
    <t>Caleb Studnicka</t>
  </si>
  <si>
    <t>Carson Steiner</t>
  </si>
  <si>
    <t>Nolan McNallie</t>
  </si>
  <si>
    <t>Owen Mietzel</t>
  </si>
  <si>
    <t>Asher Szurka</t>
  </si>
  <si>
    <t>Braden Neuens</t>
  </si>
  <si>
    <t>Caleb Hafenstein</t>
  </si>
  <si>
    <t>Easton Holloway</t>
  </si>
  <si>
    <t>Elliot Harms</t>
  </si>
  <si>
    <t>Garrett Beyer</t>
  </si>
  <si>
    <t>Hayden Mattox</t>
  </si>
  <si>
    <t>Hunter Kufner</t>
  </si>
  <si>
    <t>Landyn Ganske</t>
  </si>
  <si>
    <t>Leo Sprague</t>
  </si>
  <si>
    <t>Louie Brown</t>
  </si>
  <si>
    <t>Michael Paul</t>
  </si>
  <si>
    <t>Jadyn Baker</t>
  </si>
  <si>
    <t>Ryleigh Krisher</t>
  </si>
  <si>
    <t>Stella Hafenstein</t>
  </si>
  <si>
    <t>Daniel Verdecchia</t>
  </si>
  <si>
    <t>Thomas Miller</t>
  </si>
  <si>
    <t>U15</t>
  </si>
  <si>
    <t>U18</t>
  </si>
  <si>
    <t>Div</t>
  </si>
  <si>
    <t>Lane</t>
  </si>
  <si>
    <t>pd</t>
  </si>
  <si>
    <t>Emily Knight Schey</t>
  </si>
  <si>
    <t>Alex Dybevik Skripka</t>
  </si>
  <si>
    <t>Jase Hufner</t>
  </si>
  <si>
    <t>Maggie</t>
  </si>
  <si>
    <t>Porter</t>
  </si>
  <si>
    <t>Shuana</t>
  </si>
  <si>
    <t>Vang</t>
  </si>
  <si>
    <t>Mackenzie</t>
  </si>
  <si>
    <t>Anderson</t>
  </si>
  <si>
    <t xml:space="preserve">Alex </t>
  </si>
  <si>
    <t>Dybevik-Skripka</t>
  </si>
  <si>
    <t>Duong</t>
  </si>
  <si>
    <t xml:space="preserve">Bill </t>
  </si>
  <si>
    <t xml:space="preserve">Blake </t>
  </si>
  <si>
    <t>Tobias</t>
  </si>
  <si>
    <t xml:space="preserve">Brodie </t>
  </si>
  <si>
    <t>Marks</t>
  </si>
  <si>
    <t xml:space="preserve">Bruce </t>
  </si>
  <si>
    <t xml:space="preserve">Carson </t>
  </si>
  <si>
    <t>Steiner</t>
  </si>
  <si>
    <t xml:space="preserve">Charles </t>
  </si>
  <si>
    <t>Smyth</t>
  </si>
  <si>
    <t xml:space="preserve">Charlie </t>
  </si>
  <si>
    <t xml:space="preserve">Chris </t>
  </si>
  <si>
    <t>Eberhardt</t>
  </si>
  <si>
    <t xml:space="preserve">Dalton </t>
  </si>
  <si>
    <t xml:space="preserve">Derek </t>
  </si>
  <si>
    <t>Hurst</t>
  </si>
  <si>
    <t xml:space="preserve">Dominic </t>
  </si>
  <si>
    <t>Hutter</t>
  </si>
  <si>
    <t xml:space="preserve">Easton </t>
  </si>
  <si>
    <t>Wildes</t>
  </si>
  <si>
    <t xml:space="preserve">Gavin </t>
  </si>
  <si>
    <t>Vossekuil</t>
  </si>
  <si>
    <t xml:space="preserve">Gavyn </t>
  </si>
  <si>
    <t>Lynch</t>
  </si>
  <si>
    <t xml:space="preserve">Jacob </t>
  </si>
  <si>
    <t>Jensen Moyer</t>
  </si>
  <si>
    <t xml:space="preserve">Joe </t>
  </si>
  <si>
    <t xml:space="preserve">Kaiden </t>
  </si>
  <si>
    <t>Storck</t>
  </si>
  <si>
    <t xml:space="preserve">Landon </t>
  </si>
  <si>
    <t>Kelling</t>
  </si>
  <si>
    <t xml:space="preserve">Miles </t>
  </si>
  <si>
    <t>McNallie</t>
  </si>
  <si>
    <t xml:space="preserve">Nolan </t>
  </si>
  <si>
    <t xml:space="preserve">Owen </t>
  </si>
  <si>
    <t>Mietzel</t>
  </si>
  <si>
    <t xml:space="preserve">Tyler </t>
  </si>
  <si>
    <t xml:space="preserve">Zane </t>
  </si>
  <si>
    <t>Pienkowski</t>
  </si>
  <si>
    <t>jarodefeld@gmail.com</t>
  </si>
  <si>
    <t>christophercieszynski06@gmail.com</t>
  </si>
  <si>
    <t>22-51042</t>
  </si>
  <si>
    <t>rharms@hoopercorp.com</t>
  </si>
  <si>
    <t>porterwi@hotmail.com</t>
  </si>
  <si>
    <t>21-37390</t>
  </si>
  <si>
    <t>17-62866</t>
  </si>
  <si>
    <t>schell024@yahoo.com</t>
  </si>
  <si>
    <t>turtlepineapple13@gmail.com</t>
  </si>
  <si>
    <t>charliemeade13@gmail.com</t>
  </si>
  <si>
    <t>19-70552</t>
  </si>
  <si>
    <t>cgtoft@gmail.com</t>
  </si>
  <si>
    <t>dszurkajr@gmail.com</t>
  </si>
  <si>
    <t>xmailoux@gmail.com</t>
  </si>
  <si>
    <t>trinapauli@gmail.com</t>
  </si>
  <si>
    <t>22-49122</t>
  </si>
  <si>
    <t>aduong398@gmail.com</t>
  </si>
  <si>
    <t>17-62563</t>
  </si>
  <si>
    <t>Eli Hawley</t>
  </si>
  <si>
    <t>annehawley1@yahoo.com</t>
  </si>
  <si>
    <t>sbrunet42@gmail.com</t>
  </si>
  <si>
    <t>06shuana@gmail.com</t>
  </si>
  <si>
    <t>j.durkee4474@gmail.com</t>
  </si>
  <si>
    <t>19-51802</t>
  </si>
  <si>
    <t>Chase Nelson</t>
  </si>
  <si>
    <t>aokroley@gmail.com</t>
  </si>
  <si>
    <t>blaketobias3@gmail.com</t>
  </si>
  <si>
    <t>20-18533</t>
  </si>
  <si>
    <t>craigneu@yahoo.com</t>
  </si>
  <si>
    <t>chesmore3726@gmail.com</t>
  </si>
  <si>
    <t>carlisle_april@yahoo.com</t>
  </si>
  <si>
    <t>22-68509</t>
  </si>
  <si>
    <t>chriseberhardt0601@gmail.com</t>
  </si>
  <si>
    <t>hutters4@gmail.com</t>
  </si>
  <si>
    <t>amby1883@gmail.com</t>
  </si>
  <si>
    <t>malyhunter50@gmail.com</t>
  </si>
  <si>
    <t>leetxai@gmail.com</t>
  </si>
  <si>
    <t>21-34998</t>
  </si>
  <si>
    <t>18-39489</t>
  </si>
  <si>
    <t>Brooke Parkhurst</t>
  </si>
  <si>
    <t>parkhb24@llhs.org</t>
  </si>
  <si>
    <t>22-71650</t>
  </si>
  <si>
    <t>charlessmy390@gmail.com</t>
  </si>
  <si>
    <t>21-37403</t>
  </si>
  <si>
    <t>Connor Smith</t>
  </si>
  <si>
    <t>21-56645</t>
  </si>
  <si>
    <t>mryndycz@gmail.com</t>
  </si>
  <si>
    <t>kbenson3003@yahoo.com</t>
  </si>
  <si>
    <t>17-69759</t>
  </si>
  <si>
    <t>landynganske@gmail.com</t>
  </si>
  <si>
    <t>23-14573</t>
  </si>
  <si>
    <t>19-38110</t>
  </si>
  <si>
    <t>18-58540</t>
  </si>
  <si>
    <t>23-28434</t>
  </si>
  <si>
    <t>nolanmcnallie@gmail.com</t>
  </si>
  <si>
    <t>11-687477</t>
  </si>
  <si>
    <t>17-62884</t>
  </si>
  <si>
    <t>Raymond Collette</t>
  </si>
  <si>
    <t>ddcollette@hotmail.com</t>
  </si>
  <si>
    <t>16-121898</t>
  </si>
  <si>
    <t>amberkrisher85@gmail.com</t>
  </si>
  <si>
    <t>22-71652</t>
  </si>
  <si>
    <t>sunnykeotay@gmail.com</t>
  </si>
  <si>
    <t>Trishverhage@yahoo.com</t>
  </si>
  <si>
    <t>17-48222</t>
  </si>
  <si>
    <t>17-48368</t>
  </si>
  <si>
    <t>16-106106</t>
  </si>
  <si>
    <t>22-61664</t>
  </si>
  <si>
    <t>23-44271</t>
  </si>
  <si>
    <t>15-110224</t>
  </si>
  <si>
    <t>18-56195</t>
  </si>
  <si>
    <t>23-34467</t>
  </si>
  <si>
    <t>22-61666</t>
  </si>
  <si>
    <t>samantha.schey@gmail.com</t>
  </si>
  <si>
    <t>skufner16@gmail.com</t>
  </si>
  <si>
    <t>glbeyer12@gmail.com</t>
  </si>
  <si>
    <t>kaidenstorck2007@icloud.com</t>
  </si>
  <si>
    <t>studn25@llhs.org</t>
  </si>
  <si>
    <t>cojamo7@gmail.com</t>
  </si>
  <si>
    <t>alexander.skripka@oregonsd.net</t>
  </si>
  <si>
    <t>nolefam@gmail.com</t>
  </si>
  <si>
    <t>kuffie16@gmail.com</t>
  </si>
  <si>
    <t>Ten Pin Alley</t>
  </si>
  <si>
    <t>Fitchburg</t>
  </si>
  <si>
    <t>Spartan Bowl</t>
  </si>
  <si>
    <t>McFarland</t>
  </si>
  <si>
    <t>Andrew</t>
  </si>
  <si>
    <t>Smith</t>
  </si>
  <si>
    <t>Bryce</t>
  </si>
  <si>
    <t>Gray</t>
  </si>
  <si>
    <t>Christopher</t>
  </si>
  <si>
    <t>Weber</t>
  </si>
  <si>
    <t>Colton</t>
  </si>
  <si>
    <t>Moen</t>
  </si>
  <si>
    <t>Hayes</t>
  </si>
  <si>
    <t>Eli</t>
  </si>
  <si>
    <t>Hawley</t>
  </si>
  <si>
    <t>Gabe</t>
  </si>
  <si>
    <t>Pinto</t>
  </si>
  <si>
    <t>Nathan</t>
  </si>
  <si>
    <t>Rahn</t>
  </si>
  <si>
    <t>Terek</t>
  </si>
  <si>
    <t>Verhage</t>
  </si>
  <si>
    <t>Topher</t>
  </si>
  <si>
    <t>Cieszynski</t>
  </si>
  <si>
    <t>Alexis</t>
  </si>
  <si>
    <t>Beard</t>
  </si>
  <si>
    <t>219th Tournament</t>
  </si>
  <si>
    <t>Badgerland Youth Bowlers Tour - February 16, 2025 at Ten Pin Alley</t>
  </si>
  <si>
    <t>Aly Rostan</t>
  </si>
  <si>
    <t>Aundrea Gomez</t>
  </si>
  <si>
    <t>Chloe White</t>
  </si>
  <si>
    <t>Halayna Smith</t>
  </si>
  <si>
    <t>Lilly Ryan</t>
  </si>
  <si>
    <t>McKenzie Ambler</t>
  </si>
  <si>
    <t>Sierra Mietzel</t>
  </si>
  <si>
    <t>01a</t>
  </si>
  <si>
    <t>03a</t>
  </si>
  <si>
    <t>05a</t>
  </si>
  <si>
    <t>07c</t>
  </si>
  <si>
    <t>01b</t>
  </si>
  <si>
    <t>01c</t>
  </si>
  <si>
    <t>02e</t>
  </si>
  <si>
    <t>02f</t>
  </si>
  <si>
    <t>02g</t>
  </si>
  <si>
    <t>03b</t>
  </si>
  <si>
    <t>03c</t>
  </si>
  <si>
    <t>04e</t>
  </si>
  <si>
    <t>04f</t>
  </si>
  <si>
    <t>04g</t>
  </si>
  <si>
    <t>05b</t>
  </si>
  <si>
    <t>05c</t>
  </si>
  <si>
    <t>06e</t>
  </si>
  <si>
    <t>06f</t>
  </si>
  <si>
    <t>06g</t>
  </si>
  <si>
    <t>Bode Miller</t>
  </si>
  <si>
    <t>Colin Koskelin</t>
  </si>
  <si>
    <t>Gavin Cassidy</t>
  </si>
  <si>
    <t>Henry Siebold</t>
  </si>
  <si>
    <t>Hudson Toft</t>
  </si>
  <si>
    <t>Jaron Obrenski</t>
  </si>
  <si>
    <t>Jase Kufner</t>
  </si>
  <si>
    <t>Jon Zumwalt</t>
  </si>
  <si>
    <t>Louie Johnson</t>
  </si>
  <si>
    <t>Miles McNallie</t>
  </si>
  <si>
    <t>Myles Bisco</t>
  </si>
  <si>
    <t>Reece Raven</t>
  </si>
  <si>
    <t>Rilee Rice</t>
  </si>
  <si>
    <t>Zack Durkee</t>
  </si>
  <si>
    <t>Will Radke</t>
  </si>
  <si>
    <t>Zach Zumwalt</t>
  </si>
  <si>
    <t>Tray Mitchell</t>
  </si>
  <si>
    <t>Talyn Neuman</t>
  </si>
  <si>
    <t>07a</t>
  </si>
  <si>
    <t>08e</t>
  </si>
  <si>
    <t>07b</t>
  </si>
  <si>
    <t>08f</t>
  </si>
  <si>
    <t>09a</t>
  </si>
  <si>
    <t>09b</t>
  </si>
  <si>
    <t>09c</t>
  </si>
  <si>
    <t>10g</t>
  </si>
  <si>
    <t>11a</t>
  </si>
  <si>
    <t>11b</t>
  </si>
  <si>
    <t>11c</t>
  </si>
  <si>
    <t>13a</t>
  </si>
  <si>
    <t>13b</t>
  </si>
  <si>
    <t>13c</t>
  </si>
  <si>
    <t>14e</t>
  </si>
  <si>
    <t>14f</t>
  </si>
  <si>
    <t>14g</t>
  </si>
  <si>
    <t>15a</t>
  </si>
  <si>
    <t>15b</t>
  </si>
  <si>
    <t>15c</t>
  </si>
  <si>
    <t>16e</t>
  </si>
  <si>
    <t>16f</t>
  </si>
  <si>
    <t>17a</t>
  </si>
  <si>
    <t>17b</t>
  </si>
  <si>
    <t>17c</t>
  </si>
  <si>
    <t>18e</t>
  </si>
  <si>
    <t>18f</t>
  </si>
  <si>
    <t>18g</t>
  </si>
  <si>
    <t>19a</t>
  </si>
  <si>
    <t>19b</t>
  </si>
  <si>
    <t>19c</t>
  </si>
  <si>
    <t>Alex Dybevik-Skripka</t>
  </si>
  <si>
    <t>Derek Hurst</t>
  </si>
  <si>
    <t>Drew Viney</t>
  </si>
  <si>
    <t>Garret Parkhurst</t>
  </si>
  <si>
    <t>Gavin Larsen</t>
  </si>
  <si>
    <t>Jacob Jensen Moyer</t>
  </si>
  <si>
    <t>Joe Myhre</t>
  </si>
  <si>
    <t>Mauricio Chavez</t>
  </si>
  <si>
    <t>Nathan Rahn</t>
  </si>
  <si>
    <t>Tyler Cassidy</t>
  </si>
  <si>
    <t>20e</t>
  </si>
  <si>
    <t>20f</t>
  </si>
  <si>
    <t>20g</t>
  </si>
  <si>
    <t>21a</t>
  </si>
  <si>
    <t>21b</t>
  </si>
  <si>
    <t>21c</t>
  </si>
  <si>
    <t>22e</t>
  </si>
  <si>
    <t>22f</t>
  </si>
  <si>
    <t>22g</t>
  </si>
  <si>
    <t>23a</t>
  </si>
  <si>
    <t>23b</t>
  </si>
  <si>
    <t>23c</t>
  </si>
  <si>
    <t>24e</t>
  </si>
  <si>
    <t>24f</t>
  </si>
  <si>
    <t>24g</t>
  </si>
  <si>
    <t>25a</t>
  </si>
  <si>
    <t>25b</t>
  </si>
  <si>
    <t>25c</t>
  </si>
  <si>
    <t>26e</t>
  </si>
  <si>
    <t>26f</t>
  </si>
  <si>
    <t>26g</t>
  </si>
  <si>
    <t>27a</t>
  </si>
  <si>
    <t>27b</t>
  </si>
  <si>
    <t>27c</t>
  </si>
  <si>
    <t>28e</t>
  </si>
  <si>
    <t>28f</t>
  </si>
  <si>
    <t>28g</t>
  </si>
  <si>
    <t>29a</t>
  </si>
  <si>
    <t>29b</t>
  </si>
  <si>
    <t>29c</t>
  </si>
  <si>
    <t>30e</t>
  </si>
  <si>
    <t>30f</t>
  </si>
  <si>
    <t>30g</t>
  </si>
  <si>
    <t>31a</t>
  </si>
  <si>
    <t>31b</t>
  </si>
  <si>
    <t>31c</t>
  </si>
  <si>
    <t>32e</t>
  </si>
  <si>
    <t>32f</t>
  </si>
  <si>
    <t>32g</t>
  </si>
  <si>
    <t>08g</t>
  </si>
  <si>
    <t>Juliann Verdecchia</t>
  </si>
  <si>
    <t>12g</t>
  </si>
  <si>
    <t>Bently Jenkins</t>
  </si>
  <si>
    <t>Owen Feltz</t>
  </si>
  <si>
    <t>16g</t>
  </si>
  <si>
    <t>Carson Kenney</t>
  </si>
  <si>
    <t>Brayden Champion</t>
  </si>
  <si>
    <t>Ben Medina</t>
  </si>
  <si>
    <t>29d</t>
  </si>
  <si>
    <t>Topher Cieszynski</t>
  </si>
  <si>
    <t>Shawn Houfe</t>
  </si>
  <si>
    <t>JJ Gorshels</t>
  </si>
  <si>
    <t>15d</t>
  </si>
  <si>
    <t>10F</t>
  </si>
  <si>
    <t>13C</t>
  </si>
  <si>
    <t>15D</t>
  </si>
  <si>
    <t>29C</t>
  </si>
  <si>
    <t>12th</t>
  </si>
  <si>
    <t>13th</t>
  </si>
  <si>
    <t>14th</t>
  </si>
  <si>
    <t>Junior Gold</t>
  </si>
  <si>
    <t>boys scratch 10th=$65, 11th=$57, 12th=$49, 13th=$41, 14th=$33</t>
  </si>
  <si>
    <t>boys handicap 10th=$67, 11th=$58, 12th=$50, 13th=$42, 14th=$33, 15th=$0, 16th=$0</t>
  </si>
  <si>
    <t>701 Dominic Hutter</t>
  </si>
  <si>
    <t>645 Maggie Porter</t>
  </si>
  <si>
    <t>656 Michael Paul</t>
  </si>
  <si>
    <t>568 Kaylee Kleinheinz</t>
  </si>
  <si>
    <t>Zack Zumwalt</t>
  </si>
  <si>
    <t>259 Charles Smyth</t>
  </si>
  <si>
    <t>203 Sierra Mietzel</t>
  </si>
  <si>
    <t>258 Jaron Obrenski</t>
  </si>
  <si>
    <t>203 Stella Hafenstein</t>
  </si>
  <si>
    <t>18-56171</t>
  </si>
  <si>
    <t>18-55673</t>
  </si>
  <si>
    <t>24-7506</t>
  </si>
  <si>
    <t>23-24229</t>
  </si>
  <si>
    <t>15-83172</t>
  </si>
  <si>
    <t>24-32496</t>
  </si>
  <si>
    <t>22-8307</t>
  </si>
  <si>
    <t>23-34455</t>
  </si>
  <si>
    <t>23-52634</t>
  </si>
  <si>
    <t>16-106281</t>
  </si>
  <si>
    <t>22-8310</t>
  </si>
  <si>
    <t>7914-5914</t>
  </si>
  <si>
    <t>19-14156</t>
  </si>
  <si>
    <t>15-89318</t>
  </si>
  <si>
    <t>18-39456</t>
  </si>
  <si>
    <t>24-26103</t>
  </si>
  <si>
    <t>Hudson Seifert</t>
  </si>
  <si>
    <t>20-18485</t>
  </si>
  <si>
    <t>7914-28420</t>
  </si>
  <si>
    <t>Badgerland Youth Bowlers Tour - 2/16/2025</t>
  </si>
  <si>
    <t>reeceraven10@gmail.com</t>
  </si>
  <si>
    <t>dmedina1973531@gmail.com</t>
  </si>
  <si>
    <t>dhayes210@gmail.com</t>
  </si>
  <si>
    <t>panthersfan_09@icloud.com</t>
  </si>
  <si>
    <t>amykay27@gmail.com</t>
  </si>
  <si>
    <t>hollowaysweettreats913@gmail.com</t>
  </si>
  <si>
    <t>parkhg26@llhs.org</t>
  </si>
  <si>
    <t>chavezlmauricio07@gmail.com</t>
  </si>
  <si>
    <t>mietzclan@yahoo.com</t>
  </si>
  <si>
    <t>curtispaul@gmail.com</t>
  </si>
  <si>
    <t>karier@charter.net</t>
  </si>
  <si>
    <t>kfrostan@yahoo.com</t>
  </si>
  <si>
    <t>jn.kleinheinz@gmail.com</t>
  </si>
  <si>
    <t>ryanlilly380@gmail.com</t>
  </si>
  <si>
    <t>check#1103 to SMART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</si>
</sst>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mmmm\ d\,\ yy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/>
    <xf numFmtId="0" fontId="2" fillId="0" borderId="0" xfId="1" applyFont="1" applyAlignment="1">
      <alignment horizontal="right"/>
    </xf>
    <xf numFmtId="14" fontId="1" fillId="0" borderId="3" xfId="1" applyNumberFormat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3" xfId="1" applyBorder="1"/>
    <xf numFmtId="0" fontId="2" fillId="2" borderId="1" xfId="1" applyFont="1" applyFill="1" applyBorder="1"/>
    <xf numFmtId="0" fontId="1" fillId="2" borderId="1" xfId="1" applyFill="1" applyBorder="1"/>
    <xf numFmtId="0" fontId="1" fillId="0" borderId="4" xfId="1" applyBorder="1"/>
    <xf numFmtId="0" fontId="1" fillId="0" borderId="1" xfId="1" applyBorder="1" applyAlignment="1">
      <alignment horizontal="left" indent="1"/>
    </xf>
    <xf numFmtId="0" fontId="1" fillId="0" borderId="0" xfId="1" applyAlignment="1">
      <alignment horizontal="center"/>
    </xf>
    <xf numFmtId="8" fontId="1" fillId="0" borderId="5" xfId="1" applyNumberFormat="1" applyBorder="1" applyAlignment="1">
      <alignment horizontal="center"/>
    </xf>
    <xf numFmtId="0" fontId="1" fillId="0" borderId="7" xfId="1" applyBorder="1" applyAlignment="1">
      <alignment horizontal="center"/>
    </xf>
    <xf numFmtId="8" fontId="1" fillId="0" borderId="1" xfId="1" applyNumberFormat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" fillId="0" borderId="5" xfId="1" applyBorder="1" applyAlignment="1">
      <alignment horizontal="center"/>
    </xf>
    <xf numFmtId="8" fontId="1" fillId="2" borderId="1" xfId="1" applyNumberFormat="1" applyFill="1" applyBorder="1" applyAlignment="1">
      <alignment horizontal="center"/>
    </xf>
    <xf numFmtId="165" fontId="1" fillId="0" borderId="1" xfId="1" applyNumberFormat="1" applyBorder="1"/>
    <xf numFmtId="165" fontId="2" fillId="0" borderId="12" xfId="1" applyNumberFormat="1" applyFont="1" applyBorder="1"/>
    <xf numFmtId="0" fontId="2" fillId="6" borderId="1" xfId="1" applyFont="1" applyFill="1" applyBorder="1"/>
    <xf numFmtId="165" fontId="2" fillId="6" borderId="1" xfId="1" applyNumberFormat="1" applyFont="1" applyFill="1" applyBorder="1"/>
    <xf numFmtId="0" fontId="2" fillId="0" borderId="12" xfId="1" applyFont="1" applyBorder="1"/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right"/>
    </xf>
    <xf numFmtId="165" fontId="2" fillId="0" borderId="1" xfId="1" applyNumberFormat="1" applyFont="1" applyBorder="1"/>
    <xf numFmtId="0" fontId="1" fillId="5" borderId="0" xfId="1" applyFill="1" applyAlignment="1">
      <alignment horizontal="left" indent="1"/>
    </xf>
    <xf numFmtId="0" fontId="1" fillId="5" borderId="0" xfId="1" applyFill="1"/>
    <xf numFmtId="6" fontId="2" fillId="0" borderId="0" xfId="1" applyNumberFormat="1" applyFont="1"/>
    <xf numFmtId="6" fontId="2" fillId="7" borderId="13" xfId="1" applyNumberFormat="1" applyFont="1" applyFill="1" applyBorder="1"/>
    <xf numFmtId="0" fontId="1" fillId="0" borderId="0" xfId="1" applyAlignment="1">
      <alignment horizontal="left"/>
    </xf>
    <xf numFmtId="1" fontId="1" fillId="0" borderId="0" xfId="1" applyNumberForma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left"/>
    </xf>
    <xf numFmtId="0" fontId="1" fillId="0" borderId="0" xfId="1" applyAlignment="1">
      <alignment horizontal="right"/>
    </xf>
    <xf numFmtId="1" fontId="2" fillId="0" borderId="0" xfId="1" applyNumberFormat="1" applyFont="1" applyAlignment="1">
      <alignment horizontal="center"/>
    </xf>
    <xf numFmtId="0" fontId="1" fillId="0" borderId="0" xfId="1" applyAlignment="1">
      <alignment horizontal="left" indent="1"/>
    </xf>
    <xf numFmtId="0" fontId="3" fillId="0" borderId="0" xfId="2" applyAlignment="1" applyProtection="1">
      <alignment horizontal="right"/>
    </xf>
    <xf numFmtId="0" fontId="1" fillId="0" borderId="0" xfId="1" applyAlignment="1">
      <alignment horizontal="left" indent="2"/>
    </xf>
    <xf numFmtId="164" fontId="2" fillId="0" borderId="0" xfId="1" applyNumberFormat="1" applyFont="1"/>
    <xf numFmtId="164" fontId="2" fillId="6" borderId="14" xfId="1" applyNumberFormat="1" applyFont="1" applyFill="1" applyBorder="1"/>
    <xf numFmtId="49" fontId="1" fillId="0" borderId="0" xfId="1" applyNumberFormat="1"/>
    <xf numFmtId="0" fontId="4" fillId="0" borderId="1" xfId="1" applyFont="1" applyBorder="1"/>
    <xf numFmtId="0" fontId="4" fillId="0" borderId="0" xfId="1" applyFont="1"/>
    <xf numFmtId="0" fontId="2" fillId="6" borderId="17" xfId="1" applyFont="1" applyFill="1" applyBorder="1"/>
    <xf numFmtId="0" fontId="1" fillId="6" borderId="4" xfId="1" applyFill="1" applyBorder="1"/>
    <xf numFmtId="0" fontId="2" fillId="0" borderId="7" xfId="1" applyFont="1" applyBorder="1" applyAlignment="1">
      <alignment horizontal="left"/>
    </xf>
    <xf numFmtId="1" fontId="1" fillId="0" borderId="1" xfId="1" applyNumberFormat="1" applyBorder="1"/>
    <xf numFmtId="0" fontId="1" fillId="0" borderId="11" xfId="1" applyBorder="1" applyAlignment="1">
      <alignment horizontal="center"/>
    </xf>
    <xf numFmtId="0" fontId="2" fillId="4" borderId="11" xfId="1" applyFont="1" applyFill="1" applyBorder="1"/>
    <xf numFmtId="0" fontId="6" fillId="8" borderId="1" xfId="1" applyFont="1" applyFill="1" applyBorder="1"/>
    <xf numFmtId="1" fontId="7" fillId="0" borderId="1" xfId="1" applyNumberFormat="1" applyFont="1" applyBorder="1"/>
    <xf numFmtId="0" fontId="2" fillId="8" borderId="1" xfId="1" applyFont="1" applyFill="1" applyBorder="1"/>
    <xf numFmtId="0" fontId="2" fillId="0" borderId="12" xfId="1" applyFont="1" applyBorder="1" applyAlignment="1">
      <alignment horizontal="center"/>
    </xf>
    <xf numFmtId="0" fontId="2" fillId="9" borderId="12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4" borderId="12" xfId="1" applyFont="1" applyFill="1" applyBorder="1" applyAlignment="1">
      <alignment horizontal="center"/>
    </xf>
    <xf numFmtId="0" fontId="2" fillId="8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1" fontId="2" fillId="0" borderId="12" xfId="1" applyNumberFormat="1" applyFont="1" applyBorder="1"/>
    <xf numFmtId="0" fontId="1" fillId="4" borderId="1" xfId="1" applyFill="1" applyBorder="1" applyAlignment="1">
      <alignment horizontal="center"/>
    </xf>
    <xf numFmtId="0" fontId="1" fillId="9" borderId="1" xfId="1" applyFill="1" applyBorder="1"/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center"/>
    </xf>
    <xf numFmtId="0" fontId="2" fillId="10" borderId="1" xfId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1" fillId="8" borderId="12" xfId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1" fillId="8" borderId="11" xfId="1" applyFill="1" applyBorder="1" applyAlignment="1">
      <alignment horizontal="center"/>
    </xf>
    <xf numFmtId="165" fontId="1" fillId="0" borderId="0" xfId="1" applyNumberFormat="1" applyAlignment="1">
      <alignment horizontal="center"/>
    </xf>
    <xf numFmtId="1" fontId="1" fillId="0" borderId="0" xfId="1" applyNumberFormat="1"/>
    <xf numFmtId="6" fontId="1" fillId="0" borderId="0" xfId="1" applyNumberFormat="1"/>
    <xf numFmtId="0" fontId="2" fillId="5" borderId="11" xfId="1" applyFont="1" applyFill="1" applyBorder="1"/>
    <xf numFmtId="0" fontId="1" fillId="5" borderId="1" xfId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10" borderId="0" xfId="1" applyFont="1" applyFill="1" applyAlignment="1">
      <alignment horizontal="center"/>
    </xf>
    <xf numFmtId="0" fontId="4" fillId="0" borderId="0" xfId="1" applyFont="1" applyAlignment="1">
      <alignment horizontal="left"/>
    </xf>
    <xf numFmtId="0" fontId="9" fillId="4" borderId="0" xfId="1" applyFont="1" applyFill="1"/>
    <xf numFmtId="0" fontId="7" fillId="5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8" borderId="0" xfId="1" applyFont="1" applyFill="1" applyAlignment="1">
      <alignment horizontal="center"/>
    </xf>
    <xf numFmtId="0" fontId="7" fillId="0" borderId="0" xfId="1" applyFont="1"/>
    <xf numFmtId="0" fontId="7" fillId="0" borderId="3" xfId="1" applyFont="1" applyBorder="1" applyAlignment="1">
      <alignment horizontal="center"/>
    </xf>
    <xf numFmtId="0" fontId="8" fillId="10" borderId="3" xfId="1" applyFont="1" applyFill="1" applyBorder="1" applyAlignment="1">
      <alignment horizontal="center"/>
    </xf>
    <xf numFmtId="0" fontId="8" fillId="11" borderId="3" xfId="1" applyFont="1" applyFill="1" applyBorder="1" applyAlignment="1">
      <alignment horizontal="center"/>
    </xf>
    <xf numFmtId="0" fontId="7" fillId="5" borderId="19" xfId="1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/>
    </xf>
    <xf numFmtId="0" fontId="8" fillId="9" borderId="3" xfId="1" applyFont="1" applyFill="1" applyBorder="1" applyAlignment="1">
      <alignment horizontal="center"/>
    </xf>
    <xf numFmtId="0" fontId="8" fillId="8" borderId="3" xfId="1" applyFont="1" applyFill="1" applyBorder="1" applyAlignment="1">
      <alignment horizontal="center"/>
    </xf>
    <xf numFmtId="0" fontId="7" fillId="10" borderId="3" xfId="1" applyFont="1" applyFill="1" applyBorder="1" applyAlignment="1">
      <alignment horizontal="center"/>
    </xf>
    <xf numFmtId="0" fontId="8" fillId="5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7" fillId="0" borderId="3" xfId="1" applyFont="1" applyBorder="1"/>
    <xf numFmtId="1" fontId="1" fillId="0" borderId="3" xfId="1" applyNumberFormat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0" borderId="11" xfId="1" applyFont="1" applyBorder="1"/>
    <xf numFmtId="0" fontId="4" fillId="9" borderId="11" xfId="1" applyFont="1" applyFill="1" applyBorder="1"/>
    <xf numFmtId="0" fontId="4" fillId="0" borderId="11" xfId="1" applyFont="1" applyBorder="1" applyAlignment="1">
      <alignment horizontal="center"/>
    </xf>
    <xf numFmtId="0" fontId="5" fillId="10" borderId="11" xfId="1" applyFont="1" applyFill="1" applyBorder="1" applyAlignment="1">
      <alignment horizontal="center"/>
    </xf>
    <xf numFmtId="0" fontId="5" fillId="11" borderId="11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9" borderId="11" xfId="1" applyFont="1" applyFill="1" applyBorder="1" applyAlignment="1">
      <alignment horizontal="center"/>
    </xf>
    <xf numFmtId="0" fontId="5" fillId="8" borderId="11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9" borderId="1" xfId="1" applyFont="1" applyFill="1" applyBorder="1"/>
    <xf numFmtId="0" fontId="4" fillId="0" borderId="1" xfId="1" applyFont="1" applyBorder="1" applyAlignment="1">
      <alignment horizontal="center"/>
    </xf>
    <xf numFmtId="0" fontId="5" fillId="10" borderId="1" xfId="1" applyFont="1" applyFill="1" applyBorder="1" applyAlignment="1">
      <alignment horizontal="center"/>
    </xf>
    <xf numFmtId="0" fontId="5" fillId="11" borderId="1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5" fillId="8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5" fillId="0" borderId="0" xfId="1" applyFont="1"/>
    <xf numFmtId="6" fontId="4" fillId="0" borderId="0" xfId="1" applyNumberFormat="1" applyFont="1"/>
    <xf numFmtId="0" fontId="9" fillId="5" borderId="0" xfId="1" applyFont="1" applyFill="1"/>
    <xf numFmtId="1" fontId="7" fillId="0" borderId="0" xfId="1" applyNumberFormat="1" applyFont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8" borderId="3" xfId="1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2" fillId="8" borderId="11" xfId="1" applyFont="1" applyFill="1" applyBorder="1" applyAlignment="1">
      <alignment horizontal="center"/>
    </xf>
    <xf numFmtId="1" fontId="1" fillId="0" borderId="11" xfId="1" applyNumberFormat="1" applyBorder="1" applyAlignment="1">
      <alignment horizontal="center"/>
    </xf>
    <xf numFmtId="0" fontId="1" fillId="11" borderId="1" xfId="1" applyFill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1" fillId="0" borderId="17" xfId="1" applyBorder="1"/>
    <xf numFmtId="1" fontId="2" fillId="0" borderId="18" xfId="1" applyNumberFormat="1" applyFont="1" applyBorder="1" applyAlignment="1">
      <alignment horizontal="right"/>
    </xf>
    <xf numFmtId="6" fontId="2" fillId="0" borderId="13" xfId="1" applyNumberFormat="1" applyFont="1" applyBorder="1" applyAlignment="1">
      <alignment horizontal="center"/>
    </xf>
    <xf numFmtId="0" fontId="1" fillId="0" borderId="0" xfId="1" applyAlignment="1">
      <alignment horizontal="left" wrapText="1" indent="1"/>
    </xf>
    <xf numFmtId="164" fontId="2" fillId="14" borderId="0" xfId="1" applyNumberFormat="1" applyFont="1" applyFill="1"/>
    <xf numFmtId="0" fontId="10" fillId="0" borderId="0" xfId="2" applyFont="1" applyAlignment="1" applyProtection="1">
      <alignment horizontal="right"/>
    </xf>
    <xf numFmtId="165" fontId="4" fillId="0" borderId="1" xfId="1" applyNumberFormat="1" applyFont="1" applyBorder="1"/>
    <xf numFmtId="15" fontId="2" fillId="0" borderId="0" xfId="1" applyNumberFormat="1" applyFont="1" applyAlignment="1">
      <alignment horizontal="center"/>
    </xf>
    <xf numFmtId="15" fontId="1" fillId="0" borderId="0" xfId="1" applyNumberFormat="1" applyAlignment="1">
      <alignment horizontal="center"/>
    </xf>
    <xf numFmtId="15" fontId="2" fillId="0" borderId="1" xfId="1" applyNumberFormat="1" applyFont="1" applyBorder="1"/>
    <xf numFmtId="15" fontId="1" fillId="0" borderId="1" xfId="1" applyNumberFormat="1" applyBorder="1"/>
    <xf numFmtId="0" fontId="2" fillId="0" borderId="11" xfId="1" applyFont="1" applyBorder="1"/>
    <xf numFmtId="0" fontId="1" fillId="0" borderId="11" xfId="1" applyBorder="1"/>
    <xf numFmtId="0" fontId="1" fillId="0" borderId="0" xfId="1" applyAlignment="1">
      <alignment horizontal="left" wrapText="1"/>
    </xf>
    <xf numFmtId="0" fontId="5" fillId="0" borderId="1" xfId="1" applyFont="1" applyBorder="1"/>
    <xf numFmtId="0" fontId="2" fillId="0" borderId="3" xfId="1" applyFont="1" applyBorder="1"/>
    <xf numFmtId="0" fontId="11" fillId="0" borderId="0" xfId="1" applyFont="1"/>
    <xf numFmtId="0" fontId="12" fillId="0" borderId="0" xfId="1" applyFont="1" applyAlignment="1">
      <alignment horizontal="right"/>
    </xf>
    <xf numFmtId="14" fontId="11" fillId="0" borderId="3" xfId="1" applyNumberFormat="1" applyFont="1" applyBorder="1" applyAlignment="1">
      <alignment horizontal="left"/>
    </xf>
    <xf numFmtId="0" fontId="11" fillId="0" borderId="3" xfId="1" applyFont="1" applyBorder="1"/>
    <xf numFmtId="0" fontId="11" fillId="0" borderId="4" xfId="1" applyFont="1" applyBorder="1"/>
    <xf numFmtId="0" fontId="2" fillId="0" borderId="1" xfId="1" applyFont="1" applyBorder="1" applyAlignment="1">
      <alignment horizontal="left" indent="1"/>
    </xf>
    <xf numFmtId="14" fontId="11" fillId="0" borderId="0" xfId="1" applyNumberFormat="1" applyFont="1" applyAlignment="1">
      <alignment horizontal="left"/>
    </xf>
    <xf numFmtId="0" fontId="12" fillId="0" borderId="0" xfId="1" applyFont="1"/>
    <xf numFmtId="0" fontId="4" fillId="5" borderId="11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0" fontId="12" fillId="0" borderId="0" xfId="1" applyFont="1" applyAlignment="1">
      <alignment horizontal="left"/>
    </xf>
    <xf numFmtId="0" fontId="2" fillId="15" borderId="0" xfId="1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1" applyFont="1" applyAlignment="1">
      <alignment horizontal="left"/>
    </xf>
    <xf numFmtId="0" fontId="14" fillId="0" borderId="0" xfId="1" applyFont="1"/>
    <xf numFmtId="0" fontId="16" fillId="0" borderId="0" xfId="1" applyFont="1" applyAlignment="1">
      <alignment horizontal="left"/>
    </xf>
    <xf numFmtId="164" fontId="16" fillId="0" borderId="0" xfId="1" applyNumberFormat="1" applyFont="1"/>
    <xf numFmtId="164" fontId="16" fillId="0" borderId="1" xfId="1" applyNumberFormat="1" applyFont="1" applyBorder="1"/>
    <xf numFmtId="0" fontId="14" fillId="0" borderId="1" xfId="1" applyFont="1" applyBorder="1" applyAlignment="1">
      <alignment horizontal="left"/>
    </xf>
    <xf numFmtId="0" fontId="14" fillId="0" borderId="1" xfId="1" applyFont="1" applyBorder="1"/>
    <xf numFmtId="164" fontId="14" fillId="0" borderId="1" xfId="1" applyNumberFormat="1" applyFont="1" applyBorder="1"/>
    <xf numFmtId="164" fontId="16" fillId="14" borderId="1" xfId="1" applyNumberFormat="1" applyFont="1" applyFill="1" applyBorder="1"/>
    <xf numFmtId="164" fontId="14" fillId="0" borderId="0" xfId="1" applyNumberFormat="1" applyFont="1"/>
    <xf numFmtId="166" fontId="1" fillId="0" borderId="3" xfId="1" applyNumberFormat="1" applyBorder="1" applyAlignment="1">
      <alignment horizontal="left"/>
    </xf>
    <xf numFmtId="0" fontId="1" fillId="13" borderId="1" xfId="1" applyFill="1" applyBorder="1"/>
    <xf numFmtId="0" fontId="1" fillId="13" borderId="12" xfId="1" applyFill="1" applyBorder="1"/>
    <xf numFmtId="49" fontId="1" fillId="0" borderId="15" xfId="1" applyNumberFormat="1" applyBorder="1"/>
    <xf numFmtId="49" fontId="1" fillId="0" borderId="16" xfId="1" applyNumberFormat="1" applyBorder="1"/>
    <xf numFmtId="8" fontId="1" fillId="0" borderId="1" xfId="1" applyNumberFormat="1" applyBorder="1" applyAlignment="1">
      <alignment horizontal="center" wrapText="1"/>
    </xf>
    <xf numFmtId="0" fontId="16" fillId="0" borderId="0" xfId="1" applyFont="1"/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/>
    <xf numFmtId="164" fontId="14" fillId="0" borderId="1" xfId="0" applyNumberFormat="1" applyFont="1" applyBorder="1"/>
    <xf numFmtId="0" fontId="14" fillId="0" borderId="1" xfId="1" applyFont="1" applyBorder="1" applyAlignment="1">
      <alignment horizontal="left" wrapText="1"/>
    </xf>
    <xf numFmtId="0" fontId="7" fillId="9" borderId="0" xfId="1" applyFont="1" applyFill="1" applyAlignment="1">
      <alignment horizontal="left"/>
    </xf>
    <xf numFmtId="0" fontId="4" fillId="9" borderId="1" xfId="1" applyFont="1" applyFill="1" applyBorder="1" applyAlignment="1">
      <alignment horizontal="left"/>
    </xf>
    <xf numFmtId="0" fontId="4" fillId="9" borderId="11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3" xfId="1" applyFont="1" applyBorder="1" applyAlignment="1">
      <alignment horizontal="center"/>
    </xf>
    <xf numFmtId="0" fontId="18" fillId="0" borderId="0" xfId="0" applyFont="1"/>
    <xf numFmtId="14" fontId="18" fillId="0" borderId="0" xfId="0" applyNumberFormat="1" applyFont="1"/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5" fillId="0" borderId="12" xfId="1" applyNumberFormat="1" applyFon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1" fillId="13" borderId="1" xfId="1" applyNumberFormat="1" applyFill="1" applyBorder="1"/>
    <xf numFmtId="164" fontId="7" fillId="0" borderId="0" xfId="1" applyNumberFormat="1" applyFont="1"/>
    <xf numFmtId="164" fontId="7" fillId="0" borderId="3" xfId="1" applyNumberFormat="1" applyFont="1" applyBorder="1"/>
    <xf numFmtId="164" fontId="4" fillId="0" borderId="11" xfId="1" applyNumberFormat="1" applyFont="1" applyBorder="1" applyAlignment="1">
      <alignment horizontal="center"/>
    </xf>
    <xf numFmtId="164" fontId="4" fillId="0" borderId="11" xfId="1" applyNumberFormat="1" applyFont="1" applyBorder="1"/>
    <xf numFmtId="0" fontId="4" fillId="13" borderId="1" xfId="1" applyFont="1" applyFill="1" applyBorder="1"/>
    <xf numFmtId="0" fontId="19" fillId="13" borderId="1" xfId="0" applyFont="1" applyFill="1" applyBorder="1"/>
    <xf numFmtId="0" fontId="20" fillId="0" borderId="1" xfId="1" applyFont="1" applyBorder="1"/>
    <xf numFmtId="165" fontId="1" fillId="16" borderId="1" xfId="1" applyNumberFormat="1" applyFill="1" applyBorder="1"/>
    <xf numFmtId="165" fontId="2" fillId="0" borderId="1" xfId="1" applyNumberFormat="1" applyFont="1" applyBorder="1" applyAlignment="1">
      <alignment horizontal="center"/>
    </xf>
    <xf numFmtId="0" fontId="21" fillId="0" borderId="0" xfId="1" applyFont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2" fillId="0" borderId="0" xfId="0" applyNumberFormat="1" applyFont="1"/>
    <xf numFmtId="164" fontId="23" fillId="0" borderId="14" xfId="0" applyNumberFormat="1" applyFont="1" applyBorder="1"/>
    <xf numFmtId="0" fontId="2" fillId="0" borderId="13" xfId="1" applyFont="1" applyBorder="1" applyAlignment="1">
      <alignment horizontal="right"/>
    </xf>
    <xf numFmtId="0" fontId="17" fillId="0" borderId="0" xfId="1" applyFont="1"/>
    <xf numFmtId="0" fontId="17" fillId="0" borderId="1" xfId="1" applyFont="1" applyBorder="1"/>
    <xf numFmtId="1" fontId="4" fillId="0" borderId="1" xfId="1" applyNumberFormat="1" applyFont="1" applyBorder="1" applyAlignment="1">
      <alignment horizontal="center"/>
    </xf>
    <xf numFmtId="0" fontId="1" fillId="13" borderId="11" xfId="1" applyFill="1" applyBorder="1" applyAlignment="1">
      <alignment horizontal="center"/>
    </xf>
    <xf numFmtId="0" fontId="1" fillId="13" borderId="1" xfId="1" applyFill="1" applyBorder="1" applyAlignment="1">
      <alignment horizontal="center"/>
    </xf>
    <xf numFmtId="164" fontId="1" fillId="0" borderId="11" xfId="1" applyNumberForma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6" fontId="2" fillId="0" borderId="0" xfId="1" applyNumberFormat="1" applyFont="1" applyAlignment="1">
      <alignment horizontal="center"/>
    </xf>
    <xf numFmtId="0" fontId="1" fillId="0" borderId="1" xfId="1" applyBorder="1" applyAlignment="1">
      <alignment horizontal="right"/>
    </xf>
    <xf numFmtId="165" fontId="1" fillId="17" borderId="1" xfId="1" applyNumberFormat="1" applyFill="1" applyBorder="1"/>
    <xf numFmtId="1" fontId="4" fillId="0" borderId="1" xfId="1" applyNumberFormat="1" applyFont="1" applyBorder="1"/>
    <xf numFmtId="164" fontId="4" fillId="0" borderId="11" xfId="1" applyNumberFormat="1" applyFont="1" applyBorder="1" applyAlignment="1">
      <alignment horizontal="right"/>
    </xf>
    <xf numFmtId="0" fontId="24" fillId="0" borderId="0" xfId="1" applyFont="1"/>
    <xf numFmtId="0" fontId="17" fillId="0" borderId="1" xfId="2" applyFont="1" applyBorder="1" applyAlignment="1" applyProtection="1"/>
    <xf numFmtId="0" fontId="15" fillId="0" borderId="1" xfId="0" applyFont="1" applyBorder="1"/>
    <xf numFmtId="0" fontId="4" fillId="0" borderId="1" xfId="2" applyFont="1" applyBorder="1" applyAlignment="1" applyProtection="1"/>
    <xf numFmtId="0" fontId="7" fillId="9" borderId="0" xfId="1" applyFont="1" applyFill="1" applyAlignment="1">
      <alignment horizontal="center"/>
    </xf>
    <xf numFmtId="0" fontId="19" fillId="0" borderId="1" xfId="0" applyFont="1" applyBorder="1"/>
    <xf numFmtId="1" fontId="4" fillId="7" borderId="1" xfId="1" applyNumberFormat="1" applyFont="1" applyFill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0" fontId="19" fillId="0" borderId="11" xfId="0" applyFont="1" applyBorder="1"/>
    <xf numFmtId="0" fontId="4" fillId="0" borderId="1" xfId="0" applyFont="1" applyBorder="1" applyAlignment="1">
      <alignment horizontal="center"/>
    </xf>
    <xf numFmtId="0" fontId="4" fillId="4" borderId="0" xfId="1" applyFont="1" applyFill="1" applyAlignment="1">
      <alignment horizontal="center"/>
    </xf>
    <xf numFmtId="0" fontId="1" fillId="18" borderId="0" xfId="1" applyFill="1" applyAlignment="1">
      <alignment horizontal="left" indent="1"/>
    </xf>
    <xf numFmtId="0" fontId="1" fillId="18" borderId="0" xfId="1" applyFill="1"/>
    <xf numFmtId="1" fontId="4" fillId="7" borderId="11" xfId="1" applyNumberFormat="1" applyFont="1" applyFill="1" applyBorder="1" applyAlignment="1">
      <alignment horizontal="center"/>
    </xf>
    <xf numFmtId="0" fontId="4" fillId="7" borderId="1" xfId="1" applyFont="1" applyFill="1" applyBorder="1"/>
    <xf numFmtId="0" fontId="5" fillId="0" borderId="12" xfId="1" applyFont="1" applyBorder="1"/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left"/>
    </xf>
    <xf numFmtId="0" fontId="1" fillId="0" borderId="5" xfId="1" applyBorder="1" applyAlignment="1">
      <alignment horizontal="left" indent="1"/>
    </xf>
    <xf numFmtId="0" fontId="1" fillId="0" borderId="6" xfId="1" applyBorder="1" applyAlignment="1">
      <alignment horizontal="left" indent="1"/>
    </xf>
    <xf numFmtId="0" fontId="1" fillId="0" borderId="7" xfId="1" applyBorder="1" applyAlignment="1">
      <alignment horizontal="left" inden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5" xfId="1" applyBorder="1" applyAlignment="1">
      <alignment horizontal="left" wrapText="1"/>
    </xf>
    <xf numFmtId="0" fontId="1" fillId="0" borderId="7" xfId="1" applyBorder="1" applyAlignment="1">
      <alignment horizontal="left" wrapText="1"/>
    </xf>
    <xf numFmtId="0" fontId="2" fillId="2" borderId="5" xfId="1" applyFont="1" applyFill="1" applyBorder="1" applyAlignment="1">
      <alignment horizontal="left"/>
    </xf>
    <xf numFmtId="0" fontId="2" fillId="2" borderId="6" xfId="1" applyFont="1" applyFill="1" applyBorder="1" applyAlignment="1">
      <alignment horizontal="left"/>
    </xf>
    <xf numFmtId="0" fontId="2" fillId="2" borderId="7" xfId="1" applyFont="1" applyFill="1" applyBorder="1" applyAlignment="1">
      <alignment horizontal="left"/>
    </xf>
    <xf numFmtId="0" fontId="1" fillId="0" borderId="1" xfId="1" applyBorder="1" applyAlignment="1">
      <alignment horizontal="left" indent="1"/>
    </xf>
    <xf numFmtId="0" fontId="1" fillId="0" borderId="1" xfId="1" applyBorder="1" applyAlignment="1">
      <alignment horizontal="left" wrapText="1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1" fillId="0" borderId="0" xfId="1" applyAlignment="1">
      <alignment horizontal="left"/>
    </xf>
    <xf numFmtId="8" fontId="2" fillId="6" borderId="4" xfId="1" applyNumberFormat="1" applyFont="1" applyFill="1" applyBorder="1" applyAlignment="1">
      <alignment horizontal="center"/>
    </xf>
    <xf numFmtId="8" fontId="2" fillId="6" borderId="18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" fillId="0" borderId="0" xfId="1" applyBorder="1"/>
    <xf numFmtId="0" fontId="4" fillId="9" borderId="0" xfId="1" applyFont="1" applyFill="1" applyBorder="1"/>
    <xf numFmtId="0" fontId="25" fillId="0" borderId="1" xfId="2" applyFont="1" applyBorder="1" applyAlignment="1" applyProtection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FF99"/>
      <color rgb="FFFF99FF"/>
      <color rgb="FFFF9999"/>
      <color rgb="FF99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bloxham584@gmail.com" TargetMode="External"/><Relationship Id="rId18" Type="http://schemas.openxmlformats.org/officeDocument/2006/relationships/hyperlink" Target="mailto:wwjodig@gmail.com" TargetMode="External"/><Relationship Id="rId26" Type="http://schemas.openxmlformats.org/officeDocument/2006/relationships/hyperlink" Target="mailto:beckidurkee@hotmail.com" TargetMode="External"/><Relationship Id="rId39" Type="http://schemas.openxmlformats.org/officeDocument/2006/relationships/hyperlink" Target="mailto:schell024@yahoo.com" TargetMode="External"/><Relationship Id="rId21" Type="http://schemas.openxmlformats.org/officeDocument/2006/relationships/hyperlink" Target="mailto:egorton22@gmail.com" TargetMode="External"/><Relationship Id="rId34" Type="http://schemas.openxmlformats.org/officeDocument/2006/relationships/hyperlink" Target="mailto:leetxai@gmail.com" TargetMode="External"/><Relationship Id="rId42" Type="http://schemas.openxmlformats.org/officeDocument/2006/relationships/hyperlink" Target="mailto:skufner16@gmail.com" TargetMode="External"/><Relationship Id="rId7" Type="http://schemas.openxmlformats.org/officeDocument/2006/relationships/hyperlink" Target="mailto:christophercieszynski06@gmail.com" TargetMode="External"/><Relationship Id="rId2" Type="http://schemas.openxmlformats.org/officeDocument/2006/relationships/hyperlink" Target="mailto:pollentierdpt@gmail.com" TargetMode="External"/><Relationship Id="rId16" Type="http://schemas.openxmlformats.org/officeDocument/2006/relationships/hyperlink" Target="mailto:grelmoen11@gmail.com" TargetMode="External"/><Relationship Id="rId29" Type="http://schemas.openxmlformats.org/officeDocument/2006/relationships/hyperlink" Target="mailto:dszurkajr@gmail.com" TargetMode="External"/><Relationship Id="rId1" Type="http://schemas.openxmlformats.org/officeDocument/2006/relationships/hyperlink" Target="mailto:schleuter1205@gmail.com" TargetMode="External"/><Relationship Id="rId6" Type="http://schemas.openxmlformats.org/officeDocument/2006/relationships/hyperlink" Target="mailto:haugepai29@gmail.com" TargetMode="External"/><Relationship Id="rId11" Type="http://schemas.openxmlformats.org/officeDocument/2006/relationships/hyperlink" Target="mailto:pollyjunior@yahoo.com" TargetMode="External"/><Relationship Id="rId24" Type="http://schemas.openxmlformats.org/officeDocument/2006/relationships/hyperlink" Target="mailto:super70bee@yahoo.com" TargetMode="External"/><Relationship Id="rId32" Type="http://schemas.openxmlformats.org/officeDocument/2006/relationships/hyperlink" Target="mailto:ddcollette@hotmail.com" TargetMode="External"/><Relationship Id="rId37" Type="http://schemas.openxmlformats.org/officeDocument/2006/relationships/hyperlink" Target="mailto:carlisle_april@yahoo.com" TargetMode="External"/><Relationship Id="rId40" Type="http://schemas.openxmlformats.org/officeDocument/2006/relationships/hyperlink" Target="mailto:aokroley@gmail.com" TargetMode="External"/><Relationship Id="rId45" Type="http://schemas.openxmlformats.org/officeDocument/2006/relationships/hyperlink" Target="mailto:amykay27@gmail.com" TargetMode="External"/><Relationship Id="rId5" Type="http://schemas.openxmlformats.org/officeDocument/2006/relationships/hyperlink" Target="mailto:dwildes@charter.ent" TargetMode="External"/><Relationship Id="rId15" Type="http://schemas.openxmlformats.org/officeDocument/2006/relationships/hyperlink" Target="mailto:jonkelling@gmail.com" TargetMode="External"/><Relationship Id="rId23" Type="http://schemas.openxmlformats.org/officeDocument/2006/relationships/hyperlink" Target="mailto:kpeanut05@gmail.com" TargetMode="External"/><Relationship Id="rId28" Type="http://schemas.openxmlformats.org/officeDocument/2006/relationships/hyperlink" Target="mailto:mmaly@mjtruck.com" TargetMode="External"/><Relationship Id="rId36" Type="http://schemas.openxmlformats.org/officeDocument/2006/relationships/hyperlink" Target="mailto:jarodefeld@gmail.com" TargetMode="External"/><Relationship Id="rId10" Type="http://schemas.openxmlformats.org/officeDocument/2006/relationships/hyperlink" Target="mailto:potterj@gelleville.k12.wi.us" TargetMode="External"/><Relationship Id="rId19" Type="http://schemas.openxmlformats.org/officeDocument/2006/relationships/hyperlink" Target="mailto:shanmike@charter.net" TargetMode="External"/><Relationship Id="rId31" Type="http://schemas.openxmlformats.org/officeDocument/2006/relationships/hyperlink" Target="mailto:charlessmy390@gmail.com" TargetMode="External"/><Relationship Id="rId44" Type="http://schemas.openxmlformats.org/officeDocument/2006/relationships/hyperlink" Target="mailto:kaidenstorck2007@icloud.com" TargetMode="External"/><Relationship Id="rId4" Type="http://schemas.openxmlformats.org/officeDocument/2006/relationships/hyperlink" Target="mailto:cvitense5885@gmail.com" TargetMode="External"/><Relationship Id="rId9" Type="http://schemas.openxmlformats.org/officeDocument/2006/relationships/hyperlink" Target="mailto:bakertayler12@gmail.com" TargetMode="External"/><Relationship Id="rId14" Type="http://schemas.openxmlformats.org/officeDocument/2006/relationships/hyperlink" Target="mailto:jacobringelstetter@gmail.com" TargetMode="External"/><Relationship Id="rId22" Type="http://schemas.openxmlformats.org/officeDocument/2006/relationships/hyperlink" Target="mailto:lynchter1971@aol.com" TargetMode="External"/><Relationship Id="rId27" Type="http://schemas.openxmlformats.org/officeDocument/2006/relationships/hyperlink" Target="mailto:beckidurkee@hotmail.com" TargetMode="External"/><Relationship Id="rId30" Type="http://schemas.openxmlformats.org/officeDocument/2006/relationships/hyperlink" Target="mailto:porterwi@hotmail.com" TargetMode="External"/><Relationship Id="rId35" Type="http://schemas.openxmlformats.org/officeDocument/2006/relationships/hyperlink" Target="mailto:sbrunet42@gmail.com" TargetMode="External"/><Relationship Id="rId43" Type="http://schemas.openxmlformats.org/officeDocument/2006/relationships/hyperlink" Target="mailto:glbeyer12@gmail.com" TargetMode="External"/><Relationship Id="rId8" Type="http://schemas.openxmlformats.org/officeDocument/2006/relationships/hyperlink" Target="mailto:tylermeade556@gmail.com" TargetMode="External"/><Relationship Id="rId3" Type="http://schemas.openxmlformats.org/officeDocument/2006/relationships/hyperlink" Target="mailto:malyhunter50@gmail.com" TargetMode="External"/><Relationship Id="rId12" Type="http://schemas.openxmlformats.org/officeDocument/2006/relationships/hyperlink" Target="mailto:medic1wisc@charter.ent" TargetMode="External"/><Relationship Id="rId17" Type="http://schemas.openxmlformats.org/officeDocument/2006/relationships/hyperlink" Target="mailto:tgorton813@gmail.com" TargetMode="External"/><Relationship Id="rId25" Type="http://schemas.openxmlformats.org/officeDocument/2006/relationships/hyperlink" Target="mailto:joemyhre06@gmail.com" TargetMode="External"/><Relationship Id="rId33" Type="http://schemas.openxmlformats.org/officeDocument/2006/relationships/hyperlink" Target="mailto:j.durkee4474@gmail.com" TargetMode="External"/><Relationship Id="rId38" Type="http://schemas.openxmlformats.org/officeDocument/2006/relationships/hyperlink" Target="mailto:rharms@hoopercorp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tfos.wellness@gmail.com" TargetMode="External"/><Relationship Id="rId41" Type="http://schemas.openxmlformats.org/officeDocument/2006/relationships/hyperlink" Target="mailto:samantha.sche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cbreunig@frontier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CF11-2D3E-4C18-906B-E69AE1125E3C}">
  <dimension ref="A1:H190"/>
  <sheetViews>
    <sheetView zoomScale="120" zoomScaleNormal="120" workbookViewId="0">
      <selection activeCell="D31" sqref="D1:D1048576"/>
    </sheetView>
  </sheetViews>
  <sheetFormatPr defaultColWidth="8.85546875" defaultRowHeight="12.75" x14ac:dyDescent="0.2"/>
  <cols>
    <col min="1" max="1" width="13.85546875" style="186" customWidth="1"/>
    <col min="2" max="2" width="15.28515625" style="186" customWidth="1"/>
    <col min="3" max="3" width="32.140625" style="177" bestFit="1" customWidth="1"/>
    <col min="4" max="4" width="23.5703125" style="229" hidden="1" customWidth="1"/>
    <col min="5" max="16384" width="8.85546875" style="2"/>
  </cols>
  <sheetData>
    <row r="1" spans="1:4" x14ac:dyDescent="0.2">
      <c r="A1" s="179" t="s">
        <v>788</v>
      </c>
    </row>
    <row r="2" spans="1:4" x14ac:dyDescent="0.2">
      <c r="A2" s="179" t="s">
        <v>240</v>
      </c>
      <c r="B2" s="193"/>
    </row>
    <row r="3" spans="1:4" x14ac:dyDescent="0.2">
      <c r="A3" s="179" t="s">
        <v>423</v>
      </c>
      <c r="B3" s="193"/>
      <c r="C3" s="179"/>
    </row>
    <row r="4" spans="1:4" x14ac:dyDescent="0.2">
      <c r="A4" s="180" t="s">
        <v>421</v>
      </c>
      <c r="C4" s="179"/>
    </row>
    <row r="6" spans="1:4" x14ac:dyDescent="0.2">
      <c r="A6" s="181"/>
      <c r="B6" s="184" t="s">
        <v>125</v>
      </c>
      <c r="C6" s="182" t="s">
        <v>65</v>
      </c>
      <c r="D6" s="230" t="s">
        <v>418</v>
      </c>
    </row>
    <row r="7" spans="1:4" x14ac:dyDescent="0.2">
      <c r="A7" s="184">
        <v>392</v>
      </c>
      <c r="B7" s="194" t="s">
        <v>774</v>
      </c>
      <c r="C7" s="183" t="s">
        <v>643</v>
      </c>
      <c r="D7" s="230"/>
    </row>
    <row r="8" spans="1:4" x14ac:dyDescent="0.2">
      <c r="A8" s="184">
        <v>392</v>
      </c>
      <c r="B8" s="184" t="s">
        <v>275</v>
      </c>
      <c r="C8" s="183" t="s">
        <v>267</v>
      </c>
      <c r="D8" s="242" t="s">
        <v>507</v>
      </c>
    </row>
    <row r="9" spans="1:4" x14ac:dyDescent="0.2">
      <c r="A9" s="184">
        <v>308</v>
      </c>
      <c r="B9" s="195" t="s">
        <v>353</v>
      </c>
      <c r="C9" s="183" t="s">
        <v>349</v>
      </c>
      <c r="D9" s="244" t="s">
        <v>579</v>
      </c>
    </row>
    <row r="10" spans="1:4" x14ac:dyDescent="0.2">
      <c r="A10" s="184">
        <v>287</v>
      </c>
      <c r="B10" s="184" t="s">
        <v>284</v>
      </c>
      <c r="C10" s="182" t="s">
        <v>278</v>
      </c>
      <c r="D10" s="230" t="s">
        <v>550</v>
      </c>
    </row>
    <row r="11" spans="1:4" x14ac:dyDescent="0.2">
      <c r="A11" s="184">
        <v>236</v>
      </c>
      <c r="B11" s="196" t="s">
        <v>769</v>
      </c>
      <c r="C11" s="183" t="s">
        <v>737</v>
      </c>
      <c r="D11" s="242"/>
    </row>
    <row r="12" spans="1:4" x14ac:dyDescent="0.2">
      <c r="A12" s="184">
        <v>226</v>
      </c>
      <c r="B12" s="184" t="s">
        <v>555</v>
      </c>
      <c r="C12" s="183" t="s">
        <v>441</v>
      </c>
      <c r="D12" s="230" t="s">
        <v>798</v>
      </c>
    </row>
    <row r="13" spans="1:4" x14ac:dyDescent="0.2">
      <c r="A13" s="184">
        <v>167</v>
      </c>
      <c r="B13" s="194" t="s">
        <v>775</v>
      </c>
      <c r="C13" s="183" t="s">
        <v>645</v>
      </c>
      <c r="D13" s="230"/>
    </row>
    <row r="14" spans="1:4" x14ac:dyDescent="0.2">
      <c r="A14" s="184">
        <v>159</v>
      </c>
      <c r="B14" s="243" t="s">
        <v>776</v>
      </c>
      <c r="C14" s="182" t="s">
        <v>649</v>
      </c>
      <c r="D14" s="242" t="s">
        <v>789</v>
      </c>
    </row>
    <row r="15" spans="1:4" x14ac:dyDescent="0.2">
      <c r="A15" s="184">
        <v>155</v>
      </c>
      <c r="B15" s="184" t="s">
        <v>342</v>
      </c>
      <c r="C15" s="182" t="s">
        <v>341</v>
      </c>
      <c r="D15" s="242" t="s">
        <v>504</v>
      </c>
    </row>
    <row r="16" spans="1:4" x14ac:dyDescent="0.2">
      <c r="A16" s="184">
        <v>154</v>
      </c>
      <c r="B16" s="195" t="s">
        <v>777</v>
      </c>
      <c r="C16" s="182" t="s">
        <v>744</v>
      </c>
      <c r="D16" s="242" t="s">
        <v>790</v>
      </c>
    </row>
    <row r="17" spans="1:8" x14ac:dyDescent="0.2">
      <c r="A17" s="184">
        <v>147</v>
      </c>
      <c r="B17" s="184" t="s">
        <v>256</v>
      </c>
      <c r="C17" s="182" t="s">
        <v>215</v>
      </c>
      <c r="D17" s="230" t="s">
        <v>537</v>
      </c>
    </row>
    <row r="18" spans="1:8" s="178" customFormat="1" x14ac:dyDescent="0.2">
      <c r="A18" s="184">
        <v>142</v>
      </c>
      <c r="B18" s="184" t="s">
        <v>778</v>
      </c>
      <c r="C18" s="183" t="s">
        <v>740</v>
      </c>
      <c r="E18" s="2"/>
      <c r="F18" s="2"/>
      <c r="G18" s="2"/>
      <c r="H18" s="2"/>
    </row>
    <row r="19" spans="1:8" s="178" customFormat="1" x14ac:dyDescent="0.2">
      <c r="A19" s="184">
        <v>139</v>
      </c>
      <c r="B19" s="195" t="s">
        <v>508</v>
      </c>
      <c r="C19" s="197" t="s">
        <v>378</v>
      </c>
      <c r="D19" s="230" t="s">
        <v>791</v>
      </c>
      <c r="E19" s="2"/>
      <c r="F19" s="2"/>
      <c r="G19" s="2"/>
      <c r="H19" s="2"/>
    </row>
    <row r="20" spans="1:8" s="178" customFormat="1" x14ac:dyDescent="0.2">
      <c r="A20" s="184">
        <v>139</v>
      </c>
      <c r="B20" s="195" t="s">
        <v>779</v>
      </c>
      <c r="C20" s="183" t="s">
        <v>653</v>
      </c>
      <c r="D20" s="230" t="s">
        <v>792</v>
      </c>
      <c r="E20" s="2"/>
      <c r="F20" s="2"/>
      <c r="G20" s="2"/>
      <c r="H20" s="2"/>
    </row>
    <row r="21" spans="1:8" s="178" customFormat="1" x14ac:dyDescent="0.2">
      <c r="A21" s="184">
        <v>134</v>
      </c>
      <c r="B21" s="194" t="s">
        <v>770</v>
      </c>
      <c r="C21" s="182" t="s">
        <v>640</v>
      </c>
      <c r="D21" s="230" t="s">
        <v>799</v>
      </c>
      <c r="E21" s="2"/>
      <c r="F21" s="2"/>
      <c r="G21" s="2"/>
      <c r="H21" s="2"/>
    </row>
    <row r="22" spans="1:8" s="178" customFormat="1" x14ac:dyDescent="0.2">
      <c r="A22" s="184">
        <v>132</v>
      </c>
      <c r="B22" s="195" t="s">
        <v>384</v>
      </c>
      <c r="C22" s="183" t="s">
        <v>368</v>
      </c>
      <c r="D22" s="242" t="s">
        <v>528</v>
      </c>
      <c r="E22" s="2"/>
      <c r="F22" s="2"/>
      <c r="G22" s="2"/>
      <c r="H22" s="2"/>
    </row>
    <row r="23" spans="1:8" s="178" customFormat="1" x14ac:dyDescent="0.2">
      <c r="A23" s="184">
        <v>107</v>
      </c>
      <c r="B23" s="194" t="s">
        <v>363</v>
      </c>
      <c r="C23" s="183" t="s">
        <v>303</v>
      </c>
      <c r="D23" s="230" t="s">
        <v>536</v>
      </c>
      <c r="E23" s="2"/>
      <c r="F23" s="2"/>
      <c r="G23" s="2"/>
      <c r="H23" s="2"/>
    </row>
    <row r="24" spans="1:8" s="178" customFormat="1" x14ac:dyDescent="0.2">
      <c r="A24" s="184">
        <v>106</v>
      </c>
      <c r="B24" s="184" t="s">
        <v>780</v>
      </c>
      <c r="C24" s="182" t="s">
        <v>742</v>
      </c>
      <c r="D24" s="230"/>
      <c r="E24" s="2"/>
      <c r="F24" s="2"/>
      <c r="G24" s="2"/>
      <c r="H24" s="2"/>
    </row>
    <row r="25" spans="1:8" s="178" customFormat="1" x14ac:dyDescent="0.2">
      <c r="A25" s="184">
        <v>104</v>
      </c>
      <c r="B25" s="184" t="s">
        <v>383</v>
      </c>
      <c r="C25" s="183" t="s">
        <v>367</v>
      </c>
      <c r="D25" s="242" t="s">
        <v>398</v>
      </c>
      <c r="E25" s="2"/>
      <c r="F25" s="2"/>
      <c r="G25" s="2"/>
      <c r="H25" s="2"/>
    </row>
    <row r="26" spans="1:8" s="178" customFormat="1" x14ac:dyDescent="0.2">
      <c r="A26" s="184">
        <v>92</v>
      </c>
      <c r="B26" s="184" t="s">
        <v>781</v>
      </c>
      <c r="C26" s="183" t="s">
        <v>648</v>
      </c>
      <c r="D26" s="230"/>
      <c r="E26" s="2"/>
      <c r="F26" s="2"/>
      <c r="G26" s="2"/>
      <c r="H26" s="2"/>
    </row>
    <row r="27" spans="1:8" s="178" customFormat="1" x14ac:dyDescent="0.2">
      <c r="A27" s="184">
        <v>90</v>
      </c>
      <c r="B27" s="184" t="s">
        <v>771</v>
      </c>
      <c r="C27" s="183" t="s">
        <v>612</v>
      </c>
      <c r="D27" s="230" t="s">
        <v>800</v>
      </c>
      <c r="E27" s="2"/>
      <c r="F27" s="2"/>
      <c r="G27" s="2"/>
      <c r="H27" s="2"/>
    </row>
    <row r="28" spans="1:8" s="178" customFormat="1" x14ac:dyDescent="0.2">
      <c r="A28" s="184">
        <v>90</v>
      </c>
      <c r="B28" s="184" t="s">
        <v>163</v>
      </c>
      <c r="C28" s="182" t="s">
        <v>94</v>
      </c>
      <c r="D28" s="242" t="s">
        <v>406</v>
      </c>
      <c r="E28" s="2"/>
      <c r="F28" s="2"/>
      <c r="G28" s="2"/>
      <c r="H28" s="2"/>
    </row>
    <row r="29" spans="1:8" s="178" customFormat="1" x14ac:dyDescent="0.2">
      <c r="A29" s="184">
        <v>85</v>
      </c>
      <c r="B29" s="196" t="s">
        <v>564</v>
      </c>
      <c r="C29" s="182" t="s">
        <v>444</v>
      </c>
      <c r="D29" s="230"/>
      <c r="E29" s="2"/>
      <c r="F29" s="2"/>
      <c r="G29" s="2"/>
      <c r="H29" s="2"/>
    </row>
    <row r="30" spans="1:8" s="178" customFormat="1" x14ac:dyDescent="0.2">
      <c r="A30" s="184">
        <v>80</v>
      </c>
      <c r="B30" s="196" t="s">
        <v>158</v>
      </c>
      <c r="C30" s="183" t="s">
        <v>159</v>
      </c>
      <c r="D30" s="242" t="s">
        <v>416</v>
      </c>
      <c r="E30" s="2"/>
      <c r="F30" s="2"/>
      <c r="G30" s="2"/>
      <c r="H30" s="2"/>
    </row>
    <row r="31" spans="1:8" s="178" customFormat="1" x14ac:dyDescent="0.2">
      <c r="A31" s="184">
        <v>71</v>
      </c>
      <c r="B31" s="184" t="s">
        <v>782</v>
      </c>
      <c r="C31" s="182" t="s">
        <v>743</v>
      </c>
      <c r="D31" s="292" t="s">
        <v>793</v>
      </c>
      <c r="E31" s="2"/>
      <c r="F31" s="2"/>
      <c r="G31" s="2"/>
      <c r="H31" s="2"/>
    </row>
    <row r="32" spans="1:8" s="178" customFormat="1" x14ac:dyDescent="0.2">
      <c r="A32" s="184">
        <v>67</v>
      </c>
      <c r="B32" s="243" t="s">
        <v>553</v>
      </c>
      <c r="C32" s="182" t="s">
        <v>439</v>
      </c>
      <c r="D32" s="230"/>
      <c r="E32" s="2"/>
      <c r="F32" s="2"/>
      <c r="G32" s="2"/>
      <c r="H32" s="2"/>
    </row>
    <row r="33" spans="1:8" s="178" customFormat="1" x14ac:dyDescent="0.2">
      <c r="A33" s="184">
        <v>65</v>
      </c>
      <c r="B33" s="184" t="s">
        <v>569</v>
      </c>
      <c r="C33" s="182" t="s">
        <v>427</v>
      </c>
      <c r="D33" s="230"/>
      <c r="E33" s="2"/>
      <c r="F33" s="2"/>
      <c r="G33" s="2"/>
      <c r="H33" s="2"/>
    </row>
    <row r="34" spans="1:8" s="178" customFormat="1" x14ac:dyDescent="0.2">
      <c r="A34" s="184">
        <v>65</v>
      </c>
      <c r="B34" s="243" t="s">
        <v>548</v>
      </c>
      <c r="C34" s="182" t="s">
        <v>436</v>
      </c>
      <c r="D34" s="242" t="s">
        <v>549</v>
      </c>
      <c r="E34" s="2"/>
      <c r="F34" s="2"/>
      <c r="G34" s="2"/>
      <c r="H34" s="2"/>
    </row>
    <row r="35" spans="1:8" s="178" customFormat="1" x14ac:dyDescent="0.2">
      <c r="A35" s="184">
        <v>65</v>
      </c>
      <c r="B35" s="184" t="s">
        <v>261</v>
      </c>
      <c r="C35" s="182" t="s">
        <v>227</v>
      </c>
      <c r="D35" s="230" t="s">
        <v>801</v>
      </c>
      <c r="E35" s="2"/>
      <c r="F35" s="2"/>
      <c r="G35" s="2"/>
      <c r="H35" s="2"/>
    </row>
    <row r="36" spans="1:8" s="178" customFormat="1" x14ac:dyDescent="0.2">
      <c r="A36" s="184">
        <v>62</v>
      </c>
      <c r="B36" s="194" t="s">
        <v>772</v>
      </c>
      <c r="C36" s="182" t="s">
        <v>616</v>
      </c>
      <c r="D36" s="230" t="s">
        <v>802</v>
      </c>
      <c r="E36" s="2"/>
      <c r="F36" s="2"/>
      <c r="G36" s="2"/>
      <c r="H36" s="2"/>
    </row>
    <row r="37" spans="1:8" s="178" customFormat="1" x14ac:dyDescent="0.2">
      <c r="A37" s="184">
        <v>58</v>
      </c>
      <c r="B37" s="195" t="s">
        <v>574</v>
      </c>
      <c r="C37" s="183" t="s">
        <v>433</v>
      </c>
      <c r="D37" s="230" t="s">
        <v>794</v>
      </c>
      <c r="E37" s="2"/>
      <c r="F37" s="2"/>
      <c r="G37" s="2"/>
      <c r="H37" s="2"/>
    </row>
    <row r="38" spans="1:8" s="178" customFormat="1" x14ac:dyDescent="0.2">
      <c r="A38" s="184">
        <v>57</v>
      </c>
      <c r="B38" s="195" t="s">
        <v>343</v>
      </c>
      <c r="C38" s="182" t="s">
        <v>335</v>
      </c>
      <c r="D38" s="230" t="s">
        <v>529</v>
      </c>
      <c r="E38" s="2"/>
      <c r="F38" s="2"/>
      <c r="G38" s="2"/>
      <c r="H38" s="2"/>
    </row>
    <row r="39" spans="1:8" s="178" customFormat="1" x14ac:dyDescent="0.2">
      <c r="A39" s="184">
        <v>50</v>
      </c>
      <c r="B39" s="194" t="s">
        <v>253</v>
      </c>
      <c r="C39" s="182" t="s">
        <v>223</v>
      </c>
      <c r="D39" s="242" t="s">
        <v>403</v>
      </c>
      <c r="E39" s="2"/>
      <c r="F39" s="2"/>
      <c r="G39" s="2"/>
      <c r="H39" s="2"/>
    </row>
    <row r="40" spans="1:8" s="178" customFormat="1" x14ac:dyDescent="0.2">
      <c r="A40" s="184">
        <v>50</v>
      </c>
      <c r="B40" s="184" t="s">
        <v>140</v>
      </c>
      <c r="C40" s="182" t="s">
        <v>107</v>
      </c>
      <c r="D40" s="242" t="s">
        <v>533</v>
      </c>
      <c r="E40" s="2"/>
      <c r="F40" s="2"/>
      <c r="G40" s="2"/>
      <c r="H40" s="2"/>
    </row>
    <row r="41" spans="1:8" s="178" customFormat="1" x14ac:dyDescent="0.2">
      <c r="A41" s="184">
        <v>49</v>
      </c>
      <c r="B41" s="184" t="s">
        <v>783</v>
      </c>
      <c r="C41" s="182" t="s">
        <v>690</v>
      </c>
      <c r="D41" s="230" t="s">
        <v>795</v>
      </c>
      <c r="E41" s="2"/>
      <c r="F41" s="2"/>
      <c r="G41" s="2"/>
      <c r="H41" s="2"/>
    </row>
    <row r="42" spans="1:8" s="178" customFormat="1" x14ac:dyDescent="0.2">
      <c r="A42" s="184">
        <v>45</v>
      </c>
      <c r="B42" s="195" t="s">
        <v>265</v>
      </c>
      <c r="C42" s="182" t="s">
        <v>239</v>
      </c>
      <c r="D42" s="242" t="s">
        <v>417</v>
      </c>
      <c r="E42" s="2"/>
      <c r="F42" s="2"/>
      <c r="G42" s="2"/>
      <c r="H42" s="2"/>
    </row>
    <row r="43" spans="1:8" s="178" customFormat="1" x14ac:dyDescent="0.2">
      <c r="A43" s="184">
        <v>42</v>
      </c>
      <c r="B43" s="243" t="s">
        <v>784</v>
      </c>
      <c r="C43" s="182" t="s">
        <v>650</v>
      </c>
      <c r="D43" s="242"/>
      <c r="E43" s="2"/>
      <c r="F43" s="2"/>
      <c r="G43" s="2"/>
      <c r="H43" s="2"/>
    </row>
    <row r="44" spans="1:8" s="178" customFormat="1" x14ac:dyDescent="0.2">
      <c r="A44" s="184">
        <v>33</v>
      </c>
      <c r="B44" s="194" t="s">
        <v>297</v>
      </c>
      <c r="C44" s="182" t="s">
        <v>233</v>
      </c>
      <c r="D44" s="242" t="s">
        <v>413</v>
      </c>
      <c r="E44" s="2"/>
      <c r="F44" s="2"/>
      <c r="G44" s="2"/>
      <c r="H44" s="2"/>
    </row>
    <row r="45" spans="1:8" s="178" customFormat="1" x14ac:dyDescent="0.2">
      <c r="A45" s="184">
        <v>33</v>
      </c>
      <c r="B45" s="243" t="s">
        <v>786</v>
      </c>
      <c r="C45" s="182" t="s">
        <v>785</v>
      </c>
      <c r="D45" s="242"/>
      <c r="E45" s="2"/>
      <c r="F45" s="2"/>
      <c r="G45" s="2"/>
      <c r="H45" s="2"/>
    </row>
    <row r="46" spans="1:8" s="178" customFormat="1" x14ac:dyDescent="0.2">
      <c r="A46" s="184">
        <v>25</v>
      </c>
      <c r="B46" s="184" t="s">
        <v>505</v>
      </c>
      <c r="C46" s="182" t="s">
        <v>434</v>
      </c>
      <c r="D46" s="242" t="s">
        <v>506</v>
      </c>
      <c r="E46" s="2"/>
      <c r="F46" s="2"/>
      <c r="G46" s="2"/>
      <c r="H46" s="2"/>
    </row>
    <row r="47" spans="1:8" s="178" customFormat="1" x14ac:dyDescent="0.2">
      <c r="A47" s="184">
        <v>15</v>
      </c>
      <c r="B47" s="194" t="s">
        <v>321</v>
      </c>
      <c r="C47" s="182" t="s">
        <v>320</v>
      </c>
      <c r="D47" s="242" t="s">
        <v>545</v>
      </c>
      <c r="E47" s="2"/>
      <c r="F47" s="2"/>
      <c r="G47" s="2"/>
      <c r="H47" s="2"/>
    </row>
    <row r="48" spans="1:8" s="178" customFormat="1" x14ac:dyDescent="0.2">
      <c r="A48" s="184">
        <v>15</v>
      </c>
      <c r="B48" s="184" t="s">
        <v>520</v>
      </c>
      <c r="C48" s="182" t="s">
        <v>521</v>
      </c>
      <c r="D48" s="242" t="s">
        <v>522</v>
      </c>
      <c r="E48" s="2"/>
      <c r="F48" s="2"/>
      <c r="G48" s="2"/>
      <c r="H48" s="2"/>
    </row>
    <row r="49" spans="1:8" s="178" customFormat="1" x14ac:dyDescent="0.2">
      <c r="A49" s="184">
        <v>15</v>
      </c>
      <c r="B49" s="184" t="s">
        <v>787</v>
      </c>
      <c r="C49" s="183" t="s">
        <v>694</v>
      </c>
      <c r="D49" s="230" t="s">
        <v>796</v>
      </c>
      <c r="E49" s="2"/>
      <c r="F49" s="2"/>
      <c r="G49" s="2"/>
      <c r="H49" s="2"/>
    </row>
    <row r="50" spans="1:8" s="178" customFormat="1" x14ac:dyDescent="0.2">
      <c r="A50" s="184">
        <v>15</v>
      </c>
      <c r="B50" s="184" t="s">
        <v>773</v>
      </c>
      <c r="C50" s="182" t="s">
        <v>618</v>
      </c>
      <c r="D50" s="230" t="s">
        <v>797</v>
      </c>
      <c r="E50" s="2"/>
      <c r="F50" s="2"/>
      <c r="G50" s="2"/>
      <c r="H50" s="2"/>
    </row>
    <row r="51" spans="1:8" s="178" customFormat="1" hidden="1" x14ac:dyDescent="0.2">
      <c r="A51" s="184"/>
      <c r="B51" s="184" t="s">
        <v>312</v>
      </c>
      <c r="C51" s="182" t="s">
        <v>292</v>
      </c>
      <c r="D51" s="242" t="s">
        <v>411</v>
      </c>
      <c r="E51" s="2"/>
      <c r="F51" s="2"/>
      <c r="G51" s="2"/>
      <c r="H51" s="2"/>
    </row>
    <row r="52" spans="1:8" s="178" customFormat="1" hidden="1" x14ac:dyDescent="0.2">
      <c r="A52" s="184"/>
      <c r="B52" s="184" t="s">
        <v>186</v>
      </c>
      <c r="C52" s="182" t="s">
        <v>122</v>
      </c>
      <c r="D52" s="230"/>
      <c r="E52" s="2"/>
      <c r="F52" s="2"/>
      <c r="G52" s="2"/>
      <c r="H52" s="2"/>
    </row>
    <row r="53" spans="1:8" s="178" customFormat="1" hidden="1" x14ac:dyDescent="0.2">
      <c r="A53" s="184"/>
      <c r="B53" s="184" t="s">
        <v>513</v>
      </c>
      <c r="C53" s="182" t="s">
        <v>369</v>
      </c>
      <c r="D53" s="230" t="s">
        <v>514</v>
      </c>
      <c r="E53" s="2"/>
      <c r="F53" s="2"/>
      <c r="G53" s="2"/>
      <c r="H53" s="2"/>
    </row>
    <row r="54" spans="1:8" s="178" customFormat="1" hidden="1" x14ac:dyDescent="0.2">
      <c r="A54" s="184"/>
      <c r="B54" s="184" t="s">
        <v>141</v>
      </c>
      <c r="C54" s="183" t="s">
        <v>142</v>
      </c>
      <c r="D54" s="230"/>
      <c r="E54" s="2"/>
      <c r="F54" s="2"/>
      <c r="G54" s="2"/>
      <c r="H54" s="2"/>
    </row>
    <row r="55" spans="1:8" s="178" customFormat="1" hidden="1" x14ac:dyDescent="0.2">
      <c r="A55" s="184"/>
      <c r="B55" s="184" t="s">
        <v>276</v>
      </c>
      <c r="C55" s="183" t="s">
        <v>453</v>
      </c>
      <c r="D55" s="230" t="s">
        <v>582</v>
      </c>
      <c r="E55" s="2"/>
      <c r="F55" s="2"/>
      <c r="G55" s="2"/>
      <c r="H55" s="2"/>
    </row>
    <row r="56" spans="1:8" s="178" customFormat="1" hidden="1" x14ac:dyDescent="0.2">
      <c r="A56" s="184"/>
      <c r="B56" s="184" t="s">
        <v>250</v>
      </c>
      <c r="C56" s="183" t="s">
        <v>220</v>
      </c>
      <c r="D56" s="230"/>
      <c r="E56" s="2"/>
      <c r="F56" s="2"/>
      <c r="G56" s="2"/>
      <c r="H56" s="2"/>
    </row>
    <row r="57" spans="1:8" s="178" customFormat="1" hidden="1" x14ac:dyDescent="0.2">
      <c r="A57" s="184"/>
      <c r="B57" s="184" t="s">
        <v>189</v>
      </c>
      <c r="C57" s="183" t="s">
        <v>106</v>
      </c>
      <c r="D57" s="230"/>
      <c r="E57" s="2"/>
      <c r="F57" s="2"/>
      <c r="G57" s="2"/>
      <c r="H57" s="2"/>
    </row>
    <row r="58" spans="1:8" s="178" customFormat="1" hidden="1" x14ac:dyDescent="0.2">
      <c r="A58" s="184"/>
      <c r="B58" s="184" t="s">
        <v>518</v>
      </c>
      <c r="C58" s="183" t="s">
        <v>377</v>
      </c>
      <c r="D58" s="230" t="s">
        <v>519</v>
      </c>
      <c r="E58" s="2"/>
      <c r="F58" s="2"/>
      <c r="G58" s="2"/>
      <c r="H58" s="2"/>
    </row>
    <row r="59" spans="1:8" s="178" customFormat="1" hidden="1" x14ac:dyDescent="0.2">
      <c r="A59" s="184"/>
      <c r="B59" s="184" t="s">
        <v>247</v>
      </c>
      <c r="C59" s="183" t="s">
        <v>228</v>
      </c>
      <c r="D59" s="230"/>
      <c r="E59" s="2"/>
      <c r="F59" s="2"/>
      <c r="G59" s="2"/>
      <c r="H59" s="2"/>
    </row>
    <row r="60" spans="1:8" s="178" customFormat="1" hidden="1" x14ac:dyDescent="0.2">
      <c r="A60" s="184"/>
      <c r="B60" s="184" t="s">
        <v>251</v>
      </c>
      <c r="C60" s="183" t="s">
        <v>249</v>
      </c>
      <c r="D60" s="230"/>
      <c r="E60" s="2"/>
      <c r="F60" s="2"/>
      <c r="G60" s="2"/>
      <c r="H60" s="2"/>
    </row>
    <row r="61" spans="1:8" s="178" customFormat="1" hidden="1" x14ac:dyDescent="0.2">
      <c r="A61" s="184"/>
      <c r="B61" s="184" t="s">
        <v>313</v>
      </c>
      <c r="C61" s="183" t="s">
        <v>269</v>
      </c>
      <c r="D61" s="230"/>
      <c r="E61" s="2"/>
      <c r="F61" s="2"/>
      <c r="G61" s="2"/>
      <c r="H61" s="2"/>
    </row>
    <row r="62" spans="1:8" s="178" customFormat="1" hidden="1" x14ac:dyDescent="0.2">
      <c r="A62" s="184"/>
      <c r="B62" s="184" t="s">
        <v>337</v>
      </c>
      <c r="C62" s="183" t="s">
        <v>330</v>
      </c>
      <c r="D62" s="230"/>
      <c r="E62" s="2"/>
      <c r="F62" s="2"/>
      <c r="G62" s="2"/>
      <c r="H62" s="2"/>
    </row>
    <row r="63" spans="1:8" s="178" customFormat="1" hidden="1" x14ac:dyDescent="0.2">
      <c r="A63" s="184"/>
      <c r="B63" s="184" t="s">
        <v>252</v>
      </c>
      <c r="C63" s="183" t="s">
        <v>226</v>
      </c>
      <c r="D63" s="230"/>
      <c r="E63" s="2"/>
      <c r="F63" s="2"/>
      <c r="G63" s="2"/>
      <c r="H63" s="2"/>
    </row>
    <row r="64" spans="1:8" s="178" customFormat="1" hidden="1" x14ac:dyDescent="0.2">
      <c r="A64" s="184"/>
      <c r="B64" s="243" t="s">
        <v>540</v>
      </c>
      <c r="C64" s="183" t="s">
        <v>430</v>
      </c>
      <c r="D64" s="242" t="s">
        <v>515</v>
      </c>
      <c r="E64" s="2"/>
      <c r="F64" s="2"/>
      <c r="G64" s="2"/>
      <c r="H64" s="2"/>
    </row>
    <row r="65" spans="1:8" s="178" customFormat="1" hidden="1" x14ac:dyDescent="0.2">
      <c r="A65" s="184"/>
      <c r="B65" s="184" t="s">
        <v>277</v>
      </c>
      <c r="C65" s="183" t="s">
        <v>268</v>
      </c>
      <c r="D65" s="230"/>
      <c r="E65" s="2"/>
      <c r="F65" s="2"/>
      <c r="G65" s="2"/>
      <c r="H65" s="2"/>
    </row>
    <row r="66" spans="1:8" s="178" customFormat="1" hidden="1" x14ac:dyDescent="0.2">
      <c r="A66" s="184"/>
      <c r="B66" s="195" t="s">
        <v>206</v>
      </c>
      <c r="C66" s="182" t="s">
        <v>204</v>
      </c>
      <c r="D66" s="242" t="s">
        <v>503</v>
      </c>
      <c r="E66" s="2"/>
      <c r="F66" s="2"/>
      <c r="G66" s="2"/>
      <c r="H66" s="2"/>
    </row>
    <row r="67" spans="1:8" s="178" customFormat="1" hidden="1" x14ac:dyDescent="0.2">
      <c r="A67" s="184"/>
      <c r="B67" s="195" t="s">
        <v>143</v>
      </c>
      <c r="C67" s="182" t="s">
        <v>144</v>
      </c>
      <c r="D67" s="230"/>
      <c r="E67" s="2"/>
      <c r="F67" s="2"/>
      <c r="G67" s="2"/>
      <c r="H67" s="2"/>
    </row>
    <row r="68" spans="1:8" s="178" customFormat="1" hidden="1" x14ac:dyDescent="0.2">
      <c r="A68" s="184"/>
      <c r="B68" s="195" t="s">
        <v>338</v>
      </c>
      <c r="C68" s="182" t="s">
        <v>332</v>
      </c>
      <c r="D68" s="230"/>
      <c r="E68" s="2"/>
      <c r="F68" s="2"/>
      <c r="G68" s="2"/>
      <c r="H68" s="2"/>
    </row>
    <row r="69" spans="1:8" s="178" customFormat="1" hidden="1" x14ac:dyDescent="0.2">
      <c r="A69" s="184"/>
      <c r="B69" s="243" t="s">
        <v>530</v>
      </c>
      <c r="C69" s="182" t="s">
        <v>431</v>
      </c>
      <c r="D69" s="230" t="s">
        <v>531</v>
      </c>
      <c r="E69" s="2"/>
      <c r="F69" s="2"/>
      <c r="G69" s="2"/>
      <c r="H69" s="2"/>
    </row>
    <row r="70" spans="1:8" s="178" customFormat="1" hidden="1" x14ac:dyDescent="0.2">
      <c r="A70" s="184"/>
      <c r="B70" s="184" t="s">
        <v>145</v>
      </c>
      <c r="C70" s="183" t="s">
        <v>146</v>
      </c>
      <c r="D70" s="230"/>
      <c r="E70" s="2"/>
      <c r="F70" s="2"/>
      <c r="G70" s="2"/>
      <c r="H70" s="2"/>
    </row>
    <row r="71" spans="1:8" s="178" customFormat="1" hidden="1" x14ac:dyDescent="0.2">
      <c r="A71" s="184"/>
      <c r="B71" s="184" t="s">
        <v>201</v>
      </c>
      <c r="C71" s="183" t="s">
        <v>184</v>
      </c>
      <c r="D71" s="230"/>
      <c r="E71" s="2"/>
      <c r="F71" s="2"/>
      <c r="G71" s="2"/>
      <c r="H71" s="2"/>
    </row>
    <row r="72" spans="1:8" s="178" customFormat="1" hidden="1" x14ac:dyDescent="0.2">
      <c r="A72" s="184"/>
      <c r="B72" s="184" t="s">
        <v>355</v>
      </c>
      <c r="C72" s="182" t="s">
        <v>347</v>
      </c>
      <c r="D72" s="230" t="s">
        <v>532</v>
      </c>
      <c r="E72" s="2"/>
      <c r="F72" s="2"/>
      <c r="G72" s="2"/>
      <c r="H72" s="2"/>
    </row>
    <row r="73" spans="1:8" s="178" customFormat="1" hidden="1" x14ac:dyDescent="0.2">
      <c r="A73" s="184"/>
      <c r="B73" s="184" t="s">
        <v>392</v>
      </c>
      <c r="C73" s="183" t="s">
        <v>371</v>
      </c>
      <c r="D73" s="230"/>
      <c r="E73" s="2"/>
      <c r="F73" s="2"/>
      <c r="G73" s="2"/>
      <c r="H73" s="2"/>
    </row>
    <row r="74" spans="1:8" s="178" customFormat="1" hidden="1" x14ac:dyDescent="0.2">
      <c r="A74" s="184"/>
      <c r="B74" s="184" t="s">
        <v>282</v>
      </c>
      <c r="C74" s="183" t="s">
        <v>279</v>
      </c>
      <c r="D74" s="230"/>
      <c r="E74" s="2"/>
      <c r="F74" s="2"/>
      <c r="G74" s="2"/>
      <c r="H74" s="2"/>
    </row>
    <row r="75" spans="1:8" s="178" customFormat="1" hidden="1" x14ac:dyDescent="0.2">
      <c r="A75" s="184"/>
      <c r="B75" s="184" t="s">
        <v>254</v>
      </c>
      <c r="C75" s="182" t="s">
        <v>219</v>
      </c>
      <c r="D75" s="242" t="s">
        <v>415</v>
      </c>
      <c r="E75" s="2"/>
      <c r="F75" s="2"/>
      <c r="G75" s="2"/>
      <c r="H75" s="2"/>
    </row>
    <row r="76" spans="1:8" s="178" customFormat="1" hidden="1" x14ac:dyDescent="0.2">
      <c r="A76" s="184"/>
      <c r="B76" s="184" t="s">
        <v>541</v>
      </c>
      <c r="C76" s="182" t="s">
        <v>542</v>
      </c>
      <c r="D76" s="230" t="s">
        <v>543</v>
      </c>
      <c r="E76" s="2"/>
      <c r="F76" s="2"/>
      <c r="G76" s="2"/>
      <c r="H76" s="2"/>
    </row>
    <row r="77" spans="1:8" s="178" customFormat="1" hidden="1" x14ac:dyDescent="0.2">
      <c r="A77" s="184"/>
      <c r="B77" s="184" t="s">
        <v>273</v>
      </c>
      <c r="C77" s="182" t="s">
        <v>237</v>
      </c>
      <c r="D77" s="230" t="s">
        <v>516</v>
      </c>
      <c r="E77" s="2"/>
      <c r="F77" s="2"/>
      <c r="G77" s="2"/>
      <c r="H77" s="2"/>
    </row>
    <row r="78" spans="1:8" s="178" customFormat="1" hidden="1" x14ac:dyDescent="0.2">
      <c r="A78" s="184"/>
      <c r="B78" s="184" t="s">
        <v>134</v>
      </c>
      <c r="C78" s="182" t="s">
        <v>108</v>
      </c>
      <c r="D78" s="230"/>
      <c r="E78" s="2"/>
      <c r="F78" s="2"/>
      <c r="G78" s="2"/>
      <c r="H78" s="2"/>
    </row>
    <row r="79" spans="1:8" s="178" customFormat="1" hidden="1" x14ac:dyDescent="0.2">
      <c r="A79" s="184"/>
      <c r="B79" s="184" t="s">
        <v>390</v>
      </c>
      <c r="C79" s="182" t="s">
        <v>376</v>
      </c>
      <c r="D79" s="242" t="s">
        <v>409</v>
      </c>
      <c r="E79" s="2"/>
      <c r="F79" s="2"/>
      <c r="G79" s="2"/>
      <c r="H79" s="2"/>
    </row>
    <row r="80" spans="1:8" s="178" customFormat="1" hidden="1" x14ac:dyDescent="0.2">
      <c r="A80" s="184"/>
      <c r="B80" s="184" t="s">
        <v>382</v>
      </c>
      <c r="C80" s="182" t="s">
        <v>372</v>
      </c>
      <c r="D80" s="242" t="s">
        <v>394</v>
      </c>
      <c r="E80" s="2"/>
      <c r="F80" s="2"/>
      <c r="G80" s="2"/>
      <c r="H80" s="2"/>
    </row>
    <row r="81" spans="1:8" s="178" customFormat="1" hidden="1" x14ac:dyDescent="0.2">
      <c r="A81" s="184"/>
      <c r="B81" s="184" t="s">
        <v>187</v>
      </c>
      <c r="C81" s="182" t="s">
        <v>123</v>
      </c>
      <c r="D81" s="230"/>
      <c r="E81" s="2"/>
      <c r="F81" s="2"/>
      <c r="G81" s="2"/>
      <c r="H81" s="2"/>
    </row>
    <row r="82" spans="1:8" s="178" customFormat="1" hidden="1" x14ac:dyDescent="0.2">
      <c r="A82" s="184"/>
      <c r="B82" s="184" t="s">
        <v>544</v>
      </c>
      <c r="C82" s="182" t="s">
        <v>432</v>
      </c>
      <c r="D82" s="230"/>
      <c r="E82" s="2"/>
      <c r="F82" s="2"/>
      <c r="G82" s="2"/>
      <c r="H82" s="2"/>
    </row>
    <row r="83" spans="1:8" s="178" customFormat="1" hidden="1" x14ac:dyDescent="0.2">
      <c r="A83" s="184"/>
      <c r="B83" s="184" t="s">
        <v>255</v>
      </c>
      <c r="C83" s="182" t="s">
        <v>234</v>
      </c>
      <c r="D83" s="230"/>
      <c r="E83" s="2"/>
      <c r="F83" s="2"/>
      <c r="G83" s="2"/>
      <c r="H83" s="2"/>
    </row>
    <row r="84" spans="1:8" s="178" customFormat="1" hidden="1" x14ac:dyDescent="0.2">
      <c r="A84" s="184"/>
      <c r="B84" s="184" t="s">
        <v>572</v>
      </c>
      <c r="C84" s="182" t="s">
        <v>426</v>
      </c>
      <c r="D84" s="230" t="s">
        <v>580</v>
      </c>
      <c r="E84" s="2"/>
      <c r="F84" s="2"/>
      <c r="G84" s="2"/>
      <c r="H84" s="2"/>
    </row>
    <row r="85" spans="1:8" s="178" customFormat="1" hidden="1" x14ac:dyDescent="0.2">
      <c r="A85" s="184"/>
      <c r="B85" s="184" t="s">
        <v>147</v>
      </c>
      <c r="C85" s="182" t="s">
        <v>95</v>
      </c>
      <c r="D85" s="230"/>
      <c r="E85" s="2"/>
      <c r="F85" s="2"/>
      <c r="G85" s="2"/>
      <c r="H85" s="2"/>
    </row>
    <row r="86" spans="1:8" s="178" customFormat="1" hidden="1" x14ac:dyDescent="0.2">
      <c r="A86" s="184"/>
      <c r="B86" s="184" t="s">
        <v>241</v>
      </c>
      <c r="C86" s="182" t="s">
        <v>216</v>
      </c>
      <c r="D86" s="230"/>
      <c r="E86" s="2"/>
      <c r="F86" s="2"/>
      <c r="G86" s="2"/>
      <c r="H86" s="2"/>
    </row>
    <row r="87" spans="1:8" s="178" customFormat="1" hidden="1" x14ac:dyDescent="0.2">
      <c r="A87" s="184"/>
      <c r="B87" s="184" t="s">
        <v>136</v>
      </c>
      <c r="C87" s="182" t="s">
        <v>91</v>
      </c>
      <c r="D87" s="242" t="s">
        <v>410</v>
      </c>
      <c r="E87" s="2"/>
      <c r="F87" s="2"/>
      <c r="G87" s="2"/>
      <c r="H87" s="2"/>
    </row>
    <row r="88" spans="1:8" s="178" customFormat="1" hidden="1" x14ac:dyDescent="0.2">
      <c r="A88" s="184"/>
      <c r="B88" s="184" t="s">
        <v>340</v>
      </c>
      <c r="C88" s="182" t="s">
        <v>331</v>
      </c>
      <c r="D88" s="230"/>
      <c r="E88" s="2"/>
      <c r="F88" s="2"/>
      <c r="G88" s="2"/>
      <c r="H88" s="2"/>
    </row>
    <row r="89" spans="1:8" s="178" customFormat="1" hidden="1" x14ac:dyDescent="0.2">
      <c r="A89" s="184"/>
      <c r="B89" s="195" t="s">
        <v>311</v>
      </c>
      <c r="C89" s="182" t="s">
        <v>304</v>
      </c>
      <c r="D89" s="230" t="s">
        <v>512</v>
      </c>
      <c r="E89" s="2"/>
      <c r="F89" s="2"/>
      <c r="G89" s="2"/>
      <c r="H89" s="2"/>
    </row>
    <row r="90" spans="1:8" s="178" customFormat="1" hidden="1" x14ac:dyDescent="0.2">
      <c r="A90" s="184"/>
      <c r="B90" s="195" t="s">
        <v>190</v>
      </c>
      <c r="C90" s="182" t="s">
        <v>121</v>
      </c>
      <c r="D90" s="230"/>
      <c r="E90" s="2"/>
      <c r="F90" s="2"/>
      <c r="G90" s="2"/>
      <c r="H90" s="2"/>
    </row>
    <row r="91" spans="1:8" s="178" customFormat="1" hidden="1" x14ac:dyDescent="0.2">
      <c r="A91" s="184"/>
      <c r="B91" s="195" t="s">
        <v>526</v>
      </c>
      <c r="C91" s="182" t="s">
        <v>527</v>
      </c>
      <c r="D91" s="230"/>
      <c r="E91" s="2"/>
      <c r="F91" s="2"/>
      <c r="G91" s="2"/>
      <c r="H91" s="2"/>
    </row>
    <row r="92" spans="1:8" s="178" customFormat="1" hidden="1" x14ac:dyDescent="0.2">
      <c r="A92" s="184"/>
      <c r="B92" s="195" t="s">
        <v>534</v>
      </c>
      <c r="C92" s="182" t="s">
        <v>379</v>
      </c>
      <c r="D92" s="230" t="s">
        <v>535</v>
      </c>
      <c r="E92" s="2"/>
      <c r="F92" s="2"/>
      <c r="G92" s="2"/>
      <c r="H92" s="2"/>
    </row>
    <row r="93" spans="1:8" s="178" customFormat="1" hidden="1" x14ac:dyDescent="0.2">
      <c r="A93" s="184"/>
      <c r="B93" s="194" t="s">
        <v>298</v>
      </c>
      <c r="C93" s="182" t="s">
        <v>290</v>
      </c>
      <c r="D93" s="230"/>
      <c r="E93" s="2"/>
      <c r="F93" s="2"/>
      <c r="G93" s="2"/>
      <c r="H93" s="2"/>
    </row>
    <row r="94" spans="1:8" s="178" customFormat="1" hidden="1" x14ac:dyDescent="0.2">
      <c r="A94" s="184"/>
      <c r="B94" s="195" t="s">
        <v>126</v>
      </c>
      <c r="C94" s="182" t="s">
        <v>124</v>
      </c>
      <c r="D94" s="230" t="s">
        <v>581</v>
      </c>
      <c r="E94" s="2"/>
      <c r="F94" s="2"/>
      <c r="G94" s="2"/>
      <c r="H94" s="2"/>
    </row>
    <row r="95" spans="1:8" s="178" customFormat="1" hidden="1" x14ac:dyDescent="0.2">
      <c r="A95" s="184"/>
      <c r="B95" s="195" t="s">
        <v>148</v>
      </c>
      <c r="C95" s="183" t="s">
        <v>149</v>
      </c>
      <c r="D95" s="230"/>
      <c r="E95" s="2"/>
      <c r="F95" s="2"/>
      <c r="G95" s="2"/>
      <c r="H95" s="2"/>
    </row>
    <row r="96" spans="1:8" s="178" customFormat="1" hidden="1" x14ac:dyDescent="0.2">
      <c r="A96" s="184"/>
      <c r="B96" s="195" t="s">
        <v>130</v>
      </c>
      <c r="C96" s="183" t="s">
        <v>131</v>
      </c>
      <c r="D96" s="230"/>
      <c r="E96" s="2"/>
      <c r="F96" s="2"/>
      <c r="G96" s="2"/>
      <c r="H96" s="2"/>
    </row>
    <row r="97" spans="1:8" s="178" customFormat="1" hidden="1" x14ac:dyDescent="0.2">
      <c r="A97" s="184"/>
      <c r="B97" s="195" t="s">
        <v>546</v>
      </c>
      <c r="C97" s="183" t="s">
        <v>547</v>
      </c>
      <c r="D97" s="230"/>
      <c r="E97" s="2"/>
      <c r="F97" s="2"/>
      <c r="G97" s="2"/>
      <c r="H97" s="2"/>
    </row>
    <row r="98" spans="1:8" s="178" customFormat="1" hidden="1" x14ac:dyDescent="0.2">
      <c r="A98" s="184"/>
      <c r="B98" s="195" t="s">
        <v>326</v>
      </c>
      <c r="C98" s="183" t="s">
        <v>305</v>
      </c>
      <c r="D98" s="230" t="s">
        <v>503</v>
      </c>
      <c r="E98" s="2"/>
      <c r="F98" s="2"/>
      <c r="G98" s="2"/>
      <c r="H98" s="2"/>
    </row>
    <row r="99" spans="1:8" s="178" customFormat="1" hidden="1" x14ac:dyDescent="0.2">
      <c r="A99" s="184"/>
      <c r="B99" s="194" t="s">
        <v>208</v>
      </c>
      <c r="C99" s="182" t="s">
        <v>205</v>
      </c>
      <c r="D99" s="230"/>
      <c r="E99" s="2"/>
      <c r="F99" s="2"/>
      <c r="G99" s="2"/>
      <c r="H99" s="2"/>
    </row>
    <row r="100" spans="1:8" s="178" customFormat="1" hidden="1" x14ac:dyDescent="0.2">
      <c r="A100" s="184"/>
      <c r="B100" s="194" t="s">
        <v>300</v>
      </c>
      <c r="C100" s="182" t="s">
        <v>271</v>
      </c>
      <c r="D100" s="242" t="s">
        <v>396</v>
      </c>
      <c r="E100" s="2"/>
      <c r="F100" s="2"/>
      <c r="G100" s="2"/>
      <c r="H100" s="2"/>
    </row>
    <row r="101" spans="1:8" s="178" customFormat="1" hidden="1" x14ac:dyDescent="0.2">
      <c r="A101" s="184"/>
      <c r="B101" s="194" t="s">
        <v>573</v>
      </c>
      <c r="C101" s="183" t="s">
        <v>445</v>
      </c>
      <c r="D101" s="230" t="s">
        <v>583</v>
      </c>
      <c r="E101" s="2"/>
      <c r="F101" s="2"/>
      <c r="G101" s="2"/>
      <c r="H101" s="2"/>
    </row>
    <row r="102" spans="1:8" s="178" customFormat="1" hidden="1" x14ac:dyDescent="0.2">
      <c r="A102" s="184"/>
      <c r="B102" s="194" t="s">
        <v>281</v>
      </c>
      <c r="C102" s="183" t="s">
        <v>270</v>
      </c>
      <c r="D102" s="242" t="s">
        <v>393</v>
      </c>
      <c r="E102" s="2"/>
      <c r="F102" s="2"/>
      <c r="G102" s="2"/>
      <c r="H102" s="2"/>
    </row>
    <row r="103" spans="1:8" s="178" customFormat="1" hidden="1" x14ac:dyDescent="0.2">
      <c r="A103" s="184"/>
      <c r="B103" s="195" t="s">
        <v>150</v>
      </c>
      <c r="C103" s="197" t="s">
        <v>151</v>
      </c>
      <c r="D103" s="230"/>
      <c r="E103" s="2"/>
      <c r="F103" s="2"/>
      <c r="G103" s="2"/>
      <c r="H103" s="2"/>
    </row>
    <row r="104" spans="1:8" s="178" customFormat="1" hidden="1" x14ac:dyDescent="0.2">
      <c r="A104" s="184"/>
      <c r="B104" s="195" t="s">
        <v>128</v>
      </c>
      <c r="C104" s="183" t="s">
        <v>129</v>
      </c>
      <c r="D104" s="230"/>
      <c r="E104" s="2"/>
      <c r="F104" s="2"/>
      <c r="G104" s="2"/>
      <c r="H104" s="2"/>
    </row>
    <row r="105" spans="1:8" s="178" customFormat="1" hidden="1" x14ac:dyDescent="0.2">
      <c r="A105" s="184"/>
      <c r="B105" s="195" t="s">
        <v>152</v>
      </c>
      <c r="C105" s="183" t="s">
        <v>153</v>
      </c>
      <c r="D105" s="230"/>
      <c r="E105" s="2"/>
      <c r="F105" s="2"/>
      <c r="G105" s="2"/>
      <c r="H105" s="2"/>
    </row>
    <row r="106" spans="1:8" s="178" customFormat="1" hidden="1" x14ac:dyDescent="0.2">
      <c r="A106" s="184"/>
      <c r="B106" s="184" t="s">
        <v>324</v>
      </c>
      <c r="C106" s="182" t="s">
        <v>289</v>
      </c>
      <c r="D106" s="242" t="s">
        <v>397</v>
      </c>
      <c r="E106" s="2"/>
      <c r="F106" s="2"/>
      <c r="G106" s="2"/>
      <c r="H106" s="2"/>
    </row>
    <row r="107" spans="1:8" s="178" customFormat="1" hidden="1" x14ac:dyDescent="0.2">
      <c r="A107" s="184"/>
      <c r="B107" s="184" t="s">
        <v>137</v>
      </c>
      <c r="C107" s="182" t="s">
        <v>112</v>
      </c>
      <c r="D107" s="230"/>
      <c r="E107" s="2"/>
      <c r="F107" s="2"/>
      <c r="G107" s="2"/>
      <c r="H107" s="2"/>
    </row>
    <row r="108" spans="1:8" s="178" customFormat="1" hidden="1" x14ac:dyDescent="0.2">
      <c r="A108" s="184"/>
      <c r="B108" s="184" t="s">
        <v>568</v>
      </c>
      <c r="C108" s="182" t="s">
        <v>452</v>
      </c>
      <c r="D108" s="244" t="s">
        <v>576</v>
      </c>
      <c r="E108" s="2"/>
      <c r="F108" s="2"/>
      <c r="G108" s="2"/>
      <c r="H108" s="2"/>
    </row>
    <row r="109" spans="1:8" s="178" customFormat="1" hidden="1" x14ac:dyDescent="0.2">
      <c r="A109" s="184"/>
      <c r="B109" s="184" t="s">
        <v>391</v>
      </c>
      <c r="C109" s="182" t="s">
        <v>366</v>
      </c>
      <c r="D109" s="242" t="s">
        <v>412</v>
      </c>
      <c r="E109" s="2"/>
      <c r="F109" s="2"/>
      <c r="G109" s="2"/>
      <c r="H109" s="2"/>
    </row>
    <row r="110" spans="1:8" s="178" customFormat="1" hidden="1" x14ac:dyDescent="0.2">
      <c r="A110" s="184"/>
      <c r="B110" s="184" t="s">
        <v>154</v>
      </c>
      <c r="C110" s="182" t="s">
        <v>92</v>
      </c>
      <c r="D110" s="230"/>
      <c r="E110" s="2"/>
      <c r="F110" s="2"/>
      <c r="G110" s="2"/>
      <c r="H110" s="2"/>
    </row>
    <row r="111" spans="1:8" s="178" customFormat="1" hidden="1" x14ac:dyDescent="0.2">
      <c r="A111" s="184"/>
      <c r="B111" s="184" t="s">
        <v>571</v>
      </c>
      <c r="C111" s="182" t="s">
        <v>435</v>
      </c>
      <c r="D111" s="244" t="s">
        <v>578</v>
      </c>
      <c r="E111" s="2"/>
      <c r="F111" s="2"/>
      <c r="G111" s="2"/>
      <c r="H111" s="2"/>
    </row>
    <row r="112" spans="1:8" s="178" customFormat="1" hidden="1" x14ac:dyDescent="0.2">
      <c r="A112" s="184"/>
      <c r="B112" s="194" t="s">
        <v>310</v>
      </c>
      <c r="C112" s="182" t="s">
        <v>306</v>
      </c>
      <c r="D112" s="230"/>
      <c r="E112" s="2"/>
      <c r="F112" s="2"/>
      <c r="G112" s="2"/>
      <c r="H112" s="2"/>
    </row>
    <row r="113" spans="1:8" s="178" customFormat="1" hidden="1" x14ac:dyDescent="0.2">
      <c r="A113" s="184"/>
      <c r="B113" s="194" t="s">
        <v>339</v>
      </c>
      <c r="C113" s="182" t="s">
        <v>329</v>
      </c>
      <c r="D113" s="230"/>
      <c r="E113" s="2"/>
      <c r="F113" s="2"/>
      <c r="G113" s="2"/>
      <c r="H113" s="2"/>
    </row>
    <row r="114" spans="1:8" s="178" customFormat="1" hidden="1" x14ac:dyDescent="0.2">
      <c r="A114" s="184"/>
      <c r="B114" s="184" t="s">
        <v>283</v>
      </c>
      <c r="C114" s="182" t="s">
        <v>280</v>
      </c>
      <c r="D114" s="244" t="s">
        <v>407</v>
      </c>
      <c r="E114" s="2"/>
      <c r="F114" s="2"/>
      <c r="G114" s="2"/>
      <c r="H114" s="2"/>
    </row>
    <row r="115" spans="1:8" s="178" customFormat="1" hidden="1" x14ac:dyDescent="0.2">
      <c r="A115" s="184"/>
      <c r="B115" s="243" t="s">
        <v>570</v>
      </c>
      <c r="C115" s="182" t="s">
        <v>437</v>
      </c>
      <c r="D115" s="244" t="s">
        <v>577</v>
      </c>
      <c r="E115" s="2"/>
      <c r="F115" s="2"/>
      <c r="G115" s="2"/>
      <c r="H115" s="2"/>
    </row>
    <row r="116" spans="1:8" s="178" customFormat="1" hidden="1" x14ac:dyDescent="0.2">
      <c r="A116" s="184"/>
      <c r="B116" s="196" t="s">
        <v>257</v>
      </c>
      <c r="C116" s="183" t="s">
        <v>232</v>
      </c>
      <c r="D116" s="242" t="s">
        <v>538</v>
      </c>
      <c r="E116" s="2"/>
      <c r="F116" s="2"/>
      <c r="G116" s="2"/>
      <c r="H116" s="2"/>
    </row>
    <row r="117" spans="1:8" s="178" customFormat="1" hidden="1" x14ac:dyDescent="0.2">
      <c r="A117" s="184"/>
      <c r="B117" s="196" t="s">
        <v>207</v>
      </c>
      <c r="C117" s="183" t="s">
        <v>203</v>
      </c>
      <c r="D117" s="230"/>
      <c r="E117" s="2"/>
      <c r="F117" s="2"/>
      <c r="G117" s="2"/>
      <c r="H117" s="2"/>
    </row>
    <row r="118" spans="1:8" s="178" customFormat="1" hidden="1" x14ac:dyDescent="0.2">
      <c r="A118" s="184"/>
      <c r="B118" s="196" t="s">
        <v>259</v>
      </c>
      <c r="C118" s="183" t="s">
        <v>258</v>
      </c>
      <c r="D118" s="230"/>
      <c r="E118" s="2"/>
      <c r="F118" s="2"/>
      <c r="G118" s="2"/>
      <c r="H118" s="2"/>
    </row>
    <row r="119" spans="1:8" s="178" customFormat="1" hidden="1" x14ac:dyDescent="0.2">
      <c r="A119" s="184"/>
      <c r="B119" s="194" t="s">
        <v>302</v>
      </c>
      <c r="C119" s="183" t="s">
        <v>301</v>
      </c>
      <c r="D119" s="230"/>
      <c r="E119" s="2"/>
      <c r="F119" s="2"/>
      <c r="G119" s="2"/>
      <c r="H119" s="2"/>
    </row>
    <row r="120" spans="1:8" s="178" customFormat="1" hidden="1" x14ac:dyDescent="0.2">
      <c r="A120" s="184"/>
      <c r="B120" s="194" t="s">
        <v>388</v>
      </c>
      <c r="C120" s="183" t="s">
        <v>375</v>
      </c>
      <c r="D120" s="242" t="s">
        <v>405</v>
      </c>
      <c r="E120" s="2"/>
      <c r="F120" s="2"/>
      <c r="G120" s="2"/>
      <c r="H120" s="2"/>
    </row>
    <row r="121" spans="1:8" s="178" customFormat="1" hidden="1" x14ac:dyDescent="0.2">
      <c r="A121" s="184"/>
      <c r="B121" s="243" t="s">
        <v>509</v>
      </c>
      <c r="C121" s="183" t="s">
        <v>442</v>
      </c>
      <c r="D121" s="242" t="s">
        <v>510</v>
      </c>
      <c r="E121" s="2"/>
      <c r="F121" s="2"/>
      <c r="G121" s="2"/>
      <c r="H121" s="2"/>
    </row>
    <row r="122" spans="1:8" s="178" customFormat="1" hidden="1" x14ac:dyDescent="0.2">
      <c r="A122" s="184"/>
      <c r="B122" s="194" t="s">
        <v>327</v>
      </c>
      <c r="C122" s="183" t="s">
        <v>287</v>
      </c>
      <c r="D122" s="242" t="s">
        <v>523</v>
      </c>
      <c r="E122" s="2"/>
      <c r="F122" s="2"/>
      <c r="G122" s="2"/>
      <c r="H122" s="2"/>
    </row>
    <row r="123" spans="1:8" s="178" customFormat="1" hidden="1" x14ac:dyDescent="0.2">
      <c r="A123" s="184"/>
      <c r="B123" s="194" t="s">
        <v>155</v>
      </c>
      <c r="C123" s="183" t="s">
        <v>156</v>
      </c>
      <c r="D123" s="230"/>
      <c r="E123" s="2"/>
      <c r="F123" s="2"/>
      <c r="G123" s="2"/>
      <c r="H123" s="2"/>
    </row>
    <row r="124" spans="1:8" s="178" customFormat="1" hidden="1" x14ac:dyDescent="0.2">
      <c r="A124" s="184"/>
      <c r="B124" s="194" t="s">
        <v>260</v>
      </c>
      <c r="C124" s="183" t="s">
        <v>235</v>
      </c>
      <c r="D124" s="230"/>
      <c r="E124" s="2"/>
      <c r="F124" s="2"/>
      <c r="G124" s="2"/>
      <c r="H124" s="2"/>
    </row>
    <row r="125" spans="1:8" s="178" customFormat="1" hidden="1" x14ac:dyDescent="0.2">
      <c r="A125" s="184"/>
      <c r="B125" s="194" t="s">
        <v>575</v>
      </c>
      <c r="C125" s="183" t="s">
        <v>454</v>
      </c>
      <c r="D125" s="230" t="s">
        <v>584</v>
      </c>
      <c r="E125" s="2"/>
      <c r="F125" s="2"/>
      <c r="G125" s="2"/>
      <c r="H125" s="2"/>
    </row>
    <row r="126" spans="1:8" s="178" customFormat="1" hidden="1" x14ac:dyDescent="0.2">
      <c r="A126" s="184"/>
      <c r="B126" s="194" t="s">
        <v>272</v>
      </c>
      <c r="C126" s="183" t="s">
        <v>157</v>
      </c>
      <c r="D126" s="230"/>
      <c r="E126" s="2"/>
      <c r="F126" s="2"/>
      <c r="G126" s="2"/>
      <c r="H126" s="2"/>
    </row>
    <row r="127" spans="1:8" s="178" customFormat="1" hidden="1" x14ac:dyDescent="0.2">
      <c r="A127" s="184"/>
      <c r="B127" s="194" t="s">
        <v>352</v>
      </c>
      <c r="C127" s="183" t="s">
        <v>319</v>
      </c>
      <c r="D127" s="230"/>
      <c r="E127" s="2"/>
      <c r="F127" s="2"/>
      <c r="G127" s="2"/>
      <c r="H127" s="2"/>
    </row>
    <row r="128" spans="1:8" s="178" customFormat="1" hidden="1" x14ac:dyDescent="0.2">
      <c r="A128" s="184"/>
      <c r="B128" s="196" t="s">
        <v>322</v>
      </c>
      <c r="C128" s="183" t="s">
        <v>316</v>
      </c>
      <c r="D128" s="242" t="s">
        <v>401</v>
      </c>
      <c r="E128" s="2"/>
      <c r="F128" s="2"/>
      <c r="G128" s="2"/>
      <c r="H128" s="2"/>
    </row>
    <row r="129" spans="1:8" s="178" customFormat="1" hidden="1" x14ac:dyDescent="0.2">
      <c r="A129" s="184"/>
      <c r="B129" s="196" t="s">
        <v>299</v>
      </c>
      <c r="C129" s="183" t="s">
        <v>291</v>
      </c>
      <c r="D129" s="230" t="s">
        <v>517</v>
      </c>
      <c r="E129" s="2"/>
      <c r="F129" s="2"/>
      <c r="G129" s="2"/>
      <c r="H129" s="2"/>
    </row>
    <row r="130" spans="1:8" s="178" customFormat="1" hidden="1" x14ac:dyDescent="0.2">
      <c r="A130" s="184"/>
      <c r="B130" s="195" t="s">
        <v>356</v>
      </c>
      <c r="C130" s="182" t="s">
        <v>346</v>
      </c>
      <c r="D130" s="230"/>
      <c r="E130" s="2"/>
      <c r="F130" s="2"/>
      <c r="G130" s="2"/>
      <c r="H130" s="2"/>
    </row>
    <row r="131" spans="1:8" s="178" customFormat="1" hidden="1" x14ac:dyDescent="0.2">
      <c r="A131" s="184"/>
      <c r="B131" s="195" t="s">
        <v>160</v>
      </c>
      <c r="C131" s="183" t="s">
        <v>161</v>
      </c>
      <c r="D131" s="230"/>
      <c r="E131" s="2"/>
      <c r="F131" s="2"/>
      <c r="G131" s="2"/>
      <c r="H131" s="2"/>
    </row>
    <row r="132" spans="1:8" s="178" customFormat="1" hidden="1" x14ac:dyDescent="0.2">
      <c r="A132" s="184"/>
      <c r="B132" s="195" t="s">
        <v>211</v>
      </c>
      <c r="C132" s="183" t="s">
        <v>96</v>
      </c>
      <c r="D132" s="230"/>
      <c r="E132" s="2"/>
      <c r="F132" s="2"/>
      <c r="G132" s="2"/>
      <c r="H132" s="2"/>
    </row>
    <row r="133" spans="1:8" s="178" customFormat="1" hidden="1" x14ac:dyDescent="0.2">
      <c r="A133" s="184"/>
      <c r="B133" s="184" t="s">
        <v>162</v>
      </c>
      <c r="C133" s="182" t="s">
        <v>97</v>
      </c>
      <c r="D133" s="242" t="s">
        <v>414</v>
      </c>
      <c r="E133" s="2"/>
      <c r="F133" s="2"/>
      <c r="G133" s="2"/>
      <c r="H133" s="2"/>
    </row>
    <row r="134" spans="1:8" s="178" customFormat="1" hidden="1" x14ac:dyDescent="0.2">
      <c r="A134" s="184"/>
      <c r="B134" s="184" t="s">
        <v>262</v>
      </c>
      <c r="C134" s="182" t="s">
        <v>221</v>
      </c>
      <c r="D134" s="242" t="s">
        <v>417</v>
      </c>
      <c r="E134" s="2"/>
      <c r="F134" s="2"/>
    </row>
    <row r="135" spans="1:8" s="178" customFormat="1" hidden="1" x14ac:dyDescent="0.2">
      <c r="A135" s="184"/>
      <c r="B135" s="184" t="s">
        <v>245</v>
      </c>
      <c r="C135" s="182" t="s">
        <v>246</v>
      </c>
      <c r="D135" s="230"/>
      <c r="E135" s="2"/>
      <c r="F135" s="2"/>
      <c r="G135" s="2"/>
      <c r="H135" s="2"/>
    </row>
    <row r="136" spans="1:8" s="178" customFormat="1" hidden="1" x14ac:dyDescent="0.2">
      <c r="A136" s="184"/>
      <c r="B136" s="194" t="s">
        <v>551</v>
      </c>
      <c r="C136" s="182" t="s">
        <v>438</v>
      </c>
      <c r="D136" s="230" t="s">
        <v>552</v>
      </c>
      <c r="E136" s="2"/>
      <c r="F136" s="2"/>
      <c r="G136" s="2"/>
      <c r="H136" s="2"/>
    </row>
    <row r="137" spans="1:8" s="178" customFormat="1" hidden="1" x14ac:dyDescent="0.2">
      <c r="A137" s="184"/>
      <c r="B137" s="194" t="s">
        <v>315</v>
      </c>
      <c r="C137" s="182" t="s">
        <v>307</v>
      </c>
      <c r="D137" s="230"/>
      <c r="E137" s="2"/>
      <c r="F137" s="2"/>
      <c r="G137" s="2"/>
      <c r="H137" s="2"/>
    </row>
    <row r="138" spans="1:8" s="178" customFormat="1" hidden="1" x14ac:dyDescent="0.2">
      <c r="A138" s="184"/>
      <c r="B138" s="194" t="s">
        <v>386</v>
      </c>
      <c r="C138" s="182" t="s">
        <v>370</v>
      </c>
      <c r="D138" s="242" t="s">
        <v>402</v>
      </c>
      <c r="E138" s="2"/>
      <c r="F138" s="2"/>
      <c r="G138" s="2"/>
      <c r="H138" s="2"/>
    </row>
    <row r="139" spans="1:8" s="178" customFormat="1" hidden="1" x14ac:dyDescent="0.2">
      <c r="A139" s="184"/>
      <c r="B139" s="194" t="s">
        <v>387</v>
      </c>
      <c r="C139" s="182" t="s">
        <v>373</v>
      </c>
      <c r="D139" s="230" t="s">
        <v>515</v>
      </c>
      <c r="E139" s="2"/>
      <c r="F139" s="2"/>
      <c r="G139" s="2"/>
      <c r="H139" s="2"/>
    </row>
    <row r="140" spans="1:8" s="178" customFormat="1" hidden="1" x14ac:dyDescent="0.2">
      <c r="A140" s="184"/>
      <c r="B140" s="194" t="s">
        <v>185</v>
      </c>
      <c r="C140" s="182" t="s">
        <v>110</v>
      </c>
      <c r="D140" s="230"/>
      <c r="E140" s="2"/>
      <c r="F140" s="2"/>
      <c r="G140" s="2"/>
      <c r="H140" s="2"/>
    </row>
    <row r="141" spans="1:8" s="178" customFormat="1" hidden="1" x14ac:dyDescent="0.2">
      <c r="A141" s="184"/>
      <c r="B141" s="194" t="s">
        <v>243</v>
      </c>
      <c r="C141" s="182" t="s">
        <v>244</v>
      </c>
      <c r="D141" s="230"/>
      <c r="E141" s="2"/>
      <c r="F141" s="2"/>
      <c r="G141" s="2"/>
      <c r="H141" s="2"/>
    </row>
    <row r="142" spans="1:8" s="178" customFormat="1" hidden="1" x14ac:dyDescent="0.2">
      <c r="A142" s="184"/>
      <c r="B142" s="243" t="s">
        <v>554</v>
      </c>
      <c r="C142" s="182" t="s">
        <v>440</v>
      </c>
      <c r="D142" s="230"/>
      <c r="E142" s="2"/>
      <c r="F142" s="2"/>
      <c r="G142" s="2"/>
      <c r="H142" s="2"/>
    </row>
    <row r="143" spans="1:8" s="178" customFormat="1" hidden="1" x14ac:dyDescent="0.2">
      <c r="A143" s="184"/>
      <c r="B143" s="194" t="s">
        <v>328</v>
      </c>
      <c r="C143" s="182" t="s">
        <v>308</v>
      </c>
      <c r="D143" s="230"/>
      <c r="E143" s="2"/>
      <c r="F143" s="2"/>
      <c r="G143" s="2"/>
      <c r="H143" s="2"/>
    </row>
    <row r="144" spans="1:8" s="178" customFormat="1" hidden="1" x14ac:dyDescent="0.2">
      <c r="A144" s="184"/>
      <c r="B144" s="184" t="s">
        <v>354</v>
      </c>
      <c r="C144" s="183" t="s">
        <v>348</v>
      </c>
      <c r="D144" s="242" t="s">
        <v>525</v>
      </c>
      <c r="E144" s="2"/>
      <c r="F144" s="2"/>
      <c r="G144" s="2"/>
      <c r="H144" s="2"/>
    </row>
    <row r="145" spans="1:8" s="178" customFormat="1" hidden="1" x14ac:dyDescent="0.2">
      <c r="A145" s="184"/>
      <c r="B145" s="184" t="s">
        <v>164</v>
      </c>
      <c r="C145" s="183" t="s">
        <v>165</v>
      </c>
      <c r="D145" s="230"/>
      <c r="E145" s="2"/>
      <c r="F145" s="2"/>
      <c r="G145" s="2"/>
      <c r="H145" s="2"/>
    </row>
    <row r="146" spans="1:8" s="178" customFormat="1" hidden="1" x14ac:dyDescent="0.2">
      <c r="A146" s="184"/>
      <c r="B146" s="184" t="s">
        <v>166</v>
      </c>
      <c r="C146" s="183" t="s">
        <v>167</v>
      </c>
      <c r="D146" s="230"/>
      <c r="E146" s="2"/>
      <c r="F146" s="2"/>
      <c r="G146" s="2"/>
      <c r="H146" s="2"/>
    </row>
    <row r="147" spans="1:8" s="178" customFormat="1" hidden="1" x14ac:dyDescent="0.2">
      <c r="A147" s="184"/>
      <c r="B147" s="184" t="s">
        <v>274</v>
      </c>
      <c r="C147" s="183" t="s">
        <v>230</v>
      </c>
      <c r="D147" s="230"/>
      <c r="E147" s="2"/>
      <c r="F147" s="2"/>
      <c r="G147" s="2"/>
      <c r="H147" s="2"/>
    </row>
    <row r="148" spans="1:8" s="178" customFormat="1" hidden="1" x14ac:dyDescent="0.2">
      <c r="A148" s="184"/>
      <c r="B148" s="184" t="s">
        <v>168</v>
      </c>
      <c r="C148" s="183" t="s">
        <v>169</v>
      </c>
      <c r="D148" s="230"/>
      <c r="E148" s="2"/>
      <c r="F148" s="2"/>
      <c r="G148" s="2"/>
      <c r="H148" s="2"/>
    </row>
    <row r="149" spans="1:8" s="178" customFormat="1" hidden="1" x14ac:dyDescent="0.2">
      <c r="A149" s="184"/>
      <c r="B149" s="184" t="s">
        <v>127</v>
      </c>
      <c r="C149" s="183" t="s">
        <v>111</v>
      </c>
      <c r="D149" s="230"/>
      <c r="E149" s="2"/>
      <c r="F149" s="2"/>
      <c r="G149" s="2"/>
      <c r="H149" s="2"/>
    </row>
    <row r="150" spans="1:8" s="178" customFormat="1" hidden="1" x14ac:dyDescent="0.2">
      <c r="A150" s="184"/>
      <c r="B150" s="184" t="s">
        <v>170</v>
      </c>
      <c r="C150" s="183" t="s">
        <v>171</v>
      </c>
      <c r="D150" s="230"/>
      <c r="E150" s="2"/>
      <c r="F150" s="2"/>
      <c r="G150" s="2"/>
      <c r="H150" s="2"/>
    </row>
    <row r="151" spans="1:8" s="178" customFormat="1" hidden="1" x14ac:dyDescent="0.2">
      <c r="A151" s="184"/>
      <c r="B151" s="184" t="s">
        <v>209</v>
      </c>
      <c r="C151" s="183" t="s">
        <v>202</v>
      </c>
      <c r="D151" s="230"/>
      <c r="E151" s="2"/>
      <c r="F151" s="2"/>
      <c r="G151" s="2"/>
      <c r="H151" s="2"/>
    </row>
    <row r="152" spans="1:8" s="178" customFormat="1" hidden="1" x14ac:dyDescent="0.2">
      <c r="A152" s="184"/>
      <c r="B152" s="184" t="s">
        <v>556</v>
      </c>
      <c r="C152" s="183" t="s">
        <v>428</v>
      </c>
      <c r="D152" s="230" t="s">
        <v>557</v>
      </c>
      <c r="E152" s="2"/>
      <c r="F152" s="2"/>
      <c r="G152" s="2"/>
      <c r="H152" s="2"/>
    </row>
    <row r="153" spans="1:8" s="178" customFormat="1" hidden="1" x14ac:dyDescent="0.2">
      <c r="A153" s="184"/>
      <c r="B153" s="184" t="s">
        <v>266</v>
      </c>
      <c r="C153" s="183" t="s">
        <v>218</v>
      </c>
      <c r="D153" s="230"/>
      <c r="E153" s="2"/>
      <c r="F153" s="2"/>
      <c r="G153" s="2"/>
      <c r="H153" s="2"/>
    </row>
    <row r="154" spans="1:8" s="178" customFormat="1" hidden="1" x14ac:dyDescent="0.2">
      <c r="A154" s="184"/>
      <c r="B154" s="184" t="s">
        <v>364</v>
      </c>
      <c r="C154" s="183" t="s">
        <v>317</v>
      </c>
      <c r="D154" s="230" t="s">
        <v>506</v>
      </c>
      <c r="E154" s="2"/>
      <c r="F154" s="2"/>
      <c r="G154" s="2"/>
      <c r="H154" s="2"/>
    </row>
    <row r="155" spans="1:8" s="178" customFormat="1" hidden="1" x14ac:dyDescent="0.2">
      <c r="A155" s="184"/>
      <c r="B155" s="184" t="s">
        <v>172</v>
      </c>
      <c r="C155" s="183" t="s">
        <v>173</v>
      </c>
      <c r="D155" s="230"/>
      <c r="E155" s="2"/>
      <c r="F155" s="2"/>
      <c r="G155" s="2"/>
      <c r="H155" s="2"/>
    </row>
    <row r="156" spans="1:8" s="178" customFormat="1" hidden="1" x14ac:dyDescent="0.2">
      <c r="A156" s="184"/>
      <c r="B156" s="243" t="s">
        <v>558</v>
      </c>
      <c r="C156" s="183" t="s">
        <v>429</v>
      </c>
      <c r="D156" s="230"/>
      <c r="E156" s="2"/>
      <c r="F156" s="2"/>
      <c r="G156" s="2"/>
      <c r="H156" s="2"/>
    </row>
    <row r="157" spans="1:8" s="178" customFormat="1" hidden="1" x14ac:dyDescent="0.2">
      <c r="A157" s="184"/>
      <c r="B157" s="184" t="s">
        <v>285</v>
      </c>
      <c r="C157" s="183" t="s">
        <v>217</v>
      </c>
      <c r="D157" s="242" t="s">
        <v>395</v>
      </c>
      <c r="E157" s="2"/>
      <c r="F157" s="2"/>
      <c r="G157" s="2"/>
      <c r="H157" s="2"/>
    </row>
    <row r="158" spans="1:8" s="178" customFormat="1" hidden="1" x14ac:dyDescent="0.2">
      <c r="A158" s="184"/>
      <c r="B158" s="196" t="s">
        <v>263</v>
      </c>
      <c r="C158" s="182" t="s">
        <v>236</v>
      </c>
      <c r="D158" s="230"/>
      <c r="E158" s="2"/>
      <c r="F158" s="2"/>
      <c r="G158" s="2"/>
      <c r="H158" s="2"/>
    </row>
    <row r="159" spans="1:8" s="178" customFormat="1" hidden="1" x14ac:dyDescent="0.2">
      <c r="A159" s="184"/>
      <c r="B159" s="243" t="s">
        <v>559</v>
      </c>
      <c r="C159" s="182" t="s">
        <v>560</v>
      </c>
      <c r="D159" s="242" t="s">
        <v>561</v>
      </c>
      <c r="E159" s="2"/>
      <c r="F159" s="2"/>
      <c r="G159" s="2"/>
      <c r="H159" s="2"/>
    </row>
    <row r="160" spans="1:8" s="178" customFormat="1" hidden="1" x14ac:dyDescent="0.2">
      <c r="A160" s="184"/>
      <c r="B160" s="196" t="s">
        <v>174</v>
      </c>
      <c r="C160" s="182" t="s">
        <v>175</v>
      </c>
      <c r="D160" s="242" t="s">
        <v>404</v>
      </c>
      <c r="E160" s="2"/>
      <c r="F160" s="2"/>
      <c r="G160" s="2"/>
      <c r="H160" s="2"/>
    </row>
    <row r="161" spans="1:8" s="178" customFormat="1" hidden="1" x14ac:dyDescent="0.2">
      <c r="A161" s="184"/>
      <c r="B161" s="196" t="s">
        <v>176</v>
      </c>
      <c r="C161" s="182" t="s">
        <v>177</v>
      </c>
      <c r="D161" s="230"/>
      <c r="E161" s="2"/>
      <c r="F161" s="2"/>
      <c r="G161" s="2"/>
      <c r="H161" s="2"/>
    </row>
    <row r="162" spans="1:8" s="178" customFormat="1" hidden="1" x14ac:dyDescent="0.2">
      <c r="A162" s="184"/>
      <c r="B162" s="196" t="s">
        <v>178</v>
      </c>
      <c r="C162" s="182" t="s">
        <v>104</v>
      </c>
      <c r="D162" s="230"/>
      <c r="E162" s="2"/>
      <c r="F162" s="2"/>
      <c r="G162" s="2"/>
      <c r="H162" s="2"/>
    </row>
    <row r="163" spans="1:8" s="178" customFormat="1" hidden="1" x14ac:dyDescent="0.2">
      <c r="A163" s="184"/>
      <c r="B163" s="243" t="s">
        <v>562</v>
      </c>
      <c r="C163" s="182" t="s">
        <v>443</v>
      </c>
      <c r="D163" s="230" t="s">
        <v>563</v>
      </c>
      <c r="E163" s="2"/>
      <c r="F163" s="2"/>
      <c r="G163" s="2"/>
      <c r="H163" s="2"/>
    </row>
    <row r="164" spans="1:8" s="178" customFormat="1" hidden="1" x14ac:dyDescent="0.2">
      <c r="A164" s="184"/>
      <c r="B164" s="196" t="s">
        <v>242</v>
      </c>
      <c r="C164" s="182" t="s">
        <v>225</v>
      </c>
      <c r="D164" s="230"/>
      <c r="E164" s="2"/>
      <c r="F164" s="2"/>
      <c r="G164" s="2"/>
      <c r="H164" s="2"/>
    </row>
    <row r="165" spans="1:8" s="178" customFormat="1" hidden="1" x14ac:dyDescent="0.2">
      <c r="A165" s="184"/>
      <c r="B165" s="184" t="s">
        <v>179</v>
      </c>
      <c r="C165" s="182" t="s">
        <v>180</v>
      </c>
      <c r="D165" s="230"/>
      <c r="E165" s="2"/>
      <c r="F165" s="2"/>
      <c r="G165" s="2"/>
      <c r="H165" s="2"/>
    </row>
    <row r="166" spans="1:8" s="178" customFormat="1" hidden="1" x14ac:dyDescent="0.2">
      <c r="A166" s="184"/>
      <c r="B166" s="184" t="s">
        <v>138</v>
      </c>
      <c r="C166" s="182" t="s">
        <v>139</v>
      </c>
      <c r="D166" s="230"/>
      <c r="E166" s="2"/>
      <c r="F166" s="2"/>
      <c r="G166" s="2"/>
      <c r="H166" s="2"/>
    </row>
    <row r="167" spans="1:8" s="178" customFormat="1" hidden="1" x14ac:dyDescent="0.2">
      <c r="A167" s="184"/>
      <c r="B167" s="196" t="s">
        <v>248</v>
      </c>
      <c r="C167" s="182" t="s">
        <v>224</v>
      </c>
      <c r="D167" s="230" t="s">
        <v>524</v>
      </c>
      <c r="E167" s="2"/>
      <c r="F167" s="2"/>
      <c r="G167" s="2"/>
      <c r="H167" s="2"/>
    </row>
    <row r="168" spans="1:8" s="178" customFormat="1" hidden="1" x14ac:dyDescent="0.2">
      <c r="A168" s="184"/>
      <c r="B168" s="196" t="s">
        <v>323</v>
      </c>
      <c r="C168" s="182" t="s">
        <v>318</v>
      </c>
      <c r="D168" s="230"/>
      <c r="E168" s="2"/>
      <c r="F168" s="2"/>
      <c r="G168" s="2"/>
      <c r="H168" s="2"/>
    </row>
    <row r="169" spans="1:8" s="178" customFormat="1" hidden="1" x14ac:dyDescent="0.2">
      <c r="A169" s="184"/>
      <c r="B169" s="196" t="s">
        <v>385</v>
      </c>
      <c r="C169" s="182" t="s">
        <v>381</v>
      </c>
      <c r="D169" s="230"/>
      <c r="E169" s="2"/>
      <c r="F169" s="2"/>
      <c r="G169" s="2"/>
      <c r="H169" s="2"/>
    </row>
    <row r="170" spans="1:8" s="178" customFormat="1" hidden="1" x14ac:dyDescent="0.2">
      <c r="A170" s="184"/>
      <c r="B170" s="184" t="s">
        <v>181</v>
      </c>
      <c r="C170" s="182" t="s">
        <v>103</v>
      </c>
      <c r="D170" s="230"/>
      <c r="E170" s="2"/>
      <c r="F170" s="2"/>
      <c r="G170" s="2"/>
      <c r="H170" s="2"/>
    </row>
    <row r="171" spans="1:8" s="178" customFormat="1" hidden="1" x14ac:dyDescent="0.2">
      <c r="A171" s="184"/>
      <c r="B171" s="184" t="s">
        <v>188</v>
      </c>
      <c r="C171" s="182" t="s">
        <v>109</v>
      </c>
      <c r="D171" s="230"/>
      <c r="E171" s="2"/>
      <c r="F171" s="2"/>
      <c r="G171" s="2"/>
      <c r="H171" s="2"/>
    </row>
    <row r="172" spans="1:8" s="178" customFormat="1" hidden="1" x14ac:dyDescent="0.2">
      <c r="A172" s="184"/>
      <c r="B172" s="184" t="s">
        <v>314</v>
      </c>
      <c r="C172" s="182" t="s">
        <v>231</v>
      </c>
      <c r="D172" s="230" t="s">
        <v>565</v>
      </c>
      <c r="E172" s="2"/>
      <c r="F172" s="2"/>
      <c r="G172" s="2"/>
      <c r="H172" s="2"/>
    </row>
    <row r="173" spans="1:8" s="178" customFormat="1" hidden="1" x14ac:dyDescent="0.2">
      <c r="A173" s="184"/>
      <c r="B173" s="184" t="s">
        <v>336</v>
      </c>
      <c r="C173" s="182" t="s">
        <v>333</v>
      </c>
      <c r="D173" s="230"/>
      <c r="E173" s="2"/>
      <c r="F173" s="2"/>
      <c r="G173" s="2"/>
      <c r="H173" s="2"/>
    </row>
    <row r="174" spans="1:8" s="178" customFormat="1" hidden="1" x14ac:dyDescent="0.2">
      <c r="A174" s="184"/>
      <c r="B174" s="194" t="s">
        <v>135</v>
      </c>
      <c r="C174" s="182" t="s">
        <v>93</v>
      </c>
      <c r="D174" s="242" t="s">
        <v>400</v>
      </c>
      <c r="E174" s="2"/>
      <c r="F174" s="2"/>
      <c r="G174" s="2"/>
      <c r="H174" s="2"/>
    </row>
    <row r="175" spans="1:8" s="178" customFormat="1" hidden="1" x14ac:dyDescent="0.2">
      <c r="A175" s="184"/>
      <c r="B175" s="184" t="s">
        <v>325</v>
      </c>
      <c r="C175" s="182" t="s">
        <v>229</v>
      </c>
      <c r="D175" s="230" t="s">
        <v>566</v>
      </c>
      <c r="E175" s="2"/>
      <c r="F175" s="2"/>
      <c r="G175" s="2"/>
      <c r="H175" s="2"/>
    </row>
    <row r="176" spans="1:8" s="178" customFormat="1" hidden="1" x14ac:dyDescent="0.2">
      <c r="A176" s="184"/>
      <c r="B176" s="184" t="s">
        <v>567</v>
      </c>
      <c r="C176" s="182" t="s">
        <v>446</v>
      </c>
      <c r="D176" s="230"/>
      <c r="E176" s="2"/>
      <c r="F176" s="2"/>
      <c r="G176" s="2"/>
      <c r="H176" s="2"/>
    </row>
    <row r="177" spans="1:8" s="178" customFormat="1" hidden="1" x14ac:dyDescent="0.2">
      <c r="A177" s="184"/>
      <c r="B177" s="184" t="s">
        <v>264</v>
      </c>
      <c r="C177" s="182" t="s">
        <v>222</v>
      </c>
      <c r="D177" s="242" t="s">
        <v>539</v>
      </c>
      <c r="E177" s="2"/>
      <c r="F177" s="2"/>
      <c r="G177" s="2"/>
      <c r="H177" s="2"/>
    </row>
    <row r="178" spans="1:8" s="178" customFormat="1" hidden="1" x14ac:dyDescent="0.2">
      <c r="A178" s="184"/>
      <c r="B178" s="184" t="s">
        <v>389</v>
      </c>
      <c r="C178" s="182" t="s">
        <v>374</v>
      </c>
      <c r="D178" s="242" t="s">
        <v>408</v>
      </c>
      <c r="E178" s="2"/>
      <c r="F178" s="2"/>
      <c r="G178" s="2"/>
      <c r="H178" s="2"/>
    </row>
    <row r="179" spans="1:8" s="178" customFormat="1" hidden="1" x14ac:dyDescent="0.2">
      <c r="A179" s="184"/>
      <c r="B179" s="184" t="s">
        <v>182</v>
      </c>
      <c r="C179" s="182" t="s">
        <v>183</v>
      </c>
      <c r="D179" s="230"/>
      <c r="E179" s="2"/>
      <c r="F179" s="2"/>
      <c r="G179" s="2"/>
      <c r="H179" s="2"/>
    </row>
    <row r="180" spans="1:8" s="178" customFormat="1" hidden="1" x14ac:dyDescent="0.2">
      <c r="A180" s="184"/>
      <c r="B180" s="184" t="s">
        <v>296</v>
      </c>
      <c r="C180" s="182" t="s">
        <v>288</v>
      </c>
      <c r="D180" s="242" t="s">
        <v>399</v>
      </c>
      <c r="E180" s="2"/>
      <c r="F180" s="2"/>
      <c r="G180" s="2"/>
      <c r="H180" s="2"/>
    </row>
    <row r="181" spans="1:8" s="178" customFormat="1" hidden="1" x14ac:dyDescent="0.2">
      <c r="A181" s="184"/>
      <c r="B181" s="196" t="s">
        <v>357</v>
      </c>
      <c r="C181" s="183" t="s">
        <v>345</v>
      </c>
      <c r="D181" s="230"/>
      <c r="E181" s="2"/>
      <c r="F181" s="2"/>
      <c r="G181" s="2"/>
      <c r="H181" s="2"/>
    </row>
    <row r="182" spans="1:8" s="178" customFormat="1" hidden="1" x14ac:dyDescent="0.2">
      <c r="A182" s="184"/>
      <c r="B182" s="195" t="s">
        <v>132</v>
      </c>
      <c r="C182" s="183" t="s">
        <v>133</v>
      </c>
      <c r="D182" s="230"/>
      <c r="E182" s="2"/>
      <c r="F182" s="2"/>
      <c r="G182" s="2"/>
      <c r="H182" s="2"/>
    </row>
    <row r="183" spans="1:8" s="178" customFormat="1" hidden="1" x14ac:dyDescent="0.2">
      <c r="A183" s="184"/>
      <c r="B183" s="195" t="s">
        <v>344</v>
      </c>
      <c r="C183" s="182" t="s">
        <v>334</v>
      </c>
      <c r="D183" s="230" t="s">
        <v>511</v>
      </c>
      <c r="E183" s="2"/>
      <c r="F183" s="2"/>
      <c r="G183" s="2"/>
      <c r="H183" s="2"/>
    </row>
    <row r="184" spans="1:8" s="178" customFormat="1" hidden="1" x14ac:dyDescent="0.2">
      <c r="A184" s="184"/>
      <c r="B184" s="196"/>
      <c r="C184" s="183"/>
      <c r="D184" s="230"/>
      <c r="E184" s="2"/>
      <c r="F184" s="2"/>
      <c r="G184" s="2"/>
      <c r="H184" s="2"/>
    </row>
    <row r="185" spans="1:8" s="178" customFormat="1" hidden="1" x14ac:dyDescent="0.2">
      <c r="A185" s="184"/>
      <c r="B185" s="195"/>
      <c r="C185" s="182"/>
      <c r="D185" s="230"/>
      <c r="E185" s="2"/>
      <c r="F185" s="2"/>
      <c r="G185" s="2"/>
      <c r="H185" s="2"/>
    </row>
    <row r="186" spans="1:8" s="178" customFormat="1" hidden="1" x14ac:dyDescent="0.2">
      <c r="A186" s="184"/>
      <c r="B186" s="194"/>
      <c r="C186" s="183"/>
      <c r="D186" s="230"/>
      <c r="E186" s="2"/>
      <c r="F186" s="2"/>
      <c r="G186" s="2"/>
      <c r="H186" s="2"/>
    </row>
    <row r="187" spans="1:8" s="178" customFormat="1" x14ac:dyDescent="0.2">
      <c r="A187" s="184"/>
      <c r="B187" s="195"/>
      <c r="C187" s="183"/>
      <c r="D187" s="230"/>
      <c r="E187" s="2"/>
      <c r="F187" s="2"/>
      <c r="G187" s="2"/>
      <c r="H187" s="2"/>
    </row>
    <row r="188" spans="1:8" s="37" customFormat="1" x14ac:dyDescent="0.2">
      <c r="A188" s="185">
        <f>SUM(A7:A187)</f>
        <v>4960</v>
      </c>
      <c r="B188" s="180"/>
      <c r="C188" s="177" t="s">
        <v>54</v>
      </c>
      <c r="D188" s="229"/>
      <c r="E188" s="2"/>
      <c r="F188" s="2"/>
      <c r="G188" s="2"/>
      <c r="H188" s="2"/>
    </row>
    <row r="189" spans="1:8" x14ac:dyDescent="0.2">
      <c r="A189" s="184">
        <v>-3000</v>
      </c>
      <c r="B189" s="186" t="s">
        <v>191</v>
      </c>
    </row>
    <row r="190" spans="1:8" s="36" customFormat="1" x14ac:dyDescent="0.2">
      <c r="A190" s="181">
        <f>SUM(A188:A189)</f>
        <v>1960</v>
      </c>
      <c r="B190" s="178" t="s">
        <v>803</v>
      </c>
      <c r="C190" s="177"/>
      <c r="D190" s="229"/>
      <c r="E190" s="2"/>
      <c r="F190" s="2"/>
      <c r="G190" s="2"/>
      <c r="H190" s="2"/>
    </row>
  </sheetData>
  <sortState xmlns:xlrd2="http://schemas.microsoft.com/office/spreadsheetml/2017/richdata2" ref="A7:D183">
    <sortCondition descending="1" ref="A7:A183"/>
  </sortState>
  <hyperlinks>
    <hyperlink ref="D102" r:id="rId1" xr:uid="{CC4D1608-1EAC-4C28-9D0F-F8F70C2426D7}"/>
    <hyperlink ref="D80" r:id="rId2" xr:uid="{8E2770C7-28BF-45EC-A0D3-60499C0A67F7}"/>
    <hyperlink ref="D116" r:id="rId3" xr:uid="{CAFB7D49-8207-4EFD-9526-FF20B5DBC259}"/>
    <hyperlink ref="D100" r:id="rId4" xr:uid="{BCD8CBCD-8400-4614-9179-58494831467C}"/>
    <hyperlink ref="D106" r:id="rId5" xr:uid="{5F656747-B95D-42E1-864A-D0C856EAD8C4}"/>
    <hyperlink ref="D25" r:id="rId6" xr:uid="{57568119-883D-43CA-8504-F4D30B677655}"/>
    <hyperlink ref="D15" r:id="rId7" xr:uid="{9B10D96F-0C36-40D6-9792-982A07174866}"/>
    <hyperlink ref="D180" r:id="rId8" xr:uid="{8E8356D5-AC1C-4BE5-8DE2-E40B623F0A98}"/>
    <hyperlink ref="D174" r:id="rId9" xr:uid="{145FF512-693F-492D-9F73-1BEEEB07A5E5}"/>
    <hyperlink ref="D128" r:id="rId10" xr:uid="{2CE6664D-169F-469D-9B14-23FC93107636}"/>
    <hyperlink ref="D138" r:id="rId11" xr:uid="{9FF15007-A95E-462D-82CB-9FDEE583F331}"/>
    <hyperlink ref="D39" r:id="rId12" xr:uid="{42B63596-902C-42E3-AEB1-1D4CA9A64B86}"/>
    <hyperlink ref="D160" r:id="rId13" xr:uid="{2E319EAB-16DF-40AF-8C2C-94B38A56A895}"/>
    <hyperlink ref="D120" r:id="rId14" xr:uid="{9D04548B-3813-40F2-83D6-92A357130F4B}"/>
    <hyperlink ref="D28" r:id="rId15" xr:uid="{A96981FC-2F11-422A-991A-A2CE9AE45A37}"/>
    <hyperlink ref="D114" r:id="rId16" xr:uid="{5B33CB10-735E-48D1-9BE4-E539493C6E51}"/>
    <hyperlink ref="D178" r:id="rId17" xr:uid="{33D12F31-9EE0-4DD4-A467-3CC7885227D1}"/>
    <hyperlink ref="D79" r:id="rId18" xr:uid="{7BA6DD56-43DA-4192-95D0-A531996901C5}"/>
    <hyperlink ref="D87" r:id="rId19" xr:uid="{3F27597D-9488-45E6-B849-F0ED5F5D3FD5}"/>
    <hyperlink ref="D51" r:id="rId20" xr:uid="{1BD1B994-A3ED-4F02-8B20-93312FE71540}"/>
    <hyperlink ref="D109" r:id="rId21" xr:uid="{059ECE79-71A2-4D18-81B3-23E1017F401D}"/>
    <hyperlink ref="D44" r:id="rId22" xr:uid="{EC4366E2-D698-4275-92CD-CAB6AD0D7AF8}"/>
    <hyperlink ref="D133" r:id="rId23" xr:uid="{69C1CF1B-4A63-4EC2-9A3C-CC2AFBDDFD90}"/>
    <hyperlink ref="D75" r:id="rId24" xr:uid="{611F8CFE-4C31-44F2-B585-DCAD6BC6FD9F}"/>
    <hyperlink ref="D30" r:id="rId25" xr:uid="{7806149C-F541-4116-9E52-A5A9CA27C4C8}"/>
    <hyperlink ref="D134" r:id="rId26" xr:uid="{B000A0BB-07EA-4D90-A153-A214CCE842FA}"/>
    <hyperlink ref="D42" r:id="rId27" xr:uid="{2BF5CA87-0D45-42EF-99A5-2302AB793B07}"/>
    <hyperlink ref="D157" r:id="rId28" xr:uid="{1B401E34-7244-4772-8DEC-72BAAC58541C}"/>
    <hyperlink ref="D64" r:id="rId29" xr:uid="{A69C9A79-7C60-46A7-B0DB-38D72C50DF99}"/>
    <hyperlink ref="D8" r:id="rId30" xr:uid="{1EB94FDD-94CE-419C-AF1C-FCAE57355AAF}"/>
    <hyperlink ref="D47" r:id="rId31" xr:uid="{8E26ECE9-B5B3-40AD-90E2-146F4C509051}"/>
    <hyperlink ref="D159" r:id="rId32" xr:uid="{90B0EF76-F5CC-44EB-A26E-42959AC86DAA}"/>
    <hyperlink ref="D144" r:id="rId33" xr:uid="{74B77B9A-3ED0-44F8-A774-0BA4A19E68A6}"/>
    <hyperlink ref="D177" r:id="rId34" xr:uid="{F0D4EC42-424D-429E-A5B7-7F8F24121B48}"/>
    <hyperlink ref="D122" r:id="rId35" xr:uid="{7038CFF4-4BE7-426F-985F-9607B22CAE7B}"/>
    <hyperlink ref="D66" r:id="rId36" xr:uid="{078A4A87-A895-4E88-B4EC-4281891631B6}"/>
    <hyperlink ref="D40" r:id="rId37" xr:uid="{BDE856B7-2E28-4822-B21F-237E21B388ED}"/>
    <hyperlink ref="D46" r:id="rId38" xr:uid="{898E66DA-1CBB-4F59-93D3-9D55AE94591B}"/>
    <hyperlink ref="D121" r:id="rId39" xr:uid="{E195A130-A750-40B6-9ED3-668F26D7E21E}"/>
    <hyperlink ref="D22" r:id="rId40" xr:uid="{47692F96-F15C-4D6C-9574-86F04A5FC411}"/>
    <hyperlink ref="D108" r:id="rId41" xr:uid="{F8FFABC1-C615-4A74-9429-3A87F91F1048}"/>
    <hyperlink ref="D115" r:id="rId42" xr:uid="{1B63B99B-78DE-4E01-ACC9-4DACB9A6FE24}"/>
    <hyperlink ref="D111" r:id="rId43" xr:uid="{8A4D4667-4CD4-4262-A6EF-7A9CB526B680}"/>
    <hyperlink ref="D9" r:id="rId44" xr:uid="{FEEA0E06-E78A-4E9C-8AAE-3B079712A469}"/>
    <hyperlink ref="D31" r:id="rId45" xr:uid="{AAADB1EC-4719-4F60-B888-A4349CE55B50}"/>
  </hyperlinks>
  <pageMargins left="0.25" right="0.25" top="0.25" bottom="0.25" header="0.5" footer="0.5"/>
  <pageSetup scale="102" orientation="portrait" r:id="rId4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4"/>
  <sheetViews>
    <sheetView zoomScale="140" zoomScaleNormal="140" workbookViewId="0">
      <selection activeCell="D2" sqref="D2"/>
    </sheetView>
  </sheetViews>
  <sheetFormatPr defaultColWidth="8.85546875" defaultRowHeight="12.75" x14ac:dyDescent="0.2"/>
  <cols>
    <col min="1" max="1" width="2.140625" style="16" bestFit="1" customWidth="1"/>
    <col min="2" max="2" width="4.5703125" style="16" bestFit="1" customWidth="1"/>
    <col min="3" max="3" width="5.42578125" style="16" customWidth="1"/>
    <col min="4" max="4" width="15.28515625" style="2" customWidth="1"/>
    <col min="5" max="7" width="5.28515625" style="2" customWidth="1"/>
    <col min="8" max="8" width="9.140625" style="2" customWidth="1"/>
    <col min="9" max="10" width="5.28515625" style="2" customWidth="1"/>
    <col min="11" max="11" width="8.85546875" style="2"/>
    <col min="12" max="12" width="9.5703125" style="37" bestFit="1" customWidth="1"/>
    <col min="13" max="13" width="9.140625" style="16" customWidth="1"/>
    <col min="14" max="14" width="7.140625" style="16" bestFit="1" customWidth="1"/>
    <col min="15" max="15" width="6.28515625" style="2" bestFit="1" customWidth="1"/>
    <col min="16" max="16" width="8.140625" style="2" customWidth="1"/>
    <col min="17" max="16384" width="8.85546875" style="2"/>
  </cols>
  <sheetData>
    <row r="1" spans="1:17" x14ac:dyDescent="0.2">
      <c r="D1" s="29" t="s">
        <v>611</v>
      </c>
    </row>
    <row r="2" spans="1:17" x14ac:dyDescent="0.2">
      <c r="D2" s="174" t="s">
        <v>85</v>
      </c>
    </row>
    <row r="3" spans="1:17" ht="13.5" thickBot="1" x14ac:dyDescent="0.25">
      <c r="A3" s="137"/>
      <c r="B3" s="137" t="s">
        <v>449</v>
      </c>
      <c r="C3" s="137" t="s">
        <v>450</v>
      </c>
      <c r="D3" s="137" t="s">
        <v>65</v>
      </c>
      <c r="E3" s="137">
        <v>1</v>
      </c>
      <c r="F3" s="137">
        <v>2</v>
      </c>
      <c r="G3" s="137">
        <v>3</v>
      </c>
      <c r="H3" s="138" t="s">
        <v>67</v>
      </c>
      <c r="I3" s="137">
        <v>4</v>
      </c>
      <c r="J3" s="137">
        <v>5</v>
      </c>
      <c r="K3" s="139" t="s">
        <v>1</v>
      </c>
      <c r="L3" s="140" t="s">
        <v>72</v>
      </c>
      <c r="M3" s="137" t="s">
        <v>86</v>
      </c>
      <c r="N3" s="137"/>
      <c r="O3" s="162" t="s">
        <v>114</v>
      </c>
    </row>
    <row r="4" spans="1:17" s="1" customFormat="1" x14ac:dyDescent="0.2">
      <c r="A4" s="141">
        <v>1</v>
      </c>
      <c r="B4" s="141" t="s">
        <v>448</v>
      </c>
      <c r="C4" s="232" t="s">
        <v>753</v>
      </c>
      <c r="D4" s="4" t="s">
        <v>94</v>
      </c>
      <c r="E4" s="5">
        <v>211</v>
      </c>
      <c r="F4" s="5">
        <v>194</v>
      </c>
      <c r="G4" s="55">
        <v>195</v>
      </c>
      <c r="H4" s="69">
        <f>E4+F4+G4</f>
        <v>600</v>
      </c>
      <c r="I4" s="55">
        <v>236</v>
      </c>
      <c r="J4" s="55">
        <v>215</v>
      </c>
      <c r="K4" s="142">
        <f>H4+I4+J4</f>
        <v>1051</v>
      </c>
      <c r="L4" s="143">
        <f>SUM(K4/COUNT(E4:G4,I4:J4))</f>
        <v>210.2</v>
      </c>
      <c r="M4" s="145">
        <v>50</v>
      </c>
      <c r="N4" s="234" t="s">
        <v>451</v>
      </c>
      <c r="O4" s="158"/>
    </row>
    <row r="5" spans="1:17" s="1" customFormat="1" x14ac:dyDescent="0.2">
      <c r="A5" s="144">
        <v>2</v>
      </c>
      <c r="B5" s="144" t="s">
        <v>448</v>
      </c>
      <c r="C5" s="232" t="s">
        <v>751</v>
      </c>
      <c r="D5" s="6" t="s">
        <v>278</v>
      </c>
      <c r="E5" s="5">
        <v>176</v>
      </c>
      <c r="F5" s="5">
        <v>157</v>
      </c>
      <c r="G5" s="5">
        <v>247</v>
      </c>
      <c r="H5" s="69">
        <f>E5+F5+G5</f>
        <v>580</v>
      </c>
      <c r="I5" s="5">
        <v>157</v>
      </c>
      <c r="J5" s="5">
        <v>171</v>
      </c>
      <c r="K5" s="79">
        <f>H5+I5+J5</f>
        <v>908</v>
      </c>
      <c r="L5" s="143">
        <f>SUM(K5/COUNT(E5:G5,I5:J5))</f>
        <v>181.6</v>
      </c>
      <c r="M5" s="145">
        <v>50</v>
      </c>
      <c r="N5" s="145" t="s">
        <v>451</v>
      </c>
      <c r="O5" s="6"/>
    </row>
    <row r="6" spans="1:17" s="1" customFormat="1" x14ac:dyDescent="0.2">
      <c r="A6" s="144">
        <v>3</v>
      </c>
      <c r="B6" s="144" t="s">
        <v>448</v>
      </c>
      <c r="C6" s="232" t="s">
        <v>752</v>
      </c>
      <c r="D6" s="6" t="s">
        <v>748</v>
      </c>
      <c r="E6" s="5">
        <v>185</v>
      </c>
      <c r="F6" s="5">
        <v>174</v>
      </c>
      <c r="G6" s="5">
        <v>181</v>
      </c>
      <c r="H6" s="69">
        <f>E6+F6+G6</f>
        <v>540</v>
      </c>
      <c r="I6" s="5">
        <v>159</v>
      </c>
      <c r="J6" s="5">
        <v>162</v>
      </c>
      <c r="K6" s="79">
        <f>H6+I6+J6</f>
        <v>861</v>
      </c>
      <c r="L6" s="143">
        <f>SUM(K6/COUNT(E6:G6,I6:J6))</f>
        <v>172.2</v>
      </c>
      <c r="M6" s="145">
        <v>50</v>
      </c>
      <c r="N6" s="145" t="s">
        <v>451</v>
      </c>
      <c r="O6" s="4"/>
      <c r="Q6" s="46"/>
    </row>
    <row r="7" spans="1:17" s="1" customFormat="1" x14ac:dyDescent="0.2">
      <c r="A7" s="144">
        <v>4</v>
      </c>
      <c r="B7" s="144" t="s">
        <v>447</v>
      </c>
      <c r="C7" s="232" t="s">
        <v>750</v>
      </c>
      <c r="D7" s="6" t="s">
        <v>435</v>
      </c>
      <c r="E7" s="5">
        <v>173</v>
      </c>
      <c r="F7" s="5">
        <v>134</v>
      </c>
      <c r="G7" s="5">
        <v>161</v>
      </c>
      <c r="H7" s="69">
        <f>E7+F7+G7</f>
        <v>468</v>
      </c>
      <c r="I7" s="5">
        <v>169</v>
      </c>
      <c r="J7" s="5">
        <v>164</v>
      </c>
      <c r="K7" s="79">
        <f>H7+I7+J7</f>
        <v>801</v>
      </c>
      <c r="L7" s="143">
        <f>SUM(K7/COUNT(E7:G7,I7:J7))</f>
        <v>160.19999999999999</v>
      </c>
      <c r="M7" s="145">
        <v>50</v>
      </c>
      <c r="N7" s="145" t="s">
        <v>451</v>
      </c>
      <c r="O7" s="6"/>
    </row>
    <row r="8" spans="1:17" s="1" customFormat="1" x14ac:dyDescent="0.2">
      <c r="A8" s="144">
        <v>5</v>
      </c>
      <c r="B8" s="141" t="s">
        <v>447</v>
      </c>
      <c r="C8" s="232"/>
      <c r="D8" s="6"/>
      <c r="E8" s="5"/>
      <c r="F8" s="5"/>
      <c r="G8" s="5"/>
      <c r="H8" s="69">
        <f>E8+F8+G8</f>
        <v>0</v>
      </c>
      <c r="I8" s="5"/>
      <c r="J8" s="5"/>
      <c r="K8" s="79">
        <f>H8+I8+J8</f>
        <v>0</v>
      </c>
      <c r="L8" s="143" t="e">
        <f>SUM(K8/COUNT(E8:G8,I8:J8))</f>
        <v>#DIV/0!</v>
      </c>
      <c r="M8" s="145"/>
      <c r="N8" s="145" t="s">
        <v>451</v>
      </c>
      <c r="O8" s="4"/>
      <c r="P8" s="46">
        <f>SUM(M4:M8)</f>
        <v>200</v>
      </c>
    </row>
    <row r="9" spans="1:17" s="1" customFormat="1" x14ac:dyDescent="0.2">
      <c r="A9" s="144"/>
      <c r="B9" s="144"/>
      <c r="C9" s="233"/>
      <c r="D9" s="49"/>
      <c r="E9" s="5"/>
      <c r="F9" s="5"/>
      <c r="G9" s="5"/>
      <c r="H9" s="69"/>
      <c r="I9" s="5"/>
      <c r="J9" s="5"/>
      <c r="K9" s="142"/>
      <c r="L9" s="143"/>
      <c r="M9" s="145"/>
      <c r="N9" s="145"/>
      <c r="O9" s="6"/>
    </row>
    <row r="10" spans="1:17" s="1" customFormat="1" x14ac:dyDescent="0.2">
      <c r="A10" s="144">
        <v>1</v>
      </c>
      <c r="B10" s="144" t="s">
        <v>448</v>
      </c>
      <c r="C10" s="233"/>
      <c r="D10" s="4"/>
      <c r="E10" s="5"/>
      <c r="F10" s="5"/>
      <c r="G10" s="5"/>
      <c r="H10" s="69">
        <f>E10+F10+G10</f>
        <v>0</v>
      </c>
      <c r="I10" s="5"/>
      <c r="J10" s="5"/>
      <c r="K10" s="142">
        <f>H10+I10+J10</f>
        <v>0</v>
      </c>
      <c r="L10" s="143" t="e">
        <f>SUM(K10/COUNT(E10:G10,I10:J10))</f>
        <v>#DIV/0!</v>
      </c>
      <c r="M10" s="145"/>
      <c r="N10" s="145" t="s">
        <v>451</v>
      </c>
      <c r="O10" s="6"/>
    </row>
    <row r="11" spans="1:17" s="1" customFormat="1" x14ac:dyDescent="0.2">
      <c r="A11" s="144">
        <v>2</v>
      </c>
      <c r="B11" s="144" t="s">
        <v>448</v>
      </c>
      <c r="C11" s="233"/>
      <c r="D11" s="6"/>
      <c r="E11" s="5"/>
      <c r="F11" s="5"/>
      <c r="G11" s="5"/>
      <c r="H11" s="69">
        <f>E11+F11+G11</f>
        <v>0</v>
      </c>
      <c r="I11" s="5"/>
      <c r="J11" s="5"/>
      <c r="K11" s="142">
        <f>H11+I11+J11</f>
        <v>0</v>
      </c>
      <c r="L11" s="143" t="e">
        <f>SUM(K11/COUNT(E11:G11,I11:J11))</f>
        <v>#DIV/0!</v>
      </c>
      <c r="M11" s="145"/>
      <c r="N11" s="145" t="s">
        <v>451</v>
      </c>
      <c r="O11" s="6"/>
    </row>
    <row r="12" spans="1:17" s="1" customFormat="1" x14ac:dyDescent="0.2">
      <c r="A12" s="144">
        <v>3</v>
      </c>
      <c r="B12" s="144" t="s">
        <v>448</v>
      </c>
      <c r="C12" s="233"/>
      <c r="D12" s="6"/>
      <c r="E12" s="5"/>
      <c r="F12" s="5"/>
      <c r="G12" s="5"/>
      <c r="H12" s="69">
        <f>E12+F12+G12</f>
        <v>0</v>
      </c>
      <c r="I12" s="5"/>
      <c r="J12" s="5"/>
      <c r="K12" s="79">
        <f>H12+I12+J12</f>
        <v>0</v>
      </c>
      <c r="L12" s="143" t="e">
        <f>SUM(K12/COUNT(E12:G12,I12:J12))</f>
        <v>#DIV/0!</v>
      </c>
      <c r="M12" s="145"/>
      <c r="N12" s="145" t="s">
        <v>451</v>
      </c>
      <c r="O12" s="4"/>
    </row>
    <row r="13" spans="1:17" s="1" customFormat="1" x14ac:dyDescent="0.2">
      <c r="A13" s="144">
        <v>4</v>
      </c>
      <c r="B13" s="144" t="s">
        <v>448</v>
      </c>
      <c r="C13" s="233"/>
      <c r="D13" s="6"/>
      <c r="E13" s="5"/>
      <c r="F13" s="5"/>
      <c r="G13" s="5"/>
      <c r="H13" s="69">
        <f>E13+F13+G13</f>
        <v>0</v>
      </c>
      <c r="I13" s="5"/>
      <c r="J13" s="5"/>
      <c r="K13" s="79">
        <f>H13+I13+J13</f>
        <v>0</v>
      </c>
      <c r="L13" s="143" t="e">
        <f>SUM(K13/COUNT(E13:G13,I13:J13))</f>
        <v>#DIV/0!</v>
      </c>
      <c r="M13" s="145"/>
      <c r="N13" s="145" t="s">
        <v>451</v>
      </c>
      <c r="O13" s="4"/>
    </row>
    <row r="14" spans="1:17" s="1" customFormat="1" x14ac:dyDescent="0.2">
      <c r="A14" s="144">
        <v>5</v>
      </c>
      <c r="B14" s="144" t="s">
        <v>448</v>
      </c>
      <c r="C14" s="233"/>
      <c r="D14" s="6"/>
      <c r="E14" s="5"/>
      <c r="F14" s="5"/>
      <c r="G14" s="5"/>
      <c r="H14" s="69">
        <f>E14+F14+G14</f>
        <v>0</v>
      </c>
      <c r="I14" s="5"/>
      <c r="J14" s="5"/>
      <c r="K14" s="79">
        <f>H14+I14+J14</f>
        <v>0</v>
      </c>
      <c r="L14" s="143" t="e">
        <f>SUM(K14/COUNT(E14:G14,I14:J14))</f>
        <v>#DIV/0!</v>
      </c>
      <c r="M14" s="145"/>
      <c r="N14" s="145" t="s">
        <v>451</v>
      </c>
      <c r="O14" s="6"/>
      <c r="P14" s="46">
        <f>SUM(M10:M14)</f>
        <v>0</v>
      </c>
    </row>
    <row r="15" spans="1:17" s="1" customFormat="1" x14ac:dyDescent="0.2">
      <c r="A15" s="144"/>
      <c r="B15" s="144"/>
      <c r="C15" s="233"/>
      <c r="D15" s="161"/>
      <c r="E15" s="5"/>
      <c r="F15" s="5"/>
      <c r="G15" s="5"/>
      <c r="H15" s="69"/>
      <c r="I15" s="5"/>
      <c r="J15" s="5"/>
      <c r="K15" s="79"/>
      <c r="L15" s="143"/>
      <c r="M15" s="145"/>
      <c r="N15" s="145"/>
      <c r="O15" s="6"/>
    </row>
    <row r="16" spans="1:17" s="1" customFormat="1" hidden="1" x14ac:dyDescent="0.2">
      <c r="A16" s="144"/>
      <c r="B16" s="144"/>
      <c r="C16" s="233"/>
      <c r="D16" s="49"/>
      <c r="E16" s="5"/>
      <c r="F16" s="5"/>
      <c r="G16" s="5"/>
      <c r="H16" s="72">
        <f t="shared" ref="H16:H19" si="0">E16+F16+G16</f>
        <v>0</v>
      </c>
      <c r="I16" s="5"/>
      <c r="J16" s="5"/>
      <c r="K16" s="142">
        <f t="shared" ref="K16:K19" si="1">H16+I16+J16</f>
        <v>0</v>
      </c>
      <c r="L16" s="143" t="e">
        <f t="shared" ref="L16:L19" si="2">SUM(K16/COUNT(E16:G16,I16:J16))</f>
        <v>#DIV/0!</v>
      </c>
      <c r="M16" s="145"/>
      <c r="N16" s="145"/>
      <c r="O16" s="4"/>
    </row>
    <row r="17" spans="1:16" s="1" customFormat="1" hidden="1" x14ac:dyDescent="0.2">
      <c r="A17" s="144"/>
      <c r="B17" s="144"/>
      <c r="C17" s="233"/>
      <c r="D17" s="49"/>
      <c r="E17" s="5"/>
      <c r="F17" s="5"/>
      <c r="G17" s="5"/>
      <c r="H17" s="72">
        <f t="shared" si="0"/>
        <v>0</v>
      </c>
      <c r="I17" s="5"/>
      <c r="J17" s="5"/>
      <c r="K17" s="142">
        <f t="shared" si="1"/>
        <v>0</v>
      </c>
      <c r="L17" s="143" t="e">
        <f t="shared" si="2"/>
        <v>#DIV/0!</v>
      </c>
      <c r="M17" s="145"/>
      <c r="N17" s="145"/>
      <c r="O17" s="4"/>
    </row>
    <row r="18" spans="1:16" s="1" customFormat="1" hidden="1" x14ac:dyDescent="0.2">
      <c r="A18" s="144"/>
      <c r="B18" s="144"/>
      <c r="C18" s="233"/>
      <c r="D18" s="49"/>
      <c r="E18" s="5"/>
      <c r="F18" s="5"/>
      <c r="G18" s="22"/>
      <c r="H18" s="72">
        <f t="shared" si="0"/>
        <v>0</v>
      </c>
      <c r="I18" s="18"/>
      <c r="J18" s="5"/>
      <c r="K18" s="142">
        <f t="shared" si="1"/>
        <v>0</v>
      </c>
      <c r="L18" s="143" t="e">
        <f t="shared" si="2"/>
        <v>#DIV/0!</v>
      </c>
      <c r="M18" s="145"/>
      <c r="N18" s="145"/>
      <c r="O18" s="4"/>
      <c r="P18" s="46"/>
    </row>
    <row r="19" spans="1:16" s="1" customFormat="1" hidden="1" x14ac:dyDescent="0.2">
      <c r="A19" s="144"/>
      <c r="B19" s="144"/>
      <c r="C19" s="233"/>
      <c r="D19" s="49"/>
      <c r="E19" s="5"/>
      <c r="F19" s="5"/>
      <c r="G19" s="22"/>
      <c r="H19" s="72">
        <f t="shared" si="0"/>
        <v>0</v>
      </c>
      <c r="I19" s="5"/>
      <c r="J19" s="5"/>
      <c r="K19" s="142">
        <f t="shared" si="1"/>
        <v>0</v>
      </c>
      <c r="L19" s="143" t="e">
        <f t="shared" si="2"/>
        <v>#DIV/0!</v>
      </c>
      <c r="M19" s="145"/>
      <c r="N19" s="145"/>
      <c r="O19" s="4"/>
    </row>
    <row r="20" spans="1:16" ht="13.5" thickBot="1" x14ac:dyDescent="0.25">
      <c r="M20" s="146">
        <f>SUM(M4:M19)</f>
        <v>200</v>
      </c>
      <c r="N20" s="235"/>
    </row>
    <row r="21" spans="1:16" ht="14.25" thickTop="1" thickBot="1" x14ac:dyDescent="0.25"/>
    <row r="22" spans="1:16" ht="13.5" thickBot="1" x14ac:dyDescent="0.25">
      <c r="K22" s="147"/>
      <c r="L22" s="228" t="s">
        <v>105</v>
      </c>
      <c r="M22" s="149">
        <v>200</v>
      </c>
      <c r="N22" s="236"/>
    </row>
    <row r="23" spans="1:16" ht="13.5" thickBot="1" x14ac:dyDescent="0.25">
      <c r="K23" s="147"/>
      <c r="L23" s="148" t="s">
        <v>89</v>
      </c>
      <c r="M23" s="149">
        <v>150</v>
      </c>
      <c r="N23" s="236"/>
    </row>
    <row r="24" spans="1:16" ht="13.5" thickBot="1" x14ac:dyDescent="0.25">
      <c r="D24" s="1"/>
      <c r="K24" s="147"/>
      <c r="L24" s="148" t="s">
        <v>90</v>
      </c>
      <c r="M24" s="149">
        <v>100</v>
      </c>
      <c r="N24" s="236"/>
    </row>
    <row r="25" spans="1:16" x14ac:dyDescent="0.2">
      <c r="A25" s="39"/>
      <c r="B25" s="39"/>
      <c r="C25" s="39"/>
      <c r="D25" s="2" t="s">
        <v>210</v>
      </c>
    </row>
    <row r="26" spans="1:16" x14ac:dyDescent="0.2">
      <c r="A26" s="39"/>
      <c r="B26" s="39"/>
      <c r="C26" s="39"/>
      <c r="D26" s="2" t="s">
        <v>113</v>
      </c>
    </row>
    <row r="27" spans="1:16" x14ac:dyDescent="0.2">
      <c r="A27" s="39"/>
      <c r="B27" s="39"/>
      <c r="C27" s="39"/>
      <c r="D27" s="2" t="s">
        <v>420</v>
      </c>
    </row>
    <row r="28" spans="1:16" x14ac:dyDescent="0.2">
      <c r="A28" s="39"/>
      <c r="B28" s="39"/>
      <c r="C28" s="39"/>
      <c r="D28" s="43" t="s">
        <v>419</v>
      </c>
    </row>
    <row r="29" spans="1:16" x14ac:dyDescent="0.2">
      <c r="A29" s="39"/>
      <c r="B29" s="39"/>
      <c r="C29" s="39"/>
    </row>
    <row r="30" spans="1:16" x14ac:dyDescent="0.2">
      <c r="A30" s="39"/>
      <c r="B30" s="39"/>
      <c r="C30" s="39"/>
    </row>
    <row r="31" spans="1:16" x14ac:dyDescent="0.2">
      <c r="A31" s="39"/>
      <c r="B31" s="39"/>
      <c r="C31" s="39"/>
    </row>
    <row r="32" spans="1:16" x14ac:dyDescent="0.2">
      <c r="A32" s="39"/>
      <c r="B32" s="39"/>
      <c r="C32" s="39"/>
    </row>
    <row r="33" spans="1:3" x14ac:dyDescent="0.2">
      <c r="A33" s="39"/>
      <c r="B33" s="39"/>
      <c r="C33" s="39"/>
    </row>
    <row r="34" spans="1:3" x14ac:dyDescent="0.2">
      <c r="A34" s="39"/>
      <c r="B34" s="39"/>
      <c r="C34" s="39"/>
    </row>
  </sheetData>
  <sortState xmlns:xlrd2="http://schemas.microsoft.com/office/spreadsheetml/2017/richdata2" ref="B4:O7">
    <sortCondition descending="1" ref="K4:K7"/>
  </sortState>
  <pageMargins left="0.5" right="0.5" top="1" bottom="1" header="0.5" footer="0.5"/>
  <pageSetup scale="11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54F7-ECD9-4DDF-AF49-CE0A6E9F61A7}">
  <dimension ref="A1:H56"/>
  <sheetViews>
    <sheetView zoomScaleNormal="100" workbookViewId="0">
      <selection activeCell="H2" sqref="H2"/>
    </sheetView>
  </sheetViews>
  <sheetFormatPr defaultRowHeight="15.75" x14ac:dyDescent="0.25"/>
  <cols>
    <col min="1" max="1" width="9.140625" style="176"/>
    <col min="2" max="2" width="11.5703125" style="223" customWidth="1"/>
    <col min="3" max="3" width="18.5703125" style="222" customWidth="1"/>
    <col min="4" max="6" width="9.140625" style="222"/>
    <col min="8" max="8" width="10.7109375" bestFit="1" customWidth="1"/>
  </cols>
  <sheetData>
    <row r="1" spans="1:8" x14ac:dyDescent="0.25">
      <c r="A1" s="1" t="s">
        <v>0</v>
      </c>
      <c r="B1" s="221"/>
      <c r="G1" s="203" t="s">
        <v>212</v>
      </c>
      <c r="H1" s="204">
        <v>45704</v>
      </c>
    </row>
    <row r="2" spans="1:8" x14ac:dyDescent="0.25">
      <c r="A2" s="1" t="s">
        <v>421</v>
      </c>
      <c r="B2" s="221"/>
      <c r="C2" s="223" t="s">
        <v>422</v>
      </c>
    </row>
    <row r="4" spans="1:8" x14ac:dyDescent="0.25">
      <c r="A4" s="175" t="s">
        <v>192</v>
      </c>
      <c r="B4" s="223" t="s">
        <v>194</v>
      </c>
      <c r="C4" s="223" t="s">
        <v>193</v>
      </c>
      <c r="D4" s="223" t="s">
        <v>195</v>
      </c>
      <c r="E4" s="223" t="s">
        <v>196</v>
      </c>
      <c r="F4" s="223" t="s">
        <v>197</v>
      </c>
    </row>
    <row r="5" spans="1:8" x14ac:dyDescent="0.25">
      <c r="B5" s="223" t="s">
        <v>65</v>
      </c>
      <c r="C5" s="223" t="s">
        <v>65</v>
      </c>
      <c r="D5" s="223"/>
      <c r="E5" s="223" t="s">
        <v>198</v>
      </c>
      <c r="F5" s="223" t="s">
        <v>199</v>
      </c>
    </row>
    <row r="6" spans="1:8" x14ac:dyDescent="0.25">
      <c r="A6" s="175">
        <v>1</v>
      </c>
      <c r="B6" s="241" t="s">
        <v>461</v>
      </c>
      <c r="C6" s="222" t="s">
        <v>462</v>
      </c>
      <c r="D6" s="226">
        <v>25</v>
      </c>
    </row>
    <row r="7" spans="1:8" x14ac:dyDescent="0.25">
      <c r="A7" s="175">
        <v>2</v>
      </c>
      <c r="B7" s="241" t="s">
        <v>461</v>
      </c>
      <c r="C7" s="222" t="s">
        <v>463</v>
      </c>
      <c r="D7" s="226">
        <v>25</v>
      </c>
    </row>
    <row r="8" spans="1:8" x14ac:dyDescent="0.25">
      <c r="A8" s="175">
        <v>3</v>
      </c>
      <c r="B8" s="222" t="s">
        <v>589</v>
      </c>
      <c r="C8" s="222" t="s">
        <v>590</v>
      </c>
      <c r="D8" s="226">
        <v>25</v>
      </c>
    </row>
    <row r="9" spans="1:8" x14ac:dyDescent="0.25">
      <c r="A9" s="175">
        <v>4</v>
      </c>
      <c r="B9" s="241" t="s">
        <v>464</v>
      </c>
      <c r="C9" s="222" t="s">
        <v>365</v>
      </c>
      <c r="D9" s="226">
        <v>25</v>
      </c>
    </row>
    <row r="10" spans="1:8" x14ac:dyDescent="0.25">
      <c r="A10" s="175">
        <v>5</v>
      </c>
      <c r="B10" s="241" t="s">
        <v>465</v>
      </c>
      <c r="C10" s="222" t="s">
        <v>466</v>
      </c>
      <c r="D10" s="226">
        <v>25</v>
      </c>
    </row>
    <row r="11" spans="1:8" x14ac:dyDescent="0.25">
      <c r="A11" s="175">
        <v>6</v>
      </c>
      <c r="B11" s="241" t="s">
        <v>467</v>
      </c>
      <c r="C11" s="222" t="s">
        <v>468</v>
      </c>
      <c r="D11" s="226">
        <v>25</v>
      </c>
    </row>
    <row r="12" spans="1:8" x14ac:dyDescent="0.25">
      <c r="A12" s="175">
        <v>7</v>
      </c>
      <c r="B12" s="241" t="s">
        <v>469</v>
      </c>
      <c r="C12" s="222" t="s">
        <v>458</v>
      </c>
      <c r="D12" s="226">
        <v>25</v>
      </c>
    </row>
    <row r="13" spans="1:8" x14ac:dyDescent="0.25">
      <c r="A13" s="175">
        <v>8</v>
      </c>
      <c r="B13" s="222" t="s">
        <v>591</v>
      </c>
      <c r="C13" s="222" t="s">
        <v>592</v>
      </c>
      <c r="D13" s="226">
        <v>25</v>
      </c>
    </row>
    <row r="14" spans="1:8" x14ac:dyDescent="0.25">
      <c r="A14" s="175">
        <v>9</v>
      </c>
      <c r="B14" s="241" t="s">
        <v>470</v>
      </c>
      <c r="C14" s="222" t="s">
        <v>471</v>
      </c>
      <c r="D14" s="226">
        <v>25</v>
      </c>
    </row>
    <row r="15" spans="1:8" x14ac:dyDescent="0.25">
      <c r="A15" s="175">
        <v>10</v>
      </c>
      <c r="B15" s="241" t="s">
        <v>472</v>
      </c>
      <c r="C15" s="222" t="s">
        <v>473</v>
      </c>
      <c r="D15" s="226">
        <v>25</v>
      </c>
    </row>
    <row r="16" spans="1:8" x14ac:dyDescent="0.25">
      <c r="A16" s="175">
        <v>11</v>
      </c>
      <c r="B16" s="241" t="s">
        <v>474</v>
      </c>
      <c r="C16" s="222" t="s">
        <v>309</v>
      </c>
      <c r="D16" s="226">
        <v>25</v>
      </c>
    </row>
    <row r="17" spans="1:4" x14ac:dyDescent="0.25">
      <c r="A17" s="175">
        <v>12</v>
      </c>
      <c r="B17" s="241" t="s">
        <v>475</v>
      </c>
      <c r="C17" s="222" t="s">
        <v>476</v>
      </c>
      <c r="D17" s="226">
        <v>25</v>
      </c>
    </row>
    <row r="18" spans="1:4" x14ac:dyDescent="0.25">
      <c r="A18" s="175">
        <v>13</v>
      </c>
      <c r="B18" s="222" t="s">
        <v>593</v>
      </c>
      <c r="C18" s="222" t="s">
        <v>594</v>
      </c>
      <c r="D18" s="226">
        <v>25</v>
      </c>
    </row>
    <row r="19" spans="1:4" x14ac:dyDescent="0.25">
      <c r="A19" s="175">
        <v>14</v>
      </c>
      <c r="B19" s="222" t="s">
        <v>595</v>
      </c>
      <c r="C19" s="222" t="s">
        <v>596</v>
      </c>
      <c r="D19" s="226">
        <v>25</v>
      </c>
    </row>
    <row r="20" spans="1:4" x14ac:dyDescent="0.25">
      <c r="A20" s="175">
        <v>15</v>
      </c>
      <c r="B20" s="241" t="s">
        <v>477</v>
      </c>
      <c r="C20" s="222" t="s">
        <v>424</v>
      </c>
      <c r="D20" s="226">
        <v>25</v>
      </c>
    </row>
    <row r="21" spans="1:4" x14ac:dyDescent="0.25">
      <c r="A21" s="175">
        <v>16</v>
      </c>
      <c r="B21" s="241" t="s">
        <v>478</v>
      </c>
      <c r="C21" s="222" t="s">
        <v>479</v>
      </c>
      <c r="D21" s="226">
        <v>25</v>
      </c>
    </row>
    <row r="22" spans="1:4" x14ac:dyDescent="0.25">
      <c r="A22" s="175">
        <v>17</v>
      </c>
      <c r="B22" s="241" t="s">
        <v>478</v>
      </c>
      <c r="C22" s="222" t="s">
        <v>597</v>
      </c>
      <c r="D22" s="226">
        <v>25</v>
      </c>
    </row>
    <row r="23" spans="1:4" x14ac:dyDescent="0.25">
      <c r="A23" s="175">
        <v>18</v>
      </c>
      <c r="B23" s="241" t="s">
        <v>480</v>
      </c>
      <c r="C23" s="222" t="s">
        <v>481</v>
      </c>
      <c r="D23" s="226">
        <v>25</v>
      </c>
    </row>
    <row r="24" spans="1:4" x14ac:dyDescent="0.25">
      <c r="A24" s="175">
        <v>19</v>
      </c>
      <c r="B24" s="241" t="s">
        <v>482</v>
      </c>
      <c r="C24" s="222" t="s">
        <v>483</v>
      </c>
      <c r="D24" s="226">
        <v>25</v>
      </c>
    </row>
    <row r="25" spans="1:4" x14ac:dyDescent="0.25">
      <c r="A25" s="175">
        <v>20</v>
      </c>
      <c r="B25" s="241" t="s">
        <v>598</v>
      </c>
      <c r="C25" s="222" t="s">
        <v>599</v>
      </c>
      <c r="D25" s="226">
        <v>25</v>
      </c>
    </row>
    <row r="26" spans="1:4" x14ac:dyDescent="0.25">
      <c r="A26" s="175">
        <v>21</v>
      </c>
      <c r="B26" s="222" t="s">
        <v>600</v>
      </c>
      <c r="C26" s="222" t="s">
        <v>601</v>
      </c>
      <c r="D26" s="226">
        <v>25</v>
      </c>
    </row>
    <row r="27" spans="1:4" x14ac:dyDescent="0.25">
      <c r="A27" s="175">
        <v>22</v>
      </c>
      <c r="B27" s="241" t="s">
        <v>484</v>
      </c>
      <c r="C27" s="222" t="s">
        <v>485</v>
      </c>
      <c r="D27" s="226">
        <v>25</v>
      </c>
    </row>
    <row r="28" spans="1:4" x14ac:dyDescent="0.25">
      <c r="A28" s="175">
        <v>23</v>
      </c>
      <c r="B28" s="241" t="s">
        <v>486</v>
      </c>
      <c r="C28" s="222" t="s">
        <v>487</v>
      </c>
      <c r="D28" s="226">
        <v>25</v>
      </c>
    </row>
    <row r="29" spans="1:4" x14ac:dyDescent="0.25">
      <c r="A29" s="175">
        <v>24</v>
      </c>
      <c r="B29" s="241" t="s">
        <v>488</v>
      </c>
      <c r="C29" s="222" t="s">
        <v>489</v>
      </c>
      <c r="D29" s="226">
        <v>25</v>
      </c>
    </row>
    <row r="30" spans="1:4" x14ac:dyDescent="0.25">
      <c r="A30" s="175">
        <v>25</v>
      </c>
      <c r="B30" s="241" t="s">
        <v>490</v>
      </c>
      <c r="C30" s="222" t="s">
        <v>295</v>
      </c>
      <c r="D30" s="226">
        <v>25</v>
      </c>
    </row>
    <row r="31" spans="1:4" x14ac:dyDescent="0.25">
      <c r="A31" s="175">
        <v>26</v>
      </c>
      <c r="B31" s="241" t="s">
        <v>491</v>
      </c>
      <c r="C31" s="222" t="s">
        <v>492</v>
      </c>
      <c r="D31" s="226">
        <v>25</v>
      </c>
    </row>
    <row r="32" spans="1:4" x14ac:dyDescent="0.25">
      <c r="A32" s="175">
        <v>27</v>
      </c>
      <c r="B32" s="241" t="s">
        <v>493</v>
      </c>
      <c r="C32" s="222" t="s">
        <v>494</v>
      </c>
      <c r="D32" s="226">
        <v>25</v>
      </c>
    </row>
    <row r="33" spans="1:6" x14ac:dyDescent="0.25">
      <c r="A33" s="175">
        <v>28</v>
      </c>
      <c r="B33" s="241" t="s">
        <v>495</v>
      </c>
      <c r="C33" s="222" t="s">
        <v>496</v>
      </c>
      <c r="D33" s="226">
        <v>25</v>
      </c>
    </row>
    <row r="34" spans="1:6" x14ac:dyDescent="0.25">
      <c r="A34" s="175">
        <v>29</v>
      </c>
      <c r="B34" s="222" t="s">
        <v>602</v>
      </c>
      <c r="C34" s="222" t="s">
        <v>603</v>
      </c>
      <c r="D34" s="226">
        <v>25</v>
      </c>
    </row>
    <row r="35" spans="1:6" x14ac:dyDescent="0.25">
      <c r="A35" s="175">
        <v>30</v>
      </c>
      <c r="B35" s="241" t="s">
        <v>497</v>
      </c>
      <c r="C35" s="222" t="s">
        <v>496</v>
      </c>
      <c r="D35" s="226">
        <v>25</v>
      </c>
    </row>
    <row r="36" spans="1:6" x14ac:dyDescent="0.25">
      <c r="A36" s="175">
        <v>31</v>
      </c>
      <c r="B36" s="241" t="s">
        <v>498</v>
      </c>
      <c r="C36" s="222" t="s">
        <v>499</v>
      </c>
      <c r="D36" s="226">
        <v>25</v>
      </c>
    </row>
    <row r="37" spans="1:6" x14ac:dyDescent="0.25">
      <c r="A37" s="175">
        <v>32</v>
      </c>
      <c r="B37" s="241" t="s">
        <v>425</v>
      </c>
      <c r="C37" s="222" t="s">
        <v>294</v>
      </c>
      <c r="D37" s="226">
        <v>25</v>
      </c>
    </row>
    <row r="38" spans="1:6" x14ac:dyDescent="0.25">
      <c r="A38" s="175">
        <v>33</v>
      </c>
      <c r="B38" s="241" t="s">
        <v>604</v>
      </c>
      <c r="C38" s="222" t="s">
        <v>605</v>
      </c>
      <c r="D38" s="226">
        <v>25</v>
      </c>
    </row>
    <row r="39" spans="1:6" x14ac:dyDescent="0.25">
      <c r="A39" s="175">
        <v>34</v>
      </c>
      <c r="B39" s="222" t="s">
        <v>606</v>
      </c>
      <c r="C39" s="222" t="s">
        <v>607</v>
      </c>
      <c r="D39" s="226">
        <v>25</v>
      </c>
    </row>
    <row r="40" spans="1:6" x14ac:dyDescent="0.25">
      <c r="A40" s="175">
        <v>35</v>
      </c>
      <c r="B40" s="241" t="s">
        <v>500</v>
      </c>
      <c r="C40" s="222" t="s">
        <v>309</v>
      </c>
      <c r="D40" s="226">
        <v>25</v>
      </c>
    </row>
    <row r="41" spans="1:6" x14ac:dyDescent="0.25">
      <c r="A41" s="175">
        <v>36</v>
      </c>
      <c r="B41" s="241" t="s">
        <v>501</v>
      </c>
      <c r="C41" s="222" t="s">
        <v>502</v>
      </c>
      <c r="D41" s="226">
        <v>25</v>
      </c>
    </row>
    <row r="42" spans="1:6" x14ac:dyDescent="0.25">
      <c r="A42" s="175"/>
      <c r="B42" s="241"/>
      <c r="D42" s="226"/>
    </row>
    <row r="43" spans="1:6" ht="16.5" thickBot="1" x14ac:dyDescent="0.3">
      <c r="D43" s="227">
        <f>SUM(D6:D42)</f>
        <v>900</v>
      </c>
    </row>
    <row r="44" spans="1:6" ht="16.5" thickTop="1" x14ac:dyDescent="0.25"/>
    <row r="45" spans="1:6" x14ac:dyDescent="0.25">
      <c r="A45" s="175" t="s">
        <v>200</v>
      </c>
      <c r="B45" s="223" t="s">
        <v>194</v>
      </c>
      <c r="C45" s="223" t="s">
        <v>193</v>
      </c>
      <c r="D45" s="223" t="s">
        <v>195</v>
      </c>
      <c r="E45" s="223" t="s">
        <v>196</v>
      </c>
      <c r="F45" s="223" t="s">
        <v>197</v>
      </c>
    </row>
    <row r="46" spans="1:6" x14ac:dyDescent="0.25">
      <c r="A46" s="175"/>
      <c r="B46" s="223" t="s">
        <v>65</v>
      </c>
      <c r="C46" s="223" t="s">
        <v>65</v>
      </c>
      <c r="D46" s="223"/>
      <c r="E46" s="223" t="s">
        <v>198</v>
      </c>
      <c r="F46" s="223" t="s">
        <v>199</v>
      </c>
    </row>
    <row r="47" spans="1:6" x14ac:dyDescent="0.25">
      <c r="A47" s="175">
        <v>1</v>
      </c>
      <c r="B47" s="222" t="s">
        <v>608</v>
      </c>
      <c r="C47" s="222" t="s">
        <v>609</v>
      </c>
      <c r="D47" s="226">
        <v>25</v>
      </c>
    </row>
    <row r="48" spans="1:6" x14ac:dyDescent="0.25">
      <c r="A48" s="175">
        <v>2</v>
      </c>
      <c r="B48" s="224" t="s">
        <v>459</v>
      </c>
      <c r="C48" s="222" t="s">
        <v>460</v>
      </c>
      <c r="D48" s="226">
        <v>25</v>
      </c>
    </row>
    <row r="49" spans="1:8" x14ac:dyDescent="0.25">
      <c r="A49" s="175">
        <v>3</v>
      </c>
      <c r="B49" s="222" t="s">
        <v>455</v>
      </c>
      <c r="C49" s="222" t="s">
        <v>456</v>
      </c>
      <c r="D49" s="226">
        <v>25</v>
      </c>
    </row>
    <row r="50" spans="1:8" x14ac:dyDescent="0.25">
      <c r="A50" s="175">
        <v>4</v>
      </c>
      <c r="B50" s="222" t="s">
        <v>457</v>
      </c>
      <c r="C50" s="222" t="s">
        <v>458</v>
      </c>
      <c r="D50" s="226">
        <v>25</v>
      </c>
    </row>
    <row r="51" spans="1:8" x14ac:dyDescent="0.25">
      <c r="A51" s="175">
        <v>5</v>
      </c>
      <c r="B51" s="222"/>
      <c r="D51" s="226"/>
    </row>
    <row r="52" spans="1:8" x14ac:dyDescent="0.25">
      <c r="A52" s="175">
        <v>6</v>
      </c>
      <c r="B52" s="224"/>
      <c r="D52" s="226"/>
    </row>
    <row r="53" spans="1:8" s="222" customFormat="1" hidden="1" x14ac:dyDescent="0.25">
      <c r="A53" s="175">
        <v>17</v>
      </c>
      <c r="B53" s="225"/>
      <c r="D53" s="226"/>
      <c r="G53"/>
      <c r="H53"/>
    </row>
    <row r="54" spans="1:8" s="222" customFormat="1" hidden="1" x14ac:dyDescent="0.25">
      <c r="A54" s="175">
        <v>18</v>
      </c>
      <c r="B54" s="225"/>
      <c r="D54" s="226"/>
      <c r="G54"/>
      <c r="H54"/>
    </row>
    <row r="55" spans="1:8" s="222" customFormat="1" ht="16.5" thickBot="1" x14ac:dyDescent="0.3">
      <c r="A55" s="176"/>
      <c r="B55" s="223"/>
      <c r="D55" s="227">
        <f>SUM(D47:D52)</f>
        <v>100</v>
      </c>
      <c r="G55"/>
      <c r="H55"/>
    </row>
    <row r="56" spans="1:8" s="222" customFormat="1" ht="16.5" thickTop="1" x14ac:dyDescent="0.25">
      <c r="A56" s="176"/>
      <c r="B56" s="223"/>
      <c r="G56"/>
      <c r="H56"/>
    </row>
  </sheetData>
  <pageMargins left="0.45" right="0.7" top="0.25" bottom="0.2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5"/>
  <sheetViews>
    <sheetView topLeftCell="A28" zoomScaleNormal="100" workbookViewId="0">
      <selection activeCell="P56" sqref="P56"/>
    </sheetView>
  </sheetViews>
  <sheetFormatPr defaultColWidth="8.85546875" defaultRowHeight="12.75" x14ac:dyDescent="0.2"/>
  <cols>
    <col min="1" max="1" width="16" style="2" customWidth="1"/>
    <col min="2" max="2" width="8.85546875" style="2"/>
    <col min="3" max="3" width="10.7109375" style="2" customWidth="1"/>
    <col min="4" max="4" width="8.85546875" style="2"/>
    <col min="5" max="5" width="7.140625" style="2" bestFit="1" customWidth="1"/>
    <col min="6" max="6" width="7.42578125" style="2" customWidth="1"/>
    <col min="7" max="8" width="5.28515625" style="2" customWidth="1"/>
    <col min="9" max="9" width="6.7109375" style="2" customWidth="1"/>
    <col min="10" max="10" width="9.85546875" style="2" customWidth="1"/>
    <col min="11" max="11" width="9" style="2" customWidth="1"/>
    <col min="12" max="12" width="7.140625" style="2" bestFit="1" customWidth="1"/>
    <col min="13" max="16384" width="8.85546875" style="2"/>
  </cols>
  <sheetData>
    <row r="1" spans="1:12" ht="13.5" thickBot="1" x14ac:dyDescent="0.25">
      <c r="A1" s="1" t="s">
        <v>0</v>
      </c>
      <c r="I1" s="8" t="s">
        <v>2</v>
      </c>
      <c r="J1" s="9">
        <v>45704</v>
      </c>
    </row>
    <row r="2" spans="1:12" ht="13.5" thickBot="1" x14ac:dyDescent="0.25">
      <c r="A2" s="1" t="s">
        <v>3</v>
      </c>
      <c r="I2" s="8" t="s">
        <v>4</v>
      </c>
      <c r="J2" s="10">
        <v>219</v>
      </c>
    </row>
    <row r="3" spans="1:12" ht="13.5" thickBot="1" x14ac:dyDescent="0.25">
      <c r="I3" s="8" t="s">
        <v>293</v>
      </c>
      <c r="J3" s="11" t="s">
        <v>585</v>
      </c>
      <c r="K3" s="11"/>
    </row>
    <row r="4" spans="1:12" ht="15" customHeight="1" thickBot="1" x14ac:dyDescent="0.25">
      <c r="A4" s="12" t="s">
        <v>116</v>
      </c>
      <c r="B4" s="6"/>
      <c r="C4" s="3" t="s">
        <v>117</v>
      </c>
      <c r="I4" s="8" t="s">
        <v>5</v>
      </c>
      <c r="J4" s="14" t="s">
        <v>586</v>
      </c>
      <c r="K4" s="14"/>
    </row>
    <row r="5" spans="1:12" ht="15" customHeight="1" thickBot="1" x14ac:dyDescent="0.25">
      <c r="A5" s="6"/>
      <c r="B5" s="3" t="s">
        <v>6</v>
      </c>
      <c r="C5" s="3" t="s">
        <v>118</v>
      </c>
      <c r="I5" s="164" t="s">
        <v>115</v>
      </c>
      <c r="J5" s="165">
        <v>45732</v>
      </c>
      <c r="K5" s="166"/>
    </row>
    <row r="6" spans="1:12" ht="15" customHeight="1" thickBot="1" x14ac:dyDescent="0.25">
      <c r="A6" s="15" t="s">
        <v>7</v>
      </c>
      <c r="B6" s="5">
        <v>40</v>
      </c>
      <c r="C6" s="5">
        <v>22</v>
      </c>
      <c r="E6" s="163"/>
      <c r="F6" s="163"/>
      <c r="G6" s="163"/>
      <c r="H6" s="163"/>
      <c r="I6" s="164" t="s">
        <v>10</v>
      </c>
      <c r="J6" s="167" t="s">
        <v>587</v>
      </c>
      <c r="K6" s="167"/>
    </row>
    <row r="7" spans="1:12" ht="15" customHeight="1" thickBot="1" x14ac:dyDescent="0.25">
      <c r="A7" s="15" t="s">
        <v>8</v>
      </c>
      <c r="B7" s="5">
        <v>0</v>
      </c>
      <c r="C7" s="5"/>
      <c r="E7" s="163"/>
      <c r="F7" s="163"/>
      <c r="G7" s="163"/>
      <c r="H7" s="163"/>
      <c r="I7" s="164" t="s">
        <v>12</v>
      </c>
      <c r="J7" s="167" t="s">
        <v>588</v>
      </c>
      <c r="K7" s="167"/>
    </row>
    <row r="8" spans="1:12" ht="15" customHeight="1" x14ac:dyDescent="0.2">
      <c r="A8" s="15" t="s">
        <v>9</v>
      </c>
      <c r="B8" s="5">
        <v>41</v>
      </c>
      <c r="C8" s="5">
        <v>24</v>
      </c>
      <c r="E8" s="163"/>
      <c r="F8" s="163"/>
      <c r="G8" s="163"/>
      <c r="H8" s="163"/>
    </row>
    <row r="9" spans="1:12" ht="15" customHeight="1" x14ac:dyDescent="0.2">
      <c r="A9" s="15" t="s">
        <v>11</v>
      </c>
      <c r="B9" s="5">
        <v>17</v>
      </c>
      <c r="C9" s="5">
        <v>10</v>
      </c>
      <c r="E9" s="163"/>
      <c r="F9" s="163"/>
      <c r="G9" s="163"/>
      <c r="H9" s="163"/>
    </row>
    <row r="10" spans="1:12" ht="15" customHeight="1" x14ac:dyDescent="0.2">
      <c r="A10" s="168" t="s">
        <v>119</v>
      </c>
      <c r="B10" s="3">
        <f>SUM(B6:B9)</f>
        <v>98</v>
      </c>
      <c r="C10" s="3">
        <f>SUM(C6:C9)</f>
        <v>56</v>
      </c>
    </row>
    <row r="11" spans="1:12" ht="15" customHeight="1" x14ac:dyDescent="0.2">
      <c r="A11" s="15" t="s">
        <v>33</v>
      </c>
      <c r="B11" s="220">
        <f>B56</f>
        <v>4960</v>
      </c>
      <c r="C11" s="16"/>
    </row>
    <row r="12" spans="1:12" ht="15" customHeight="1" x14ac:dyDescent="0.2">
      <c r="A12" s="15" t="s">
        <v>120</v>
      </c>
      <c r="B12" s="5">
        <f>SUM('Boys Scratch'!X70+'Girls Scratch'!X28+'Boys Hdcp'!AN51+'Girls Hdcp'!AN35)</f>
        <v>679</v>
      </c>
      <c r="C12" s="16"/>
    </row>
    <row r="13" spans="1:12" ht="15" customHeight="1" x14ac:dyDescent="0.2">
      <c r="A13" s="276" t="s">
        <v>13</v>
      </c>
      <c r="B13" s="277"/>
      <c r="C13" s="277"/>
      <c r="D13" s="277"/>
      <c r="E13" s="278"/>
      <c r="F13" s="279" t="s">
        <v>14</v>
      </c>
      <c r="G13" s="279"/>
      <c r="H13" s="279"/>
      <c r="I13" s="279"/>
      <c r="J13" s="279"/>
      <c r="K13" s="279"/>
      <c r="L13" s="279"/>
    </row>
    <row r="14" spans="1:12" ht="15" customHeight="1" x14ac:dyDescent="0.2">
      <c r="A14" s="6"/>
      <c r="B14" s="3" t="s">
        <v>15</v>
      </c>
      <c r="C14" s="280" t="s">
        <v>16</v>
      </c>
      <c r="D14" s="280"/>
      <c r="E14" s="3" t="s">
        <v>17</v>
      </c>
      <c r="F14" s="281"/>
      <c r="G14" s="282"/>
      <c r="H14" s="283"/>
      <c r="I14" s="4" t="s">
        <v>18</v>
      </c>
      <c r="J14" s="284" t="s">
        <v>16</v>
      </c>
      <c r="K14" s="285"/>
      <c r="L14" s="4" t="s">
        <v>17</v>
      </c>
    </row>
    <row r="15" spans="1:12" ht="15" customHeight="1" x14ac:dyDescent="0.2">
      <c r="A15" s="15" t="s">
        <v>7</v>
      </c>
      <c r="B15" s="5">
        <v>701</v>
      </c>
      <c r="C15" s="268" t="s">
        <v>303</v>
      </c>
      <c r="D15" s="268"/>
      <c r="E15" s="17">
        <v>25</v>
      </c>
      <c r="F15" s="274" t="s">
        <v>7</v>
      </c>
      <c r="G15" s="274"/>
      <c r="H15" s="274"/>
      <c r="I15" s="18">
        <v>259</v>
      </c>
      <c r="J15" s="269" t="s">
        <v>320</v>
      </c>
      <c r="K15" s="270"/>
      <c r="L15" s="19">
        <v>15</v>
      </c>
    </row>
    <row r="16" spans="1:12" ht="15" customHeight="1" x14ac:dyDescent="0.2">
      <c r="A16" s="15" t="s">
        <v>8</v>
      </c>
      <c r="B16" s="5">
        <v>645</v>
      </c>
      <c r="C16" s="268" t="s">
        <v>267</v>
      </c>
      <c r="D16" s="268"/>
      <c r="E16" s="17">
        <v>25</v>
      </c>
      <c r="F16" s="274" t="s">
        <v>8</v>
      </c>
      <c r="G16" s="274"/>
      <c r="H16" s="274"/>
      <c r="I16" s="18">
        <v>203</v>
      </c>
      <c r="J16" s="275" t="s">
        <v>618</v>
      </c>
      <c r="K16" s="275"/>
      <c r="L16" s="192">
        <v>15</v>
      </c>
    </row>
    <row r="17" spans="1:12" ht="15" customHeight="1" x14ac:dyDescent="0.2">
      <c r="A17" s="15" t="s">
        <v>9</v>
      </c>
      <c r="B17" s="5">
        <v>656</v>
      </c>
      <c r="C17" s="268" t="s">
        <v>441</v>
      </c>
      <c r="D17" s="268"/>
      <c r="E17" s="19">
        <v>25</v>
      </c>
      <c r="F17" s="262" t="s">
        <v>9</v>
      </c>
      <c r="G17" s="263"/>
      <c r="H17" s="264"/>
      <c r="I17" s="5">
        <v>258</v>
      </c>
      <c r="J17" s="269" t="s">
        <v>643</v>
      </c>
      <c r="K17" s="270"/>
      <c r="L17" s="19">
        <v>15</v>
      </c>
    </row>
    <row r="18" spans="1:12" ht="15" customHeight="1" x14ac:dyDescent="0.2">
      <c r="A18" s="15" t="s">
        <v>11</v>
      </c>
      <c r="B18" s="5">
        <v>568</v>
      </c>
      <c r="C18" s="268" t="s">
        <v>227</v>
      </c>
      <c r="D18" s="268"/>
      <c r="E18" s="19">
        <v>25</v>
      </c>
      <c r="F18" s="262" t="s">
        <v>11</v>
      </c>
      <c r="G18" s="263"/>
      <c r="H18" s="264"/>
      <c r="I18" s="5">
        <v>203</v>
      </c>
      <c r="J18" s="268" t="s">
        <v>444</v>
      </c>
      <c r="K18" s="268"/>
      <c r="L18" s="19">
        <v>15</v>
      </c>
    </row>
    <row r="19" spans="1:12" ht="15" customHeight="1" x14ac:dyDescent="0.2">
      <c r="A19" s="20" t="s">
        <v>19</v>
      </c>
      <c r="B19" s="13"/>
      <c r="C19" s="21" t="s">
        <v>20</v>
      </c>
      <c r="D19" s="21"/>
      <c r="E19" s="3" t="s">
        <v>17</v>
      </c>
      <c r="F19" s="271" t="s">
        <v>19</v>
      </c>
      <c r="G19" s="272"/>
      <c r="H19" s="273"/>
      <c r="I19" s="13"/>
      <c r="J19" s="21" t="s">
        <v>21</v>
      </c>
      <c r="K19" s="21"/>
      <c r="L19" s="3" t="s">
        <v>17</v>
      </c>
    </row>
    <row r="20" spans="1:12" ht="15" customHeight="1" x14ac:dyDescent="0.2">
      <c r="A20" s="15">
        <v>1</v>
      </c>
      <c r="B20" s="6" t="s">
        <v>22</v>
      </c>
      <c r="C20" s="260" t="s">
        <v>349</v>
      </c>
      <c r="D20" s="261"/>
      <c r="E20" s="19">
        <v>25</v>
      </c>
      <c r="F20" s="262">
        <v>1</v>
      </c>
      <c r="G20" s="263"/>
      <c r="H20" s="264"/>
      <c r="I20" s="6" t="s">
        <v>22</v>
      </c>
      <c r="J20" s="260" t="s">
        <v>227</v>
      </c>
      <c r="K20" s="261"/>
      <c r="L20" s="19">
        <v>25</v>
      </c>
    </row>
    <row r="21" spans="1:12" ht="15" customHeight="1" x14ac:dyDescent="0.2">
      <c r="A21" s="6"/>
      <c r="B21" s="6" t="s">
        <v>23</v>
      </c>
      <c r="C21" s="260" t="s">
        <v>743</v>
      </c>
      <c r="D21" s="261"/>
      <c r="E21" s="19">
        <v>15</v>
      </c>
      <c r="F21" s="265"/>
      <c r="G21" s="266"/>
      <c r="H21" s="267"/>
      <c r="I21" s="6" t="s">
        <v>23</v>
      </c>
      <c r="J21" s="260" t="s">
        <v>764</v>
      </c>
      <c r="K21" s="261"/>
      <c r="L21" s="19">
        <v>15</v>
      </c>
    </row>
    <row r="22" spans="1:12" ht="15" customHeight="1" x14ac:dyDescent="0.2">
      <c r="A22" s="13"/>
      <c r="B22" s="13"/>
      <c r="C22" s="21" t="s">
        <v>20</v>
      </c>
      <c r="D22" s="21"/>
      <c r="E22" s="23"/>
      <c r="F22" s="257"/>
      <c r="G22" s="258"/>
      <c r="H22" s="259"/>
      <c r="I22" s="13"/>
      <c r="J22" s="21" t="s">
        <v>21</v>
      </c>
      <c r="K22" s="21"/>
      <c r="L22" s="23"/>
    </row>
    <row r="23" spans="1:12" ht="15" customHeight="1" x14ac:dyDescent="0.2">
      <c r="A23" s="15">
        <v>2</v>
      </c>
      <c r="B23" s="6" t="s">
        <v>22</v>
      </c>
      <c r="C23" s="260" t="s">
        <v>349</v>
      </c>
      <c r="D23" s="261"/>
      <c r="E23" s="19">
        <v>25</v>
      </c>
      <c r="F23" s="262">
        <v>2</v>
      </c>
      <c r="G23" s="263"/>
      <c r="H23" s="264"/>
      <c r="I23" s="6" t="s">
        <v>22</v>
      </c>
      <c r="J23" s="260" t="s">
        <v>645</v>
      </c>
      <c r="K23" s="261"/>
      <c r="L23" s="19">
        <v>25</v>
      </c>
    </row>
    <row r="24" spans="1:12" ht="15" customHeight="1" x14ac:dyDescent="0.2">
      <c r="A24" s="6"/>
      <c r="B24" s="6" t="s">
        <v>23</v>
      </c>
      <c r="C24" s="260" t="s">
        <v>693</v>
      </c>
      <c r="D24" s="261"/>
      <c r="E24" s="19">
        <v>15</v>
      </c>
      <c r="F24" s="265"/>
      <c r="G24" s="266"/>
      <c r="H24" s="267"/>
      <c r="I24" s="6" t="s">
        <v>23</v>
      </c>
      <c r="J24" s="260" t="s">
        <v>436</v>
      </c>
      <c r="K24" s="261"/>
      <c r="L24" s="19">
        <v>15</v>
      </c>
    </row>
    <row r="25" spans="1:12" ht="15" customHeight="1" x14ac:dyDescent="0.2">
      <c r="A25" s="13"/>
      <c r="B25" s="13"/>
      <c r="C25" s="21" t="s">
        <v>20</v>
      </c>
      <c r="D25" s="21"/>
      <c r="E25" s="23"/>
      <c r="F25" s="257"/>
      <c r="G25" s="258"/>
      <c r="H25" s="259"/>
      <c r="I25" s="13"/>
      <c r="J25" s="21" t="s">
        <v>21</v>
      </c>
      <c r="K25" s="21"/>
      <c r="L25" s="23"/>
    </row>
    <row r="26" spans="1:12" ht="15" customHeight="1" x14ac:dyDescent="0.2">
      <c r="A26" s="15">
        <v>3</v>
      </c>
      <c r="B26" s="6" t="s">
        <v>22</v>
      </c>
      <c r="C26" s="260" t="s">
        <v>349</v>
      </c>
      <c r="D26" s="261"/>
      <c r="E26" s="19">
        <v>25</v>
      </c>
      <c r="F26" s="262">
        <v>3</v>
      </c>
      <c r="G26" s="263"/>
      <c r="H26" s="264"/>
      <c r="I26" s="6" t="s">
        <v>22</v>
      </c>
      <c r="J26" s="260" t="s">
        <v>645</v>
      </c>
      <c r="K26" s="261"/>
      <c r="L26" s="19">
        <v>25</v>
      </c>
    </row>
    <row r="27" spans="1:12" ht="15" customHeight="1" x14ac:dyDescent="0.2">
      <c r="A27" s="6"/>
      <c r="B27" s="6" t="s">
        <v>23</v>
      </c>
      <c r="C27" s="260" t="s">
        <v>521</v>
      </c>
      <c r="D27" s="261"/>
      <c r="E27" s="19">
        <v>15</v>
      </c>
      <c r="F27" s="265"/>
      <c r="G27" s="266"/>
      <c r="H27" s="267"/>
      <c r="I27" s="6" t="s">
        <v>23</v>
      </c>
      <c r="J27" s="260" t="s">
        <v>764</v>
      </c>
      <c r="K27" s="261"/>
      <c r="L27" s="19">
        <v>15</v>
      </c>
    </row>
    <row r="28" spans="1:12" ht="15" customHeight="1" x14ac:dyDescent="0.2">
      <c r="A28" s="13"/>
      <c r="B28" s="13"/>
      <c r="C28" s="21" t="s">
        <v>20</v>
      </c>
      <c r="D28" s="21"/>
      <c r="E28" s="23"/>
      <c r="F28" s="257"/>
      <c r="G28" s="258"/>
      <c r="H28" s="259"/>
      <c r="I28" s="13"/>
      <c r="J28" s="21" t="s">
        <v>21</v>
      </c>
      <c r="K28" s="21"/>
      <c r="L28" s="23"/>
    </row>
    <row r="29" spans="1:12" ht="15" customHeight="1" x14ac:dyDescent="0.2">
      <c r="A29" s="15">
        <v>4</v>
      </c>
      <c r="B29" s="6" t="s">
        <v>22</v>
      </c>
      <c r="C29" s="260" t="s">
        <v>107</v>
      </c>
      <c r="D29" s="261"/>
      <c r="E29" s="19">
        <v>25</v>
      </c>
      <c r="F29" s="262">
        <v>4</v>
      </c>
      <c r="G29" s="263"/>
      <c r="H29" s="264"/>
      <c r="I29" s="6" t="s">
        <v>22</v>
      </c>
      <c r="J29" s="260" t="s">
        <v>764</v>
      </c>
      <c r="K29" s="261"/>
      <c r="L29" s="19">
        <v>25</v>
      </c>
    </row>
    <row r="30" spans="1:12" ht="15" customHeight="1" x14ac:dyDescent="0.2">
      <c r="A30" s="6"/>
      <c r="B30" s="6" t="s">
        <v>23</v>
      </c>
      <c r="C30" s="260" t="s">
        <v>349</v>
      </c>
      <c r="D30" s="261"/>
      <c r="E30" s="19">
        <v>15</v>
      </c>
      <c r="F30" s="265"/>
      <c r="G30" s="266"/>
      <c r="H30" s="267"/>
      <c r="I30" s="6" t="s">
        <v>23</v>
      </c>
      <c r="J30" s="260" t="s">
        <v>278</v>
      </c>
      <c r="K30" s="261"/>
      <c r="L30" s="19">
        <v>15</v>
      </c>
    </row>
    <row r="31" spans="1:12" ht="15" customHeight="1" x14ac:dyDescent="0.2">
      <c r="A31" s="13"/>
      <c r="B31" s="13"/>
      <c r="C31" s="21" t="s">
        <v>20</v>
      </c>
      <c r="D31" s="21"/>
      <c r="E31" s="23"/>
      <c r="F31" s="257"/>
      <c r="G31" s="258"/>
      <c r="H31" s="259"/>
      <c r="I31" s="13"/>
      <c r="J31" s="21" t="s">
        <v>21</v>
      </c>
      <c r="K31" s="21"/>
      <c r="L31" s="23"/>
    </row>
    <row r="32" spans="1:12" ht="15" customHeight="1" x14ac:dyDescent="0.2">
      <c r="A32" s="15">
        <v>5</v>
      </c>
      <c r="B32" s="6" t="s">
        <v>22</v>
      </c>
      <c r="C32" s="260" t="s">
        <v>378</v>
      </c>
      <c r="D32" s="261"/>
      <c r="E32" s="19">
        <v>25</v>
      </c>
      <c r="F32" s="262">
        <v>5</v>
      </c>
      <c r="G32" s="263"/>
      <c r="H32" s="264"/>
      <c r="I32" s="6" t="s">
        <v>22</v>
      </c>
      <c r="J32" s="260" t="s">
        <v>640</v>
      </c>
      <c r="K32" s="261"/>
      <c r="L32" s="19">
        <v>25</v>
      </c>
    </row>
    <row r="33" spans="1:12" ht="15" customHeight="1" x14ac:dyDescent="0.2">
      <c r="A33" s="6"/>
      <c r="B33" s="6" t="s">
        <v>23</v>
      </c>
      <c r="C33" s="260" t="s">
        <v>427</v>
      </c>
      <c r="D33" s="261"/>
      <c r="E33" s="19">
        <v>15</v>
      </c>
      <c r="F33" s="265"/>
      <c r="G33" s="266"/>
      <c r="H33" s="267"/>
      <c r="I33" s="6" t="s">
        <v>23</v>
      </c>
      <c r="J33" s="260" t="s">
        <v>278</v>
      </c>
      <c r="K33" s="261"/>
      <c r="L33" s="19">
        <v>15</v>
      </c>
    </row>
    <row r="34" spans="1:12" ht="15" customHeight="1" x14ac:dyDescent="0.2">
      <c r="A34" s="13"/>
      <c r="B34" s="13"/>
      <c r="C34" s="21" t="s">
        <v>20</v>
      </c>
      <c r="D34" s="21"/>
      <c r="E34" s="23"/>
      <c r="F34" s="257"/>
      <c r="G34" s="258"/>
      <c r="H34" s="259"/>
      <c r="I34" s="13"/>
      <c r="J34" s="21" t="s">
        <v>21</v>
      </c>
      <c r="K34" s="21"/>
      <c r="L34" s="23"/>
    </row>
    <row r="35" spans="1:12" ht="15" customHeight="1" x14ac:dyDescent="0.2">
      <c r="A35" s="15">
        <v>6</v>
      </c>
      <c r="B35" s="6" t="s">
        <v>22</v>
      </c>
      <c r="C35" s="260" t="s">
        <v>223</v>
      </c>
      <c r="D35" s="261"/>
      <c r="E35" s="19">
        <v>25</v>
      </c>
      <c r="F35" s="262">
        <v>6</v>
      </c>
      <c r="G35" s="263"/>
      <c r="H35" s="264"/>
      <c r="I35" s="6" t="s">
        <v>22</v>
      </c>
      <c r="J35" s="260" t="s">
        <v>278</v>
      </c>
      <c r="K35" s="261"/>
      <c r="L35" s="19">
        <v>25</v>
      </c>
    </row>
    <row r="36" spans="1:12" ht="15" customHeight="1" x14ac:dyDescent="0.2">
      <c r="A36" s="6"/>
      <c r="B36" s="6" t="s">
        <v>23</v>
      </c>
      <c r="C36" s="260" t="s">
        <v>349</v>
      </c>
      <c r="D36" s="261"/>
      <c r="E36" s="19">
        <v>15</v>
      </c>
      <c r="F36" s="265"/>
      <c r="G36" s="266"/>
      <c r="H36" s="267"/>
      <c r="I36" s="6" t="s">
        <v>23</v>
      </c>
      <c r="J36" s="260" t="s">
        <v>651</v>
      </c>
      <c r="K36" s="261"/>
      <c r="L36" s="19">
        <v>15</v>
      </c>
    </row>
    <row r="37" spans="1:12" ht="15" customHeight="1" x14ac:dyDescent="0.2">
      <c r="A37" s="13"/>
      <c r="B37" s="13"/>
      <c r="C37" s="21" t="s">
        <v>20</v>
      </c>
      <c r="D37" s="21"/>
      <c r="E37" s="23"/>
      <c r="F37" s="257"/>
      <c r="G37" s="258"/>
      <c r="H37" s="259"/>
      <c r="I37" s="13"/>
      <c r="J37" s="21" t="s">
        <v>21</v>
      </c>
      <c r="K37" s="21"/>
      <c r="L37" s="23"/>
    </row>
    <row r="38" spans="1:12" ht="15" customHeight="1" x14ac:dyDescent="0.2">
      <c r="A38" s="15">
        <v>7</v>
      </c>
      <c r="B38" s="6" t="s">
        <v>22</v>
      </c>
      <c r="C38" s="260" t="s">
        <v>107</v>
      </c>
      <c r="D38" s="261"/>
      <c r="E38" s="19">
        <v>25</v>
      </c>
      <c r="F38" s="262">
        <v>7</v>
      </c>
      <c r="G38" s="263"/>
      <c r="H38" s="264"/>
      <c r="I38" s="6" t="s">
        <v>22</v>
      </c>
      <c r="J38" s="260" t="s">
        <v>441</v>
      </c>
      <c r="K38" s="261"/>
      <c r="L38" s="19">
        <v>25</v>
      </c>
    </row>
    <row r="39" spans="1:12" ht="15" customHeight="1" x14ac:dyDescent="0.2">
      <c r="A39" s="6"/>
      <c r="B39" s="6" t="s">
        <v>23</v>
      </c>
      <c r="C39" s="260" t="s">
        <v>694</v>
      </c>
      <c r="D39" s="261"/>
      <c r="E39" s="19">
        <v>15</v>
      </c>
      <c r="F39" s="265"/>
      <c r="G39" s="266"/>
      <c r="H39" s="267"/>
      <c r="I39" s="6" t="s">
        <v>23</v>
      </c>
      <c r="J39" s="260" t="s">
        <v>278</v>
      </c>
      <c r="K39" s="261"/>
      <c r="L39" s="19">
        <v>15</v>
      </c>
    </row>
    <row r="40" spans="1:12" ht="15" customHeight="1" x14ac:dyDescent="0.2">
      <c r="A40" s="13"/>
      <c r="B40" s="13"/>
      <c r="C40" s="21" t="s">
        <v>20</v>
      </c>
      <c r="D40" s="21"/>
      <c r="E40" s="23"/>
      <c r="F40" s="257"/>
      <c r="G40" s="258"/>
      <c r="H40" s="259"/>
      <c r="I40" s="13"/>
      <c r="J40" s="21" t="s">
        <v>21</v>
      </c>
      <c r="K40" s="21"/>
      <c r="L40" s="23"/>
    </row>
    <row r="41" spans="1:12" ht="15" customHeight="1" x14ac:dyDescent="0.2">
      <c r="A41" s="15">
        <v>8</v>
      </c>
      <c r="B41" s="6" t="s">
        <v>22</v>
      </c>
      <c r="C41" s="260" t="s">
        <v>223</v>
      </c>
      <c r="D41" s="261"/>
      <c r="E41" s="19">
        <v>25</v>
      </c>
      <c r="F41" s="262">
        <v>8</v>
      </c>
      <c r="G41" s="263"/>
      <c r="H41" s="264"/>
      <c r="I41" s="6" t="s">
        <v>22</v>
      </c>
      <c r="J41" s="260" t="s">
        <v>441</v>
      </c>
      <c r="K41" s="261"/>
      <c r="L41" s="19">
        <v>25</v>
      </c>
    </row>
    <row r="42" spans="1:12" ht="15" customHeight="1" x14ac:dyDescent="0.2">
      <c r="A42" s="6"/>
      <c r="B42" s="6" t="s">
        <v>23</v>
      </c>
      <c r="C42" s="260" t="s">
        <v>744</v>
      </c>
      <c r="D42" s="261"/>
      <c r="E42" s="19">
        <v>15</v>
      </c>
      <c r="F42" s="265"/>
      <c r="G42" s="266"/>
      <c r="H42" s="267"/>
      <c r="I42" s="6" t="s">
        <v>23</v>
      </c>
      <c r="J42" s="260" t="s">
        <v>651</v>
      </c>
      <c r="K42" s="261"/>
      <c r="L42" s="19">
        <v>15</v>
      </c>
    </row>
    <row r="43" spans="1:12" ht="15" customHeight="1" x14ac:dyDescent="0.2">
      <c r="A43" s="13"/>
      <c r="B43" s="13"/>
      <c r="C43" s="21" t="s">
        <v>20</v>
      </c>
      <c r="D43" s="21"/>
      <c r="E43" s="23"/>
      <c r="F43" s="257"/>
      <c r="G43" s="258"/>
      <c r="H43" s="259"/>
      <c r="I43" s="13"/>
      <c r="J43" s="21" t="s">
        <v>21</v>
      </c>
      <c r="K43" s="21"/>
      <c r="L43" s="23"/>
    </row>
    <row r="44" spans="1:12" ht="15" customHeight="1" x14ac:dyDescent="0.2">
      <c r="A44" s="15">
        <v>9</v>
      </c>
      <c r="B44" s="6" t="s">
        <v>22</v>
      </c>
      <c r="C44" s="260" t="s">
        <v>427</v>
      </c>
      <c r="D44" s="261"/>
      <c r="E44" s="19">
        <v>25</v>
      </c>
      <c r="F44" s="262">
        <v>9</v>
      </c>
      <c r="G44" s="263"/>
      <c r="H44" s="264"/>
      <c r="I44" s="6" t="s">
        <v>22</v>
      </c>
      <c r="J44" s="260" t="s">
        <v>278</v>
      </c>
      <c r="K44" s="261"/>
      <c r="L44" s="19">
        <v>25</v>
      </c>
    </row>
    <row r="45" spans="1:12" ht="15" customHeight="1" x14ac:dyDescent="0.2">
      <c r="A45" s="6"/>
      <c r="B45" s="6" t="s">
        <v>23</v>
      </c>
      <c r="C45" s="260" t="s">
        <v>349</v>
      </c>
      <c r="D45" s="261"/>
      <c r="E45" s="19">
        <v>15</v>
      </c>
      <c r="F45" s="265"/>
      <c r="G45" s="266"/>
      <c r="H45" s="267"/>
      <c r="I45" s="6" t="s">
        <v>23</v>
      </c>
      <c r="J45" s="260" t="s">
        <v>651</v>
      </c>
      <c r="K45" s="261"/>
      <c r="L45" s="19">
        <v>15</v>
      </c>
    </row>
    <row r="46" spans="1:12" ht="15" customHeight="1" x14ac:dyDescent="0.2">
      <c r="A46" s="13"/>
      <c r="B46" s="13"/>
      <c r="C46" s="21" t="s">
        <v>20</v>
      </c>
      <c r="D46" s="21"/>
      <c r="E46" s="23"/>
      <c r="F46" s="257"/>
      <c r="G46" s="258"/>
      <c r="H46" s="259"/>
      <c r="I46" s="13"/>
      <c r="J46" s="21" t="s">
        <v>21</v>
      </c>
      <c r="K46" s="21"/>
      <c r="L46" s="23"/>
    </row>
    <row r="47" spans="1:12" ht="15" customHeight="1" x14ac:dyDescent="0.2">
      <c r="A47" s="15">
        <v>10</v>
      </c>
      <c r="B47" s="6" t="s">
        <v>22</v>
      </c>
      <c r="C47" s="260" t="s">
        <v>427</v>
      </c>
      <c r="D47" s="261"/>
      <c r="E47" s="19">
        <v>25</v>
      </c>
      <c r="F47" s="262">
        <v>10</v>
      </c>
      <c r="G47" s="263"/>
      <c r="H47" s="264"/>
      <c r="I47" s="6" t="s">
        <v>22</v>
      </c>
      <c r="J47" s="260" t="s">
        <v>434</v>
      </c>
      <c r="K47" s="261"/>
      <c r="L47" s="19">
        <v>25</v>
      </c>
    </row>
    <row r="48" spans="1:12" ht="15" customHeight="1" x14ac:dyDescent="0.2">
      <c r="A48" s="6"/>
      <c r="B48" s="6" t="s">
        <v>23</v>
      </c>
      <c r="C48" s="260" t="s">
        <v>743</v>
      </c>
      <c r="D48" s="261"/>
      <c r="E48" s="19">
        <v>15</v>
      </c>
      <c r="F48" s="265"/>
      <c r="G48" s="266"/>
      <c r="H48" s="267"/>
      <c r="I48" s="6" t="s">
        <v>23</v>
      </c>
      <c r="J48" s="260" t="s">
        <v>227</v>
      </c>
      <c r="K48" s="261"/>
      <c r="L48" s="19">
        <v>15</v>
      </c>
    </row>
    <row r="49" spans="1:12" ht="15" customHeight="1" x14ac:dyDescent="0.2">
      <c r="A49" s="12" t="s">
        <v>24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</row>
    <row r="50" spans="1:12" ht="15" customHeight="1" x14ac:dyDescent="0.2">
      <c r="A50" s="6"/>
      <c r="B50" s="4" t="s">
        <v>22</v>
      </c>
      <c r="C50" s="4" t="s">
        <v>23</v>
      </c>
      <c r="D50" s="4" t="s">
        <v>25</v>
      </c>
      <c r="E50" s="4" t="s">
        <v>26</v>
      </c>
      <c r="F50" s="4" t="s">
        <v>27</v>
      </c>
      <c r="G50" s="4" t="s">
        <v>28</v>
      </c>
      <c r="H50" s="4" t="s">
        <v>29</v>
      </c>
      <c r="I50" s="4" t="s">
        <v>30</v>
      </c>
      <c r="J50" s="4" t="s">
        <v>31</v>
      </c>
      <c r="K50" s="4" t="s">
        <v>32</v>
      </c>
      <c r="L50" s="4" t="s">
        <v>1</v>
      </c>
    </row>
    <row r="51" spans="1:12" ht="15" customHeight="1" x14ac:dyDescent="0.2">
      <c r="A51" s="15" t="s">
        <v>7</v>
      </c>
      <c r="B51" s="24">
        <v>367</v>
      </c>
      <c r="C51" s="24">
        <v>188</v>
      </c>
      <c r="D51" s="24">
        <v>155</v>
      </c>
      <c r="E51" s="24">
        <v>147</v>
      </c>
      <c r="F51" s="24">
        <v>139</v>
      </c>
      <c r="G51" s="24">
        <v>114</v>
      </c>
      <c r="H51" s="24">
        <v>106</v>
      </c>
      <c r="I51" s="24">
        <v>90</v>
      </c>
      <c r="J51" s="24">
        <v>82</v>
      </c>
      <c r="K51" s="219">
        <v>245</v>
      </c>
      <c r="L51" s="24">
        <f>SUM(B51:K51)</f>
        <v>1633</v>
      </c>
    </row>
    <row r="52" spans="1:12" ht="15" customHeight="1" x14ac:dyDescent="0.2">
      <c r="A52" s="15" t="s">
        <v>8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>
        <f>SUM(B52:K52)</f>
        <v>0</v>
      </c>
    </row>
    <row r="53" spans="1:12" ht="15" customHeight="1" x14ac:dyDescent="0.2">
      <c r="A53" s="15" t="s">
        <v>9</v>
      </c>
      <c r="B53" s="24">
        <v>377</v>
      </c>
      <c r="C53" s="24">
        <v>192</v>
      </c>
      <c r="D53" s="24">
        <v>159</v>
      </c>
      <c r="E53" s="24">
        <v>151</v>
      </c>
      <c r="F53" s="24">
        <v>142</v>
      </c>
      <c r="G53" s="24">
        <v>117</v>
      </c>
      <c r="H53" s="24">
        <v>109</v>
      </c>
      <c r="I53" s="24">
        <v>92</v>
      </c>
      <c r="J53" s="24">
        <v>84</v>
      </c>
      <c r="K53" s="238">
        <v>250</v>
      </c>
      <c r="L53" s="24">
        <f>SUM(B53:K53)</f>
        <v>1673</v>
      </c>
    </row>
    <row r="54" spans="1:12" ht="15" customHeight="1" x14ac:dyDescent="0.2">
      <c r="A54" s="15" t="s">
        <v>11</v>
      </c>
      <c r="B54" s="24">
        <v>236</v>
      </c>
      <c r="C54" s="24">
        <v>132</v>
      </c>
      <c r="D54" s="24">
        <v>104</v>
      </c>
      <c r="E54" s="24">
        <v>90</v>
      </c>
      <c r="F54" s="24">
        <v>70</v>
      </c>
      <c r="G54" s="24">
        <v>62</v>
      </c>
      <c r="H54" s="24"/>
      <c r="I54" s="24"/>
      <c r="J54" s="24"/>
      <c r="K54" s="24"/>
      <c r="L54" s="24">
        <f>SUM(B54:K54)</f>
        <v>694</v>
      </c>
    </row>
    <row r="55" spans="1:12" x14ac:dyDescent="0.2">
      <c r="L55" s="25">
        <f>SUM(L51:L54)</f>
        <v>4000</v>
      </c>
    </row>
    <row r="56" spans="1:12" x14ac:dyDescent="0.2">
      <c r="A56" s="26" t="s">
        <v>33</v>
      </c>
      <c r="B56" s="27">
        <f>SUM(L55+L56+L57)</f>
        <v>4960</v>
      </c>
      <c r="K56" s="28" t="s">
        <v>19</v>
      </c>
      <c r="L56" s="25">
        <v>800</v>
      </c>
    </row>
    <row r="57" spans="1:12" x14ac:dyDescent="0.2">
      <c r="A57" s="29" t="s">
        <v>34</v>
      </c>
      <c r="I57" s="4"/>
      <c r="J57" s="4"/>
      <c r="K57" s="30" t="s">
        <v>35</v>
      </c>
      <c r="L57" s="31">
        <v>160</v>
      </c>
    </row>
    <row r="58" spans="1:12" x14ac:dyDescent="0.2">
      <c r="A58" s="252" t="s">
        <v>758</v>
      </c>
      <c r="B58" s="253"/>
      <c r="C58" s="253"/>
      <c r="D58" s="253"/>
      <c r="E58" s="253"/>
      <c r="F58" s="253"/>
    </row>
    <row r="59" spans="1:12" x14ac:dyDescent="0.2">
      <c r="A59" s="32" t="s">
        <v>759</v>
      </c>
      <c r="B59" s="33"/>
      <c r="C59" s="33"/>
      <c r="D59" s="33"/>
      <c r="E59" s="33"/>
      <c r="F59" s="33"/>
      <c r="G59" s="33"/>
      <c r="H59" s="33"/>
      <c r="I59" s="33"/>
    </row>
    <row r="60" spans="1:12" ht="13.5" thickBot="1" x14ac:dyDescent="0.25">
      <c r="A60" s="1"/>
      <c r="B60" s="34"/>
    </row>
    <row r="61" spans="1:12" ht="13.5" thickBot="1" x14ac:dyDescent="0.25">
      <c r="A61" s="41"/>
      <c r="B61" s="35">
        <f>SUM(B56)</f>
        <v>4960</v>
      </c>
      <c r="C61" s="1" t="s">
        <v>102</v>
      </c>
    </row>
    <row r="62" spans="1:12" x14ac:dyDescent="0.2">
      <c r="A62" s="41"/>
      <c r="B62" s="82"/>
    </row>
    <row r="63" spans="1:12" x14ac:dyDescent="0.2">
      <c r="A63" s="8"/>
      <c r="B63" s="34"/>
      <c r="C63" s="1"/>
    </row>
    <row r="64" spans="1:12" x14ac:dyDescent="0.2">
      <c r="A64" s="41"/>
      <c r="B64" s="34"/>
    </row>
    <row r="65" spans="1:2" x14ac:dyDescent="0.2">
      <c r="A65" s="41"/>
      <c r="B65" s="34"/>
    </row>
  </sheetData>
  <mergeCells count="87">
    <mergeCell ref="F40:H40"/>
    <mergeCell ref="C41:D41"/>
    <mergeCell ref="F41:H41"/>
    <mergeCell ref="J41:K41"/>
    <mergeCell ref="C42:D42"/>
    <mergeCell ref="F42:H42"/>
    <mergeCell ref="J42:K42"/>
    <mergeCell ref="F34:H34"/>
    <mergeCell ref="F35:H35"/>
    <mergeCell ref="J35:K35"/>
    <mergeCell ref="F36:H36"/>
    <mergeCell ref="J36:K36"/>
    <mergeCell ref="C35:D35"/>
    <mergeCell ref="C36:D36"/>
    <mergeCell ref="C18:D18"/>
    <mergeCell ref="F18:H18"/>
    <mergeCell ref="J18:K18"/>
    <mergeCell ref="C21:D21"/>
    <mergeCell ref="F21:H21"/>
    <mergeCell ref="J21:K21"/>
    <mergeCell ref="F22:H22"/>
    <mergeCell ref="C23:D23"/>
    <mergeCell ref="F23:H23"/>
    <mergeCell ref="J23:K23"/>
    <mergeCell ref="C24:D24"/>
    <mergeCell ref="F24:H24"/>
    <mergeCell ref="J24:K24"/>
    <mergeCell ref="F25:H25"/>
    <mergeCell ref="A13:E13"/>
    <mergeCell ref="F13:L13"/>
    <mergeCell ref="C14:D14"/>
    <mergeCell ref="F14:H14"/>
    <mergeCell ref="J14:K14"/>
    <mergeCell ref="C15:D15"/>
    <mergeCell ref="F15:H15"/>
    <mergeCell ref="J15:K15"/>
    <mergeCell ref="C16:D16"/>
    <mergeCell ref="F16:H16"/>
    <mergeCell ref="J16:K16"/>
    <mergeCell ref="C17:D17"/>
    <mergeCell ref="J17:K17"/>
    <mergeCell ref="F19:H19"/>
    <mergeCell ref="C20:D20"/>
    <mergeCell ref="F20:H20"/>
    <mergeCell ref="J20:K20"/>
    <mergeCell ref="F17:H17"/>
    <mergeCell ref="C26:D26"/>
    <mergeCell ref="F26:H26"/>
    <mergeCell ref="J26:K26"/>
    <mergeCell ref="C27:D27"/>
    <mergeCell ref="F27:H27"/>
    <mergeCell ref="J27:K27"/>
    <mergeCell ref="F28:H28"/>
    <mergeCell ref="C29:D29"/>
    <mergeCell ref="F29:H29"/>
    <mergeCell ref="J29:K29"/>
    <mergeCell ref="C30:D30"/>
    <mergeCell ref="F30:H30"/>
    <mergeCell ref="J30:K30"/>
    <mergeCell ref="F31:H31"/>
    <mergeCell ref="C32:D32"/>
    <mergeCell ref="F32:H32"/>
    <mergeCell ref="J32:K32"/>
    <mergeCell ref="C33:D33"/>
    <mergeCell ref="F33:H33"/>
    <mergeCell ref="J33:K33"/>
    <mergeCell ref="C38:D38"/>
    <mergeCell ref="C39:D39"/>
    <mergeCell ref="F37:H37"/>
    <mergeCell ref="F38:H38"/>
    <mergeCell ref="J38:K38"/>
    <mergeCell ref="F39:H39"/>
    <mergeCell ref="J39:K39"/>
    <mergeCell ref="F43:H43"/>
    <mergeCell ref="C44:D44"/>
    <mergeCell ref="F44:H44"/>
    <mergeCell ref="J44:K44"/>
    <mergeCell ref="C45:D45"/>
    <mergeCell ref="F45:H45"/>
    <mergeCell ref="J45:K45"/>
    <mergeCell ref="F46:H46"/>
    <mergeCell ref="C47:D47"/>
    <mergeCell ref="F47:H47"/>
    <mergeCell ref="J47:K47"/>
    <mergeCell ref="C48:D48"/>
    <mergeCell ref="F48:H48"/>
    <mergeCell ref="J48:K48"/>
  </mergeCells>
  <pageMargins left="0.25" right="0.25" top="0.25" bottom="0.25" header="0.5" footer="0.5"/>
  <pageSetup scale="82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7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16.28515625" style="2" customWidth="1"/>
    <col min="2" max="2" width="9.5703125" style="7" customWidth="1"/>
    <col min="3" max="3" width="2.5703125" style="7" customWidth="1"/>
    <col min="4" max="4" width="20.7109375" style="36" customWidth="1"/>
    <col min="5" max="5" width="6.7109375" style="16" bestFit="1" customWidth="1"/>
    <col min="6" max="6" width="11.7109375" style="37" bestFit="1" customWidth="1"/>
    <col min="7" max="7" width="10.28515625" style="2" bestFit="1" customWidth="1"/>
    <col min="8" max="8" width="8.85546875" style="2"/>
    <col min="9" max="9" width="12.5703125" style="2" customWidth="1"/>
    <col min="10" max="10" width="9.28515625" style="2" bestFit="1" customWidth="1"/>
    <col min="11" max="16384" width="8.85546875" style="2"/>
  </cols>
  <sheetData>
    <row r="1" spans="1:11" x14ac:dyDescent="0.2">
      <c r="A1" s="29" t="s">
        <v>0</v>
      </c>
      <c r="I1" s="8" t="s">
        <v>36</v>
      </c>
    </row>
    <row r="2" spans="1:11" x14ac:dyDescent="0.2">
      <c r="A2" s="38" t="s">
        <v>585</v>
      </c>
      <c r="D2" s="29" t="s">
        <v>610</v>
      </c>
      <c r="I2" s="8" t="s">
        <v>423</v>
      </c>
    </row>
    <row r="3" spans="1:11" x14ac:dyDescent="0.2">
      <c r="A3" s="172">
        <v>45704</v>
      </c>
      <c r="D3" s="29"/>
      <c r="I3" s="8" t="s">
        <v>37</v>
      </c>
    </row>
    <row r="4" spans="1:11" x14ac:dyDescent="0.2">
      <c r="A4" s="172"/>
      <c r="D4" s="173"/>
      <c r="I4" s="8" t="s">
        <v>43</v>
      </c>
    </row>
    <row r="5" spans="1:11" x14ac:dyDescent="0.2">
      <c r="A5" s="1" t="s">
        <v>38</v>
      </c>
      <c r="E5" s="39" t="s">
        <v>39</v>
      </c>
      <c r="F5" s="40" t="s">
        <v>40</v>
      </c>
      <c r="I5" s="41" t="s">
        <v>44</v>
      </c>
    </row>
    <row r="6" spans="1:11" x14ac:dyDescent="0.2">
      <c r="A6" s="1" t="s">
        <v>7</v>
      </c>
      <c r="E6" s="39" t="s">
        <v>41</v>
      </c>
      <c r="F6" s="42" t="s">
        <v>42</v>
      </c>
      <c r="I6" s="41" t="s">
        <v>45</v>
      </c>
    </row>
    <row r="7" spans="1:11" x14ac:dyDescent="0.2">
      <c r="A7" s="43" t="s">
        <v>22</v>
      </c>
      <c r="B7" s="7">
        <v>367</v>
      </c>
      <c r="D7" s="2" t="s">
        <v>267</v>
      </c>
      <c r="E7" s="16">
        <v>10</v>
      </c>
      <c r="F7" s="37">
        <v>216</v>
      </c>
      <c r="I7" s="41" t="s">
        <v>46</v>
      </c>
    </row>
    <row r="8" spans="1:11" x14ac:dyDescent="0.2">
      <c r="A8" s="43" t="s">
        <v>23</v>
      </c>
      <c r="B8" s="7">
        <v>188</v>
      </c>
      <c r="D8" s="2" t="s">
        <v>349</v>
      </c>
      <c r="E8" s="16">
        <v>9</v>
      </c>
      <c r="F8" s="37">
        <v>220</v>
      </c>
      <c r="I8" s="152" t="s">
        <v>47</v>
      </c>
    </row>
    <row r="9" spans="1:11" x14ac:dyDescent="0.2">
      <c r="A9" s="43" t="s">
        <v>25</v>
      </c>
      <c r="B9" s="7">
        <v>155</v>
      </c>
      <c r="D9" s="2" t="s">
        <v>746</v>
      </c>
      <c r="E9" s="16">
        <v>10</v>
      </c>
      <c r="F9" s="37">
        <v>210</v>
      </c>
      <c r="I9" s="8"/>
    </row>
    <row r="10" spans="1:11" x14ac:dyDescent="0.2">
      <c r="A10" s="43" t="s">
        <v>26</v>
      </c>
      <c r="B10" s="7">
        <v>147</v>
      </c>
      <c r="D10" s="2" t="s">
        <v>215</v>
      </c>
      <c r="E10" s="16">
        <v>10</v>
      </c>
      <c r="F10" s="37">
        <v>210</v>
      </c>
      <c r="G10" s="170"/>
      <c r="H10" s="170"/>
      <c r="I10" s="170"/>
      <c r="J10" s="170"/>
      <c r="K10" s="170"/>
    </row>
    <row r="11" spans="1:11" x14ac:dyDescent="0.2">
      <c r="A11" s="43" t="s">
        <v>27</v>
      </c>
      <c r="B11" s="7">
        <v>139</v>
      </c>
      <c r="D11" s="2" t="s">
        <v>744</v>
      </c>
      <c r="E11" s="16">
        <v>9</v>
      </c>
      <c r="F11" s="37">
        <v>201</v>
      </c>
      <c r="G11" s="163"/>
      <c r="H11" s="163"/>
      <c r="I11" s="164"/>
      <c r="J11" s="169"/>
      <c r="K11" s="163"/>
    </row>
    <row r="12" spans="1:11" x14ac:dyDescent="0.2">
      <c r="A12" s="43" t="s">
        <v>28</v>
      </c>
      <c r="B12" s="7">
        <v>114</v>
      </c>
      <c r="D12" s="2" t="s">
        <v>378</v>
      </c>
      <c r="E12" s="16">
        <v>8</v>
      </c>
      <c r="F12" s="16">
        <v>204</v>
      </c>
      <c r="G12" s="163"/>
      <c r="H12" s="163"/>
      <c r="I12" s="164"/>
      <c r="J12" s="169"/>
      <c r="K12" s="163"/>
    </row>
    <row r="13" spans="1:11" x14ac:dyDescent="0.2">
      <c r="A13" s="43" t="s">
        <v>29</v>
      </c>
      <c r="B13" s="7">
        <v>106</v>
      </c>
      <c r="D13" s="2" t="s">
        <v>742</v>
      </c>
      <c r="E13" s="16">
        <v>8</v>
      </c>
      <c r="F13" s="16">
        <v>204</v>
      </c>
      <c r="G13" s="163"/>
      <c r="H13" s="163"/>
      <c r="I13" s="164"/>
      <c r="J13" s="163"/>
      <c r="K13" s="163"/>
    </row>
    <row r="14" spans="1:11" x14ac:dyDescent="0.2">
      <c r="A14" s="43" t="s">
        <v>30</v>
      </c>
      <c r="B14" s="7">
        <v>90</v>
      </c>
      <c r="D14" s="2" t="s">
        <v>94</v>
      </c>
      <c r="E14" s="16">
        <v>8</v>
      </c>
      <c r="F14" s="16">
        <v>208</v>
      </c>
      <c r="G14" s="163"/>
      <c r="H14" s="163"/>
      <c r="I14" s="164"/>
      <c r="J14" s="163"/>
      <c r="K14" s="163"/>
    </row>
    <row r="15" spans="1:11" x14ac:dyDescent="0.2">
      <c r="A15" s="43" t="s">
        <v>31</v>
      </c>
      <c r="B15" s="7">
        <v>82</v>
      </c>
      <c r="D15" s="2" t="s">
        <v>303</v>
      </c>
      <c r="E15" s="16">
        <v>8</v>
      </c>
      <c r="F15" s="16">
        <v>207</v>
      </c>
      <c r="G15" s="163"/>
      <c r="H15" s="163"/>
      <c r="I15" s="164"/>
      <c r="J15" s="163"/>
      <c r="K15" s="163"/>
    </row>
    <row r="16" spans="1:11" x14ac:dyDescent="0.2">
      <c r="A16" s="43" t="s">
        <v>32</v>
      </c>
      <c r="B16" s="7">
        <v>65</v>
      </c>
      <c r="D16" s="2" t="s">
        <v>693</v>
      </c>
      <c r="E16" s="16">
        <v>8</v>
      </c>
      <c r="F16" s="16">
        <v>199</v>
      </c>
      <c r="I16" s="44"/>
    </row>
    <row r="17" spans="1:9" x14ac:dyDescent="0.2">
      <c r="A17" s="43" t="s">
        <v>362</v>
      </c>
      <c r="B17" s="7">
        <v>57</v>
      </c>
      <c r="D17" s="2" t="s">
        <v>335</v>
      </c>
      <c r="E17" s="16">
        <v>8</v>
      </c>
      <c r="F17" s="16">
        <v>206</v>
      </c>
      <c r="I17" s="44"/>
    </row>
    <row r="18" spans="1:9" x14ac:dyDescent="0.2">
      <c r="A18" s="43" t="s">
        <v>754</v>
      </c>
      <c r="B18" s="7">
        <v>49</v>
      </c>
      <c r="D18" s="2" t="s">
        <v>690</v>
      </c>
      <c r="E18" s="16">
        <v>8</v>
      </c>
      <c r="F18" s="16">
        <v>200</v>
      </c>
      <c r="I18" s="44"/>
    </row>
    <row r="19" spans="1:9" x14ac:dyDescent="0.2">
      <c r="A19" s="43" t="s">
        <v>755</v>
      </c>
      <c r="B19" s="7">
        <v>41</v>
      </c>
      <c r="D19" s="2" t="s">
        <v>743</v>
      </c>
      <c r="E19" s="16">
        <v>8</v>
      </c>
      <c r="F19" s="16">
        <v>199</v>
      </c>
      <c r="I19" s="44"/>
    </row>
    <row r="20" spans="1:9" x14ac:dyDescent="0.2">
      <c r="A20" s="43" t="s">
        <v>756</v>
      </c>
      <c r="B20" s="7">
        <v>33</v>
      </c>
      <c r="D20" s="2" t="s">
        <v>233</v>
      </c>
      <c r="E20" s="16">
        <v>8</v>
      </c>
      <c r="F20" s="16">
        <v>202</v>
      </c>
      <c r="I20" s="44"/>
    </row>
    <row r="21" spans="1:9" x14ac:dyDescent="0.2">
      <c r="A21" s="43"/>
      <c r="D21" s="2"/>
      <c r="F21" s="16"/>
      <c r="I21" s="44"/>
    </row>
    <row r="22" spans="1:9" ht="24" x14ac:dyDescent="0.2">
      <c r="A22" s="150" t="s">
        <v>88</v>
      </c>
      <c r="B22" s="7">
        <v>25</v>
      </c>
      <c r="D22" s="36" t="s">
        <v>760</v>
      </c>
    </row>
    <row r="23" spans="1:9" ht="27" customHeight="1" x14ac:dyDescent="0.2">
      <c r="A23" s="150" t="s">
        <v>87</v>
      </c>
      <c r="B23" s="7">
        <v>15</v>
      </c>
      <c r="D23" s="160" t="s">
        <v>765</v>
      </c>
    </row>
    <row r="24" spans="1:9" x14ac:dyDescent="0.2">
      <c r="A24" s="43"/>
    </row>
    <row r="25" spans="1:9" x14ac:dyDescent="0.2">
      <c r="A25" s="1" t="s">
        <v>8</v>
      </c>
    </row>
    <row r="26" spans="1:9" hidden="1" x14ac:dyDescent="0.2">
      <c r="A26" s="43" t="s">
        <v>22</v>
      </c>
      <c r="D26" s="2"/>
    </row>
    <row r="27" spans="1:9" hidden="1" x14ac:dyDescent="0.2">
      <c r="A27" s="43" t="s">
        <v>23</v>
      </c>
      <c r="D27" s="2"/>
    </row>
    <row r="28" spans="1:9" hidden="1" x14ac:dyDescent="0.2">
      <c r="A28" s="43" t="s">
        <v>25</v>
      </c>
      <c r="D28" s="2"/>
    </row>
    <row r="29" spans="1:9" hidden="1" x14ac:dyDescent="0.2">
      <c r="A29" s="43" t="s">
        <v>26</v>
      </c>
      <c r="D29" s="2"/>
    </row>
    <row r="30" spans="1:9" hidden="1" x14ac:dyDescent="0.2">
      <c r="A30" s="43" t="s">
        <v>27</v>
      </c>
      <c r="D30" s="2"/>
    </row>
    <row r="31" spans="1:9" x14ac:dyDescent="0.2">
      <c r="A31" s="43"/>
    </row>
    <row r="32" spans="1:9" ht="24" x14ac:dyDescent="0.2">
      <c r="A32" s="150" t="s">
        <v>88</v>
      </c>
      <c r="B32" s="7">
        <v>25</v>
      </c>
      <c r="D32" s="36" t="s">
        <v>761</v>
      </c>
    </row>
    <row r="33" spans="1:6" ht="27.75" customHeight="1" x14ac:dyDescent="0.2">
      <c r="A33" s="150" t="s">
        <v>87</v>
      </c>
      <c r="B33" s="7">
        <v>15</v>
      </c>
      <c r="D33" s="36" t="s">
        <v>766</v>
      </c>
    </row>
    <row r="34" spans="1:6" x14ac:dyDescent="0.2">
      <c r="A34" s="43"/>
    </row>
    <row r="35" spans="1:6" x14ac:dyDescent="0.2">
      <c r="A35" s="1" t="s">
        <v>9</v>
      </c>
    </row>
    <row r="36" spans="1:6" x14ac:dyDescent="0.2">
      <c r="A36" s="43" t="s">
        <v>22</v>
      </c>
      <c r="B36" s="7">
        <v>377</v>
      </c>
      <c r="D36" s="2" t="s">
        <v>643</v>
      </c>
      <c r="E36" s="16">
        <v>9</v>
      </c>
      <c r="F36" s="37">
        <v>198</v>
      </c>
    </row>
    <row r="37" spans="1:6" x14ac:dyDescent="0.2">
      <c r="A37" s="43" t="s">
        <v>23</v>
      </c>
      <c r="B37" s="7">
        <v>192</v>
      </c>
      <c r="D37" s="2" t="s">
        <v>278</v>
      </c>
      <c r="E37" s="16">
        <v>10</v>
      </c>
      <c r="F37" s="37">
        <v>204</v>
      </c>
    </row>
    <row r="38" spans="1:6" x14ac:dyDescent="0.2">
      <c r="A38" s="43" t="s">
        <v>25</v>
      </c>
      <c r="B38" s="7">
        <v>159</v>
      </c>
      <c r="D38" s="2" t="s">
        <v>649</v>
      </c>
      <c r="E38" s="16">
        <v>10</v>
      </c>
      <c r="F38" s="37">
        <v>183</v>
      </c>
    </row>
    <row r="39" spans="1:6" x14ac:dyDescent="0.2">
      <c r="A39" s="43" t="s">
        <v>26</v>
      </c>
      <c r="B39" s="7">
        <v>151</v>
      </c>
      <c r="D39" s="2" t="s">
        <v>441</v>
      </c>
      <c r="E39" s="16">
        <v>10</v>
      </c>
      <c r="F39" s="37">
        <v>185</v>
      </c>
    </row>
    <row r="40" spans="1:6" x14ac:dyDescent="0.2">
      <c r="A40" s="43" t="s">
        <v>27</v>
      </c>
      <c r="B40" s="7">
        <v>142</v>
      </c>
      <c r="D40" s="2" t="s">
        <v>740</v>
      </c>
      <c r="E40" s="16">
        <v>9</v>
      </c>
      <c r="F40" s="37">
        <v>177</v>
      </c>
    </row>
    <row r="41" spans="1:6" x14ac:dyDescent="0.2">
      <c r="A41" s="43" t="s">
        <v>28</v>
      </c>
      <c r="B41" s="7">
        <v>117</v>
      </c>
      <c r="D41" s="2" t="s">
        <v>645</v>
      </c>
      <c r="E41" s="16">
        <v>8</v>
      </c>
      <c r="F41" s="37">
        <v>164</v>
      </c>
    </row>
    <row r="42" spans="1:6" x14ac:dyDescent="0.2">
      <c r="A42" s="43" t="s">
        <v>29</v>
      </c>
      <c r="B42" s="7">
        <v>109</v>
      </c>
      <c r="D42" s="2" t="s">
        <v>640</v>
      </c>
      <c r="E42" s="16">
        <v>8</v>
      </c>
      <c r="F42" s="37">
        <v>193</v>
      </c>
    </row>
    <row r="43" spans="1:6" x14ac:dyDescent="0.2">
      <c r="A43" s="43" t="s">
        <v>30</v>
      </c>
      <c r="B43" s="7">
        <v>92</v>
      </c>
      <c r="D43" s="2" t="s">
        <v>648</v>
      </c>
      <c r="E43" s="16">
        <v>8</v>
      </c>
      <c r="F43" s="37">
        <v>154</v>
      </c>
    </row>
    <row r="44" spans="1:6" x14ac:dyDescent="0.2">
      <c r="A44" s="43" t="s">
        <v>31</v>
      </c>
      <c r="B44" s="7">
        <v>84</v>
      </c>
      <c r="D44" s="2" t="s">
        <v>653</v>
      </c>
      <c r="E44" s="16">
        <v>8</v>
      </c>
      <c r="F44" s="37">
        <v>171</v>
      </c>
    </row>
    <row r="45" spans="1:6" x14ac:dyDescent="0.2">
      <c r="A45" s="43" t="s">
        <v>32</v>
      </c>
      <c r="B45" s="7">
        <v>67</v>
      </c>
      <c r="D45" s="2" t="s">
        <v>439</v>
      </c>
      <c r="E45" s="16">
        <v>8</v>
      </c>
      <c r="F45" s="37">
        <v>180</v>
      </c>
    </row>
    <row r="46" spans="1:6" x14ac:dyDescent="0.2">
      <c r="A46" s="43" t="s">
        <v>362</v>
      </c>
      <c r="B46" s="7">
        <v>58</v>
      </c>
      <c r="D46" s="2" t="s">
        <v>433</v>
      </c>
      <c r="E46" s="16">
        <v>8</v>
      </c>
      <c r="F46" s="37">
        <v>138</v>
      </c>
    </row>
    <row r="47" spans="1:6" x14ac:dyDescent="0.2">
      <c r="A47" s="43" t="s">
        <v>754</v>
      </c>
      <c r="B47" s="7">
        <v>50</v>
      </c>
      <c r="D47" s="2" t="s">
        <v>436</v>
      </c>
      <c r="E47" s="16">
        <v>8</v>
      </c>
      <c r="F47" s="37">
        <v>161</v>
      </c>
    </row>
    <row r="48" spans="1:6" x14ac:dyDescent="0.2">
      <c r="A48" s="43" t="s">
        <v>755</v>
      </c>
      <c r="B48" s="7">
        <v>42</v>
      </c>
      <c r="D48" s="2" t="s">
        <v>650</v>
      </c>
      <c r="E48" s="16">
        <v>8</v>
      </c>
      <c r="F48" s="37">
        <v>158</v>
      </c>
    </row>
    <row r="49" spans="1:6" x14ac:dyDescent="0.2">
      <c r="A49" s="43" t="s">
        <v>756</v>
      </c>
      <c r="B49" s="7">
        <v>33</v>
      </c>
      <c r="D49" s="2" t="s">
        <v>785</v>
      </c>
      <c r="E49" s="16">
        <v>8</v>
      </c>
      <c r="F49" s="37">
        <v>181</v>
      </c>
    </row>
    <row r="50" spans="1:6" x14ac:dyDescent="0.2">
      <c r="A50" s="43"/>
      <c r="D50" s="2"/>
    </row>
    <row r="51" spans="1:6" ht="24" x14ac:dyDescent="0.2">
      <c r="A51" s="150" t="s">
        <v>88</v>
      </c>
      <c r="B51" s="7">
        <v>25</v>
      </c>
      <c r="D51" s="36" t="s">
        <v>762</v>
      </c>
    </row>
    <row r="52" spans="1:6" ht="27.75" customHeight="1" x14ac:dyDescent="0.2">
      <c r="A52" s="150" t="s">
        <v>87</v>
      </c>
      <c r="B52" s="7">
        <v>15</v>
      </c>
      <c r="D52" s="36" t="s">
        <v>767</v>
      </c>
    </row>
    <row r="53" spans="1:6" x14ac:dyDescent="0.2">
      <c r="A53" s="43"/>
    </row>
    <row r="54" spans="1:6" x14ac:dyDescent="0.2">
      <c r="A54" s="1" t="s">
        <v>11</v>
      </c>
    </row>
    <row r="55" spans="1:6" x14ac:dyDescent="0.2">
      <c r="A55" s="43" t="s">
        <v>22</v>
      </c>
      <c r="B55" s="7">
        <v>236</v>
      </c>
      <c r="D55" s="2" t="s">
        <v>737</v>
      </c>
      <c r="E55" s="16">
        <v>10</v>
      </c>
      <c r="F55" s="37">
        <v>149</v>
      </c>
    </row>
    <row r="56" spans="1:6" x14ac:dyDescent="0.2">
      <c r="A56" s="43" t="s">
        <v>23</v>
      </c>
      <c r="B56" s="7">
        <v>132</v>
      </c>
      <c r="D56" s="2" t="s">
        <v>368</v>
      </c>
      <c r="E56" s="16">
        <v>9</v>
      </c>
      <c r="F56" s="37">
        <v>159</v>
      </c>
    </row>
    <row r="57" spans="1:6" x14ac:dyDescent="0.2">
      <c r="A57" s="43" t="s">
        <v>25</v>
      </c>
      <c r="B57" s="7">
        <v>104</v>
      </c>
      <c r="D57" s="2" t="s">
        <v>367</v>
      </c>
      <c r="E57" s="16">
        <v>10</v>
      </c>
      <c r="F57" s="37">
        <v>185</v>
      </c>
    </row>
    <row r="58" spans="1:6" x14ac:dyDescent="0.2">
      <c r="A58" s="43" t="s">
        <v>26</v>
      </c>
      <c r="B58" s="7">
        <v>90</v>
      </c>
      <c r="D58" s="2" t="s">
        <v>612</v>
      </c>
      <c r="E58" s="16">
        <v>10</v>
      </c>
      <c r="F58" s="37">
        <v>169</v>
      </c>
    </row>
    <row r="59" spans="1:6" x14ac:dyDescent="0.2">
      <c r="A59" s="43" t="s">
        <v>27</v>
      </c>
      <c r="B59" s="7">
        <v>70</v>
      </c>
      <c r="D59" s="2" t="s">
        <v>444</v>
      </c>
      <c r="E59" s="16">
        <v>9</v>
      </c>
      <c r="F59" s="37">
        <v>165</v>
      </c>
    </row>
    <row r="60" spans="1:6" x14ac:dyDescent="0.2">
      <c r="A60" s="43" t="s">
        <v>28</v>
      </c>
      <c r="B60" s="7">
        <v>62</v>
      </c>
      <c r="D60" s="2" t="s">
        <v>616</v>
      </c>
      <c r="E60" s="16">
        <v>8</v>
      </c>
      <c r="F60" s="37">
        <v>146</v>
      </c>
    </row>
    <row r="61" spans="1:6" x14ac:dyDescent="0.2">
      <c r="A61" s="43"/>
      <c r="D61" s="2"/>
    </row>
    <row r="62" spans="1:6" ht="24" x14ac:dyDescent="0.2">
      <c r="A62" s="150" t="s">
        <v>88</v>
      </c>
      <c r="B62" s="7">
        <v>25</v>
      </c>
      <c r="D62" s="36" t="s">
        <v>763</v>
      </c>
    </row>
    <row r="63" spans="1:6" ht="26.25" customHeight="1" x14ac:dyDescent="0.2">
      <c r="A63" s="150" t="s">
        <v>87</v>
      </c>
      <c r="B63" s="7">
        <v>15</v>
      </c>
      <c r="D63" s="36" t="s">
        <v>768</v>
      </c>
    </row>
    <row r="65" spans="1:8" x14ac:dyDescent="0.2">
      <c r="A65" s="1" t="s">
        <v>100</v>
      </c>
    </row>
    <row r="66" spans="1:8" x14ac:dyDescent="0.2">
      <c r="A66" s="43" t="s">
        <v>48</v>
      </c>
    </row>
    <row r="67" spans="1:8" x14ac:dyDescent="0.2">
      <c r="A67" s="45" t="s">
        <v>22</v>
      </c>
      <c r="B67" s="7">
        <v>25</v>
      </c>
      <c r="D67" s="286" t="s">
        <v>349</v>
      </c>
      <c r="E67" s="286"/>
    </row>
    <row r="68" spans="1:8" x14ac:dyDescent="0.2">
      <c r="A68" s="45" t="s">
        <v>23</v>
      </c>
      <c r="B68" s="7">
        <v>15</v>
      </c>
      <c r="D68" s="286" t="s">
        <v>743</v>
      </c>
      <c r="E68" s="286"/>
    </row>
    <row r="69" spans="1:8" x14ac:dyDescent="0.2">
      <c r="A69" s="43" t="s">
        <v>49</v>
      </c>
      <c r="G69" s="29"/>
      <c r="H69" s="29"/>
    </row>
    <row r="70" spans="1:8" x14ac:dyDescent="0.2">
      <c r="A70" s="45" t="s">
        <v>22</v>
      </c>
      <c r="B70" s="7">
        <v>25</v>
      </c>
      <c r="D70" s="286" t="s">
        <v>349</v>
      </c>
      <c r="E70" s="286"/>
    </row>
    <row r="71" spans="1:8" x14ac:dyDescent="0.2">
      <c r="A71" s="45" t="s">
        <v>23</v>
      </c>
      <c r="B71" s="7">
        <v>15</v>
      </c>
      <c r="D71" s="286" t="s">
        <v>693</v>
      </c>
      <c r="E71" s="286"/>
    </row>
    <row r="72" spans="1:8" x14ac:dyDescent="0.2">
      <c r="A72" s="43" t="s">
        <v>50</v>
      </c>
      <c r="G72" s="29"/>
      <c r="H72" s="29"/>
    </row>
    <row r="73" spans="1:8" x14ac:dyDescent="0.2">
      <c r="A73" s="45" t="s">
        <v>22</v>
      </c>
      <c r="B73" s="7">
        <v>25</v>
      </c>
      <c r="D73" s="286" t="s">
        <v>349</v>
      </c>
      <c r="E73" s="286"/>
    </row>
    <row r="74" spans="1:8" x14ac:dyDescent="0.2">
      <c r="A74" s="45" t="s">
        <v>23</v>
      </c>
      <c r="B74" s="7">
        <v>15</v>
      </c>
      <c r="D74" s="286" t="s">
        <v>521</v>
      </c>
      <c r="E74" s="286"/>
    </row>
    <row r="75" spans="1:8" x14ac:dyDescent="0.2">
      <c r="A75" s="43" t="s">
        <v>51</v>
      </c>
      <c r="G75" s="29"/>
      <c r="H75" s="29"/>
    </row>
    <row r="76" spans="1:8" x14ac:dyDescent="0.2">
      <c r="A76" s="45" t="s">
        <v>22</v>
      </c>
      <c r="B76" s="7">
        <v>25</v>
      </c>
      <c r="D76" s="286" t="s">
        <v>107</v>
      </c>
      <c r="E76" s="286"/>
    </row>
    <row r="77" spans="1:8" x14ac:dyDescent="0.2">
      <c r="A77" s="45" t="s">
        <v>23</v>
      </c>
      <c r="B77" s="7">
        <v>15</v>
      </c>
      <c r="D77" s="286" t="s">
        <v>349</v>
      </c>
      <c r="E77" s="286"/>
    </row>
    <row r="78" spans="1:8" x14ac:dyDescent="0.2">
      <c r="A78" s="43" t="s">
        <v>52</v>
      </c>
      <c r="G78" s="29"/>
      <c r="H78" s="29"/>
    </row>
    <row r="79" spans="1:8" x14ac:dyDescent="0.2">
      <c r="A79" s="45" t="s">
        <v>22</v>
      </c>
      <c r="B79" s="7">
        <v>25</v>
      </c>
      <c r="D79" s="286" t="s">
        <v>378</v>
      </c>
      <c r="E79" s="286"/>
    </row>
    <row r="80" spans="1:8" x14ac:dyDescent="0.2">
      <c r="A80" s="45" t="s">
        <v>23</v>
      </c>
      <c r="B80" s="7">
        <v>15</v>
      </c>
      <c r="D80" s="286" t="s">
        <v>427</v>
      </c>
      <c r="E80" s="286"/>
    </row>
    <row r="81" spans="1:5" x14ac:dyDescent="0.2">
      <c r="A81" s="43" t="s">
        <v>98</v>
      </c>
      <c r="E81" s="36"/>
    </row>
    <row r="82" spans="1:5" x14ac:dyDescent="0.2">
      <c r="A82" s="45" t="s">
        <v>22</v>
      </c>
      <c r="B82" s="7">
        <v>25</v>
      </c>
      <c r="D82" s="286" t="s">
        <v>223</v>
      </c>
      <c r="E82" s="286"/>
    </row>
    <row r="83" spans="1:5" x14ac:dyDescent="0.2">
      <c r="A83" s="45" t="s">
        <v>23</v>
      </c>
      <c r="B83" s="7">
        <v>15</v>
      </c>
      <c r="D83" s="286" t="s">
        <v>349</v>
      </c>
      <c r="E83" s="286"/>
    </row>
    <row r="84" spans="1:5" x14ac:dyDescent="0.2">
      <c r="A84" s="43" t="s">
        <v>238</v>
      </c>
      <c r="E84" s="36"/>
    </row>
    <row r="85" spans="1:5" x14ac:dyDescent="0.2">
      <c r="A85" s="45" t="s">
        <v>22</v>
      </c>
      <c r="B85" s="7">
        <v>25</v>
      </c>
      <c r="D85" s="286" t="s">
        <v>107</v>
      </c>
      <c r="E85" s="286"/>
    </row>
    <row r="86" spans="1:5" x14ac:dyDescent="0.2">
      <c r="A86" s="45" t="s">
        <v>23</v>
      </c>
      <c r="B86" s="7">
        <v>15</v>
      </c>
      <c r="D86" s="286" t="s">
        <v>694</v>
      </c>
      <c r="E86" s="286"/>
    </row>
    <row r="87" spans="1:5" x14ac:dyDescent="0.2">
      <c r="A87" s="43" t="s">
        <v>99</v>
      </c>
      <c r="E87" s="36"/>
    </row>
    <row r="88" spans="1:5" x14ac:dyDescent="0.2">
      <c r="A88" s="45" t="s">
        <v>22</v>
      </c>
      <c r="B88" s="7">
        <v>25</v>
      </c>
      <c r="D88" s="286" t="s">
        <v>223</v>
      </c>
      <c r="E88" s="286"/>
    </row>
    <row r="89" spans="1:5" x14ac:dyDescent="0.2">
      <c r="A89" s="45" t="s">
        <v>23</v>
      </c>
      <c r="B89" s="7">
        <v>15</v>
      </c>
      <c r="D89" s="286" t="s">
        <v>744</v>
      </c>
      <c r="E89" s="286"/>
    </row>
    <row r="90" spans="1:5" x14ac:dyDescent="0.2">
      <c r="A90" s="43" t="s">
        <v>350</v>
      </c>
      <c r="E90" s="36"/>
    </row>
    <row r="91" spans="1:5" x14ac:dyDescent="0.2">
      <c r="A91" s="45" t="s">
        <v>22</v>
      </c>
      <c r="B91" s="7">
        <v>25</v>
      </c>
      <c r="D91" s="36" t="s">
        <v>427</v>
      </c>
      <c r="E91" s="36"/>
    </row>
    <row r="92" spans="1:5" x14ac:dyDescent="0.2">
      <c r="A92" s="45" t="s">
        <v>23</v>
      </c>
      <c r="B92" s="7">
        <v>15</v>
      </c>
      <c r="D92" s="286" t="s">
        <v>349</v>
      </c>
      <c r="E92" s="286"/>
    </row>
    <row r="93" spans="1:5" x14ac:dyDescent="0.2">
      <c r="A93" s="43" t="s">
        <v>351</v>
      </c>
      <c r="E93" s="36"/>
    </row>
    <row r="94" spans="1:5" x14ac:dyDescent="0.2">
      <c r="A94" s="45" t="s">
        <v>22</v>
      </c>
      <c r="B94" s="7">
        <v>25</v>
      </c>
      <c r="D94" s="36" t="s">
        <v>427</v>
      </c>
      <c r="E94" s="36"/>
    </row>
    <row r="95" spans="1:5" x14ac:dyDescent="0.2">
      <c r="A95" s="45" t="s">
        <v>23</v>
      </c>
      <c r="B95" s="7">
        <v>15</v>
      </c>
      <c r="D95" s="286" t="s">
        <v>743</v>
      </c>
      <c r="E95" s="286"/>
    </row>
    <row r="96" spans="1:5" x14ac:dyDescent="0.2">
      <c r="A96" s="29" t="s">
        <v>101</v>
      </c>
      <c r="E96" s="36"/>
    </row>
    <row r="97" spans="1:9" x14ac:dyDescent="0.2">
      <c r="A97" s="43" t="s">
        <v>48</v>
      </c>
      <c r="E97" s="36"/>
    </row>
    <row r="98" spans="1:9" x14ac:dyDescent="0.2">
      <c r="A98" s="45" t="s">
        <v>22</v>
      </c>
      <c r="B98" s="7">
        <v>25</v>
      </c>
      <c r="D98" s="286" t="s">
        <v>227</v>
      </c>
      <c r="E98" s="286"/>
    </row>
    <row r="99" spans="1:9" x14ac:dyDescent="0.2">
      <c r="A99" s="45" t="s">
        <v>23</v>
      </c>
      <c r="B99" s="7">
        <v>15</v>
      </c>
      <c r="D99" s="286" t="s">
        <v>653</v>
      </c>
      <c r="E99" s="286"/>
      <c r="H99" s="29"/>
      <c r="I99" s="29"/>
    </row>
    <row r="100" spans="1:9" x14ac:dyDescent="0.2">
      <c r="A100" s="43" t="s">
        <v>49</v>
      </c>
      <c r="E100" s="36"/>
    </row>
    <row r="101" spans="1:9" x14ac:dyDescent="0.2">
      <c r="A101" s="45" t="s">
        <v>22</v>
      </c>
      <c r="B101" s="7">
        <v>25</v>
      </c>
      <c r="D101" s="286" t="s">
        <v>645</v>
      </c>
      <c r="E101" s="286"/>
    </row>
    <row r="102" spans="1:9" x14ac:dyDescent="0.2">
      <c r="A102" s="45" t="s">
        <v>23</v>
      </c>
      <c r="B102" s="7">
        <v>15</v>
      </c>
      <c r="D102" s="286" t="s">
        <v>436</v>
      </c>
      <c r="E102" s="286"/>
      <c r="H102" s="29"/>
      <c r="I102" s="29"/>
    </row>
    <row r="103" spans="1:9" x14ac:dyDescent="0.2">
      <c r="A103" s="43" t="s">
        <v>50</v>
      </c>
      <c r="E103" s="36"/>
    </row>
    <row r="104" spans="1:9" x14ac:dyDescent="0.2">
      <c r="A104" s="45" t="s">
        <v>22</v>
      </c>
      <c r="B104" s="7">
        <v>25</v>
      </c>
      <c r="D104" s="286" t="s">
        <v>645</v>
      </c>
      <c r="E104" s="286"/>
    </row>
    <row r="105" spans="1:9" x14ac:dyDescent="0.2">
      <c r="A105" s="45" t="s">
        <v>23</v>
      </c>
      <c r="B105" s="7">
        <v>15</v>
      </c>
      <c r="D105" s="286" t="s">
        <v>653</v>
      </c>
      <c r="E105" s="286"/>
      <c r="H105" s="29"/>
      <c r="I105" s="29"/>
    </row>
    <row r="106" spans="1:9" x14ac:dyDescent="0.2">
      <c r="A106" s="43" t="s">
        <v>51</v>
      </c>
      <c r="E106" s="36"/>
    </row>
    <row r="107" spans="1:9" x14ac:dyDescent="0.2">
      <c r="A107" s="45" t="s">
        <v>22</v>
      </c>
      <c r="B107" s="7">
        <v>25</v>
      </c>
      <c r="D107" s="286" t="s">
        <v>653</v>
      </c>
      <c r="E107" s="286"/>
    </row>
    <row r="108" spans="1:9" x14ac:dyDescent="0.2">
      <c r="A108" s="45" t="s">
        <v>23</v>
      </c>
      <c r="B108" s="7">
        <v>15</v>
      </c>
      <c r="D108" s="286" t="s">
        <v>278</v>
      </c>
      <c r="E108" s="286"/>
    </row>
    <row r="109" spans="1:9" x14ac:dyDescent="0.2">
      <c r="A109" s="43" t="s">
        <v>52</v>
      </c>
      <c r="E109" s="36"/>
    </row>
    <row r="110" spans="1:9" x14ac:dyDescent="0.2">
      <c r="A110" s="45" t="s">
        <v>22</v>
      </c>
      <c r="B110" s="7">
        <v>25</v>
      </c>
      <c r="D110" s="286" t="s">
        <v>640</v>
      </c>
      <c r="E110" s="286"/>
    </row>
    <row r="111" spans="1:9" x14ac:dyDescent="0.2">
      <c r="A111" s="45" t="s">
        <v>23</v>
      </c>
      <c r="B111" s="7">
        <v>15</v>
      </c>
      <c r="D111" s="286" t="s">
        <v>278</v>
      </c>
      <c r="E111" s="286"/>
    </row>
    <row r="112" spans="1:9" x14ac:dyDescent="0.2">
      <c r="A112" s="43" t="s">
        <v>98</v>
      </c>
      <c r="E112" s="36"/>
    </row>
    <row r="113" spans="1:5" x14ac:dyDescent="0.2">
      <c r="A113" s="45" t="s">
        <v>22</v>
      </c>
      <c r="B113" s="7">
        <v>25</v>
      </c>
      <c r="D113" s="286" t="s">
        <v>278</v>
      </c>
      <c r="E113" s="286"/>
    </row>
    <row r="114" spans="1:5" x14ac:dyDescent="0.2">
      <c r="A114" s="45" t="s">
        <v>23</v>
      </c>
      <c r="B114" s="7">
        <v>15</v>
      </c>
      <c r="D114" s="286" t="s">
        <v>651</v>
      </c>
      <c r="E114" s="286"/>
    </row>
    <row r="115" spans="1:5" x14ac:dyDescent="0.2">
      <c r="A115" s="43" t="s">
        <v>238</v>
      </c>
      <c r="E115" s="36"/>
    </row>
    <row r="116" spans="1:5" x14ac:dyDescent="0.2">
      <c r="A116" s="45" t="s">
        <v>22</v>
      </c>
      <c r="B116" s="7">
        <v>25</v>
      </c>
      <c r="D116" s="286" t="s">
        <v>441</v>
      </c>
      <c r="E116" s="286"/>
    </row>
    <row r="117" spans="1:5" x14ac:dyDescent="0.2">
      <c r="A117" s="45" t="s">
        <v>23</v>
      </c>
      <c r="B117" s="7">
        <v>15</v>
      </c>
      <c r="D117" s="286" t="s">
        <v>278</v>
      </c>
      <c r="E117" s="286"/>
    </row>
    <row r="118" spans="1:5" x14ac:dyDescent="0.2">
      <c r="A118" s="43" t="s">
        <v>99</v>
      </c>
      <c r="D118" s="286"/>
      <c r="E118" s="286"/>
    </row>
    <row r="119" spans="1:5" x14ac:dyDescent="0.2">
      <c r="A119" s="45" t="s">
        <v>22</v>
      </c>
      <c r="B119" s="7">
        <v>25</v>
      </c>
      <c r="D119" s="36" t="s">
        <v>441</v>
      </c>
      <c r="E119" s="36"/>
    </row>
    <row r="120" spans="1:5" x14ac:dyDescent="0.2">
      <c r="A120" s="45" t="s">
        <v>23</v>
      </c>
      <c r="B120" s="7">
        <v>15</v>
      </c>
      <c r="D120" s="36" t="s">
        <v>651</v>
      </c>
      <c r="E120" s="36"/>
    </row>
    <row r="121" spans="1:5" x14ac:dyDescent="0.2">
      <c r="A121" s="43" t="s">
        <v>350</v>
      </c>
      <c r="E121" s="36"/>
    </row>
    <row r="122" spans="1:5" x14ac:dyDescent="0.2">
      <c r="A122" s="45" t="s">
        <v>22</v>
      </c>
      <c r="B122" s="7">
        <v>25</v>
      </c>
      <c r="D122" s="36" t="s">
        <v>278</v>
      </c>
      <c r="E122" s="36"/>
    </row>
    <row r="123" spans="1:5" x14ac:dyDescent="0.2">
      <c r="A123" s="45" t="s">
        <v>23</v>
      </c>
      <c r="B123" s="7">
        <v>15</v>
      </c>
      <c r="D123" s="36" t="s">
        <v>651</v>
      </c>
      <c r="E123" s="36"/>
    </row>
    <row r="124" spans="1:5" x14ac:dyDescent="0.2">
      <c r="A124" s="43" t="s">
        <v>351</v>
      </c>
      <c r="E124" s="36"/>
    </row>
    <row r="125" spans="1:5" x14ac:dyDescent="0.2">
      <c r="A125" s="45" t="s">
        <v>22</v>
      </c>
      <c r="B125" s="7">
        <v>25</v>
      </c>
      <c r="D125" s="36" t="s">
        <v>434</v>
      </c>
      <c r="E125" s="36"/>
    </row>
    <row r="126" spans="1:5" x14ac:dyDescent="0.2">
      <c r="A126" s="45" t="s">
        <v>23</v>
      </c>
      <c r="B126" s="7">
        <v>15</v>
      </c>
      <c r="D126" s="36" t="s">
        <v>227</v>
      </c>
      <c r="E126" s="36"/>
    </row>
    <row r="127" spans="1:5" x14ac:dyDescent="0.2">
      <c r="A127" s="45"/>
      <c r="E127" s="36"/>
    </row>
    <row r="128" spans="1:5" x14ac:dyDescent="0.2">
      <c r="A128" s="1" t="s">
        <v>53</v>
      </c>
      <c r="B128" s="151">
        <f>SUM(B7:B127)</f>
        <v>4960</v>
      </c>
      <c r="C128" s="46"/>
      <c r="D128" s="36" t="s">
        <v>54</v>
      </c>
    </row>
    <row r="129" spans="1:5" x14ac:dyDescent="0.2">
      <c r="A129" s="41"/>
    </row>
    <row r="130" spans="1:5" x14ac:dyDescent="0.2">
      <c r="A130" s="41" t="s">
        <v>757</v>
      </c>
      <c r="B130" s="7">
        <v>200</v>
      </c>
      <c r="C130" s="2"/>
      <c r="D130" s="2" t="s">
        <v>94</v>
      </c>
      <c r="E130" s="39"/>
    </row>
    <row r="131" spans="1:5" x14ac:dyDescent="0.2">
      <c r="A131" s="41"/>
      <c r="C131" s="2"/>
      <c r="D131" s="2"/>
      <c r="E131" s="39"/>
    </row>
    <row r="132" spans="1:5" ht="13.5" thickBot="1" x14ac:dyDescent="0.25">
      <c r="A132" s="1" t="s">
        <v>53</v>
      </c>
      <c r="B132" s="47">
        <f>SUM(B128:B130)</f>
        <v>5160</v>
      </c>
      <c r="C132" s="46"/>
    </row>
    <row r="133" spans="1:5" ht="13.5" thickTop="1" x14ac:dyDescent="0.2"/>
    <row r="134" spans="1:5" x14ac:dyDescent="0.2">
      <c r="A134" s="41"/>
    </row>
    <row r="135" spans="1:5" x14ac:dyDescent="0.2">
      <c r="C135" s="2"/>
    </row>
    <row r="136" spans="1:5" x14ac:dyDescent="0.2">
      <c r="C136" s="2"/>
    </row>
    <row r="137" spans="1:5" x14ac:dyDescent="0.2">
      <c r="C137" s="2"/>
    </row>
  </sheetData>
  <mergeCells count="33">
    <mergeCell ref="D89:E89"/>
    <mergeCell ref="D98:E98"/>
    <mergeCell ref="D99:E99"/>
    <mergeCell ref="D101:E101"/>
    <mergeCell ref="D102:E102"/>
    <mergeCell ref="D92:E92"/>
    <mergeCell ref="D95:E95"/>
    <mergeCell ref="D104:E104"/>
    <mergeCell ref="D118:E118"/>
    <mergeCell ref="D110:E110"/>
    <mergeCell ref="D105:E105"/>
    <mergeCell ref="D107:E107"/>
    <mergeCell ref="D108:E108"/>
    <mergeCell ref="D114:E114"/>
    <mergeCell ref="D113:E113"/>
    <mergeCell ref="D116:E116"/>
    <mergeCell ref="D117:E117"/>
    <mergeCell ref="D111:E111"/>
    <mergeCell ref="D85:E85"/>
    <mergeCell ref="D88:E88"/>
    <mergeCell ref="D82:E82"/>
    <mergeCell ref="D83:E83"/>
    <mergeCell ref="D67:E67"/>
    <mergeCell ref="D68:E68"/>
    <mergeCell ref="D70:E70"/>
    <mergeCell ref="D71:E71"/>
    <mergeCell ref="D73:E73"/>
    <mergeCell ref="D74:E74"/>
    <mergeCell ref="D76:E76"/>
    <mergeCell ref="D77:E77"/>
    <mergeCell ref="D79:E79"/>
    <mergeCell ref="D80:E80"/>
    <mergeCell ref="D86:E86"/>
  </mergeCells>
  <phoneticPr fontId="17" type="noConversion"/>
  <hyperlinks>
    <hyperlink ref="I8" r:id="rId1" xr:uid="{00000000-0004-0000-0300-000000000000}"/>
  </hyperlinks>
  <pageMargins left="0.25" right="0.25" top="0.25" bottom="0.25" header="0.5" footer="0.5"/>
  <pageSetup scale="86" orientation="portrait" r:id="rId2"/>
  <headerFooter alignWithMargins="0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3A8F-22B1-4EF0-AF10-34DE976002A8}">
  <dimension ref="A1:R43"/>
  <sheetViews>
    <sheetView zoomScaleNormal="100" workbookViewId="0">
      <selection activeCell="K40" sqref="K40"/>
    </sheetView>
  </sheetViews>
  <sheetFormatPr defaultColWidth="8.85546875" defaultRowHeight="12.75" x14ac:dyDescent="0.2"/>
  <cols>
    <col min="1" max="1" width="6.5703125" style="48" customWidth="1"/>
    <col min="2" max="2" width="3.140625" style="2" customWidth="1"/>
    <col min="3" max="3" width="16.42578125" style="2" customWidth="1"/>
    <col min="4" max="4" width="8" style="2" bestFit="1" customWidth="1"/>
    <col min="5" max="5" width="5.85546875" style="2" customWidth="1"/>
    <col min="6" max="6" width="2.42578125" style="2" customWidth="1"/>
    <col min="7" max="7" width="16.140625" style="2" customWidth="1"/>
    <col min="8" max="8" width="8" style="2" bestFit="1" customWidth="1"/>
    <col min="9" max="9" width="5.7109375" style="2" customWidth="1"/>
    <col min="10" max="10" width="3" style="2" customWidth="1"/>
    <col min="11" max="11" width="18.42578125" style="2" customWidth="1"/>
    <col min="12" max="12" width="8" style="2" bestFit="1" customWidth="1"/>
    <col min="13" max="13" width="5.140625" style="2" customWidth="1"/>
    <col min="14" max="14" width="2.42578125" style="2" customWidth="1"/>
    <col min="15" max="15" width="17.28515625" style="2" customWidth="1"/>
    <col min="16" max="16" width="8" style="2" bestFit="1" customWidth="1"/>
    <col min="17" max="17" width="4.42578125" style="2" customWidth="1"/>
    <col min="18" max="16384" width="8.85546875" style="2"/>
  </cols>
  <sheetData>
    <row r="1" spans="1:18" x14ac:dyDescent="0.2">
      <c r="B1" s="29" t="s">
        <v>611</v>
      </c>
    </row>
    <row r="2" spans="1:18" x14ac:dyDescent="0.2">
      <c r="B2" s="1" t="s">
        <v>55</v>
      </c>
      <c r="C2" s="1"/>
    </row>
    <row r="3" spans="1:18" x14ac:dyDescent="0.2">
      <c r="A3" s="190"/>
      <c r="B3" s="1" t="s">
        <v>7</v>
      </c>
    </row>
    <row r="4" spans="1:18" x14ac:dyDescent="0.2">
      <c r="B4" s="6">
        <v>4</v>
      </c>
      <c r="C4" s="6" t="s">
        <v>215</v>
      </c>
      <c r="D4" s="6">
        <v>213</v>
      </c>
      <c r="E4" s="6"/>
      <c r="F4" s="6">
        <v>3</v>
      </c>
      <c r="G4" s="6" t="s">
        <v>746</v>
      </c>
      <c r="H4" s="6">
        <v>265</v>
      </c>
      <c r="I4" s="6"/>
      <c r="J4" s="6">
        <v>2</v>
      </c>
      <c r="K4" s="6" t="s">
        <v>267</v>
      </c>
      <c r="L4" s="6">
        <v>234</v>
      </c>
      <c r="M4" s="6"/>
      <c r="N4" s="6">
        <v>1</v>
      </c>
      <c r="O4" s="6" t="s">
        <v>349</v>
      </c>
      <c r="P4" s="6">
        <v>190</v>
      </c>
      <c r="Q4" s="6"/>
      <c r="R4" s="50"/>
    </row>
    <row r="5" spans="1:18" x14ac:dyDescent="0.2">
      <c r="B5" s="6">
        <v>5</v>
      </c>
      <c r="C5" s="6" t="s">
        <v>744</v>
      </c>
      <c r="D5" s="6">
        <v>191</v>
      </c>
      <c r="E5" s="6"/>
      <c r="F5" s="6"/>
      <c r="G5" s="6" t="s">
        <v>215</v>
      </c>
      <c r="H5" s="6">
        <v>236</v>
      </c>
      <c r="I5" s="6"/>
      <c r="J5" s="6"/>
      <c r="K5" s="6" t="s">
        <v>746</v>
      </c>
      <c r="L5" s="6">
        <v>194</v>
      </c>
      <c r="M5" s="6"/>
      <c r="N5" s="6"/>
      <c r="O5" s="6" t="s">
        <v>267</v>
      </c>
      <c r="P5" s="6">
        <v>235</v>
      </c>
      <c r="Q5" s="6"/>
      <c r="R5" s="50"/>
    </row>
    <row r="6" spans="1:18" x14ac:dyDescent="0.2"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18" x14ac:dyDescent="0.2">
      <c r="A7" s="190"/>
      <c r="B7" s="1" t="s">
        <v>8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8" x14ac:dyDescent="0.2">
      <c r="B8" s="6">
        <v>4</v>
      </c>
      <c r="C8" s="6"/>
      <c r="D8" s="6"/>
      <c r="E8" s="6"/>
      <c r="F8" s="6">
        <v>3</v>
      </c>
      <c r="G8" s="6"/>
      <c r="H8" s="6"/>
      <c r="I8" s="6"/>
      <c r="J8" s="6">
        <v>2</v>
      </c>
      <c r="K8" s="6"/>
      <c r="L8" s="6"/>
      <c r="M8" s="6"/>
      <c r="N8" s="6">
        <v>1</v>
      </c>
      <c r="O8" s="6"/>
      <c r="P8" s="6"/>
      <c r="Q8" s="6"/>
      <c r="R8" s="50"/>
    </row>
    <row r="9" spans="1:18" x14ac:dyDescent="0.2">
      <c r="B9" s="6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0"/>
    </row>
    <row r="10" spans="1:18" x14ac:dyDescent="0.2"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18" x14ac:dyDescent="0.2">
      <c r="A11" s="190"/>
      <c r="B11" s="1" t="s">
        <v>213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 x14ac:dyDescent="0.2">
      <c r="B12" s="6">
        <v>4</v>
      </c>
      <c r="C12" s="6" t="s">
        <v>441</v>
      </c>
      <c r="D12" s="6">
        <v>184</v>
      </c>
      <c r="E12" s="6"/>
      <c r="F12" s="6">
        <v>3</v>
      </c>
      <c r="G12" s="6" t="s">
        <v>649</v>
      </c>
      <c r="H12" s="6">
        <v>171</v>
      </c>
      <c r="I12" s="6"/>
      <c r="J12" s="6">
        <v>2</v>
      </c>
      <c r="K12" s="6" t="s">
        <v>278</v>
      </c>
      <c r="L12" s="6">
        <v>257</v>
      </c>
      <c r="M12" s="6"/>
      <c r="N12" s="6">
        <v>1</v>
      </c>
      <c r="O12" s="6" t="s">
        <v>643</v>
      </c>
      <c r="P12" s="6">
        <v>185</v>
      </c>
      <c r="Q12" s="6"/>
      <c r="R12" s="50"/>
    </row>
    <row r="13" spans="1:18" x14ac:dyDescent="0.2">
      <c r="B13" s="6"/>
      <c r="C13" s="237" t="s">
        <v>56</v>
      </c>
      <c r="D13" s="6">
        <v>31</v>
      </c>
      <c r="E13" s="6">
        <f>SUM(D12:D13)</f>
        <v>215</v>
      </c>
      <c r="F13" s="6"/>
      <c r="G13" s="237" t="s">
        <v>56</v>
      </c>
      <c r="H13" s="6">
        <v>40</v>
      </c>
      <c r="I13" s="6">
        <f>SUM(H12:H13)</f>
        <v>211</v>
      </c>
      <c r="J13" s="6"/>
      <c r="K13" s="237" t="s">
        <v>56</v>
      </c>
      <c r="L13" s="6">
        <v>21</v>
      </c>
      <c r="M13" s="6">
        <f>SUM(L12:L13)</f>
        <v>278</v>
      </c>
      <c r="N13" s="6"/>
      <c r="O13" s="237" t="s">
        <v>56</v>
      </c>
      <c r="P13" s="6">
        <v>43</v>
      </c>
      <c r="Q13" s="6">
        <f>SUM(P12:P13)</f>
        <v>228</v>
      </c>
      <c r="R13" s="50"/>
    </row>
    <row r="14" spans="1:18" x14ac:dyDescent="0.2">
      <c r="B14" s="6">
        <v>5</v>
      </c>
      <c r="C14" s="6" t="s">
        <v>740</v>
      </c>
      <c r="D14" s="6">
        <v>174</v>
      </c>
      <c r="E14" s="6"/>
      <c r="F14" s="6"/>
      <c r="G14" s="6" t="s">
        <v>441</v>
      </c>
      <c r="H14" s="6">
        <v>155</v>
      </c>
      <c r="I14" s="6"/>
      <c r="J14" s="6"/>
      <c r="K14" s="6" t="s">
        <v>649</v>
      </c>
      <c r="L14" s="6">
        <v>230</v>
      </c>
      <c r="M14" s="6"/>
      <c r="N14" s="6"/>
      <c r="O14" s="6" t="s">
        <v>278</v>
      </c>
      <c r="P14" s="6">
        <v>189</v>
      </c>
      <c r="Q14" s="6"/>
      <c r="R14" s="50"/>
    </row>
    <row r="15" spans="1:18" x14ac:dyDescent="0.2">
      <c r="B15" s="6"/>
      <c r="C15" s="237" t="s">
        <v>56</v>
      </c>
      <c r="D15" s="6">
        <v>36</v>
      </c>
      <c r="E15" s="6">
        <f>SUM(D14:D15)</f>
        <v>210</v>
      </c>
      <c r="F15" s="6"/>
      <c r="G15" s="237" t="s">
        <v>56</v>
      </c>
      <c r="H15" s="6">
        <v>31</v>
      </c>
      <c r="I15" s="6">
        <f>SUM(H14:H15)</f>
        <v>186</v>
      </c>
      <c r="J15" s="6"/>
      <c r="K15" s="237" t="s">
        <v>56</v>
      </c>
      <c r="L15" s="6">
        <v>40</v>
      </c>
      <c r="M15" s="6">
        <f>SUM(L14:L15)</f>
        <v>270</v>
      </c>
      <c r="N15" s="6"/>
      <c r="O15" s="237" t="s">
        <v>56</v>
      </c>
      <c r="P15" s="6">
        <v>21</v>
      </c>
      <c r="Q15" s="6">
        <f>SUM(P14:P15)</f>
        <v>210</v>
      </c>
      <c r="R15" s="50"/>
    </row>
    <row r="16" spans="1:18" x14ac:dyDescent="0.2">
      <c r="R16" s="50"/>
    </row>
    <row r="17" spans="1:18" x14ac:dyDescent="0.2">
      <c r="A17" s="191"/>
      <c r="B17" s="4" t="s">
        <v>214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50"/>
    </row>
    <row r="18" spans="1:18" x14ac:dyDescent="0.2">
      <c r="B18" s="6">
        <v>4</v>
      </c>
      <c r="C18" s="6" t="s">
        <v>444</v>
      </c>
      <c r="D18" s="6">
        <v>152</v>
      </c>
      <c r="E18" s="6"/>
      <c r="F18" s="6">
        <v>3</v>
      </c>
      <c r="G18" s="6" t="s">
        <v>367</v>
      </c>
      <c r="H18" s="6">
        <v>221</v>
      </c>
      <c r="I18" s="6"/>
      <c r="J18" s="6">
        <v>2</v>
      </c>
      <c r="K18" s="6" t="s">
        <v>737</v>
      </c>
      <c r="L18" s="6">
        <v>182</v>
      </c>
      <c r="M18" s="6"/>
      <c r="N18" s="6">
        <v>1</v>
      </c>
      <c r="O18" s="6" t="s">
        <v>368</v>
      </c>
      <c r="P18" s="6">
        <v>135</v>
      </c>
      <c r="Q18" s="6"/>
      <c r="R18" s="50"/>
    </row>
    <row r="19" spans="1:18" x14ac:dyDescent="0.2">
      <c r="B19" s="6"/>
      <c r="C19" s="237" t="s">
        <v>56</v>
      </c>
      <c r="D19" s="6">
        <v>48</v>
      </c>
      <c r="E19" s="6">
        <f>SUM(D18:D19)</f>
        <v>200</v>
      </c>
      <c r="F19" s="6"/>
      <c r="G19" s="237" t="s">
        <v>56</v>
      </c>
      <c r="H19" s="6">
        <v>27</v>
      </c>
      <c r="I19" s="6">
        <f>SUM(H18:H19)</f>
        <v>248</v>
      </c>
      <c r="J19" s="6"/>
      <c r="K19" s="237" t="s">
        <v>56</v>
      </c>
      <c r="L19" s="6">
        <v>76</v>
      </c>
      <c r="M19" s="6">
        <f>SUM(L18:L19)</f>
        <v>258</v>
      </c>
      <c r="N19" s="6"/>
      <c r="O19" s="237" t="s">
        <v>56</v>
      </c>
      <c r="P19" s="6">
        <v>54</v>
      </c>
      <c r="Q19" s="6">
        <f>SUM(P18:P19)</f>
        <v>189</v>
      </c>
      <c r="R19" s="50"/>
    </row>
    <row r="20" spans="1:18" x14ac:dyDescent="0.2">
      <c r="B20" s="6">
        <v>5</v>
      </c>
      <c r="C20" s="6" t="s">
        <v>612</v>
      </c>
      <c r="D20" s="6">
        <v>172</v>
      </c>
      <c r="E20" s="6"/>
      <c r="F20" s="6">
        <v>4</v>
      </c>
      <c r="G20" s="6" t="s">
        <v>612</v>
      </c>
      <c r="H20" s="6">
        <v>160</v>
      </c>
      <c r="I20" s="6"/>
      <c r="J20" s="6"/>
      <c r="K20" s="6" t="s">
        <v>367</v>
      </c>
      <c r="L20" s="6">
        <v>156</v>
      </c>
      <c r="M20" s="6"/>
      <c r="N20" s="6"/>
      <c r="O20" s="6" t="s">
        <v>737</v>
      </c>
      <c r="P20" s="6">
        <v>178</v>
      </c>
      <c r="Q20" s="6"/>
      <c r="R20" s="50"/>
    </row>
    <row r="21" spans="1:18" x14ac:dyDescent="0.2">
      <c r="B21" s="6"/>
      <c r="C21" s="237" t="s">
        <v>56</v>
      </c>
      <c r="D21" s="6">
        <v>42</v>
      </c>
      <c r="E21" s="6">
        <f>SUM(D20:D21)</f>
        <v>214</v>
      </c>
      <c r="F21" s="6"/>
      <c r="G21" s="237" t="s">
        <v>56</v>
      </c>
      <c r="H21" s="6">
        <v>42</v>
      </c>
      <c r="I21" s="6">
        <f>SUM(H20:H21)</f>
        <v>202</v>
      </c>
      <c r="J21" s="6"/>
      <c r="K21" s="237" t="s">
        <v>56</v>
      </c>
      <c r="L21" s="6">
        <v>27</v>
      </c>
      <c r="M21" s="6">
        <f>SUM(L20:L21)</f>
        <v>183</v>
      </c>
      <c r="N21" s="6"/>
      <c r="O21" s="237" t="s">
        <v>56</v>
      </c>
      <c r="P21" s="6">
        <v>76</v>
      </c>
      <c r="Q21" s="6">
        <f>SUM(P20:P21)</f>
        <v>254</v>
      </c>
      <c r="R21" s="50"/>
    </row>
    <row r="23" spans="1:18" x14ac:dyDescent="0.2">
      <c r="A23" s="190"/>
      <c r="B23" s="1" t="s">
        <v>57</v>
      </c>
    </row>
    <row r="25" spans="1:18" x14ac:dyDescent="0.2">
      <c r="B25" s="6"/>
      <c r="C25" s="4" t="s">
        <v>7</v>
      </c>
      <c r="D25" s="6" t="s">
        <v>58</v>
      </c>
      <c r="F25" s="6"/>
      <c r="G25" s="4" t="s">
        <v>8</v>
      </c>
      <c r="H25" s="6" t="s">
        <v>58</v>
      </c>
      <c r="J25" s="6"/>
      <c r="K25" s="4" t="s">
        <v>9</v>
      </c>
      <c r="L25" s="6" t="s">
        <v>58</v>
      </c>
      <c r="N25" s="6"/>
      <c r="O25" s="4" t="s">
        <v>11</v>
      </c>
      <c r="P25" s="6" t="s">
        <v>58</v>
      </c>
    </row>
    <row r="26" spans="1:18" x14ac:dyDescent="0.2">
      <c r="B26" s="188">
        <v>1</v>
      </c>
      <c r="C26" s="188" t="s">
        <v>267</v>
      </c>
      <c r="D26" s="211">
        <v>367</v>
      </c>
      <c r="F26" s="188">
        <v>1</v>
      </c>
      <c r="G26" s="188"/>
      <c r="H26" s="211"/>
      <c r="J26" s="188">
        <v>1</v>
      </c>
      <c r="K26" s="188" t="s">
        <v>643</v>
      </c>
      <c r="L26" s="211">
        <v>377</v>
      </c>
      <c r="N26" s="188">
        <v>1</v>
      </c>
      <c r="O26" s="188" t="s">
        <v>737</v>
      </c>
      <c r="P26" s="211">
        <v>236</v>
      </c>
    </row>
    <row r="27" spans="1:18" x14ac:dyDescent="0.2">
      <c r="B27" s="188">
        <v>2</v>
      </c>
      <c r="C27" s="188" t="s">
        <v>349</v>
      </c>
      <c r="D27" s="211">
        <v>188</v>
      </c>
      <c r="F27" s="188">
        <v>2</v>
      </c>
      <c r="G27" s="188"/>
      <c r="H27" s="211"/>
      <c r="J27" s="188">
        <v>2</v>
      </c>
      <c r="K27" s="188" t="s">
        <v>278</v>
      </c>
      <c r="L27" s="211">
        <v>192</v>
      </c>
      <c r="N27" s="188">
        <v>2</v>
      </c>
      <c r="O27" s="188" t="s">
        <v>368</v>
      </c>
      <c r="P27" s="211">
        <v>132</v>
      </c>
    </row>
    <row r="28" spans="1:18" x14ac:dyDescent="0.2">
      <c r="B28" s="188">
        <v>3</v>
      </c>
      <c r="C28" s="188" t="s">
        <v>746</v>
      </c>
      <c r="D28" s="211">
        <v>155</v>
      </c>
      <c r="F28" s="188">
        <v>3</v>
      </c>
      <c r="G28" s="188"/>
      <c r="H28" s="211"/>
      <c r="J28" s="188">
        <v>3</v>
      </c>
      <c r="K28" s="188" t="s">
        <v>649</v>
      </c>
      <c r="L28" s="211">
        <v>159</v>
      </c>
      <c r="N28" s="188">
        <v>3</v>
      </c>
      <c r="O28" s="188" t="s">
        <v>367</v>
      </c>
      <c r="P28" s="211">
        <v>104</v>
      </c>
    </row>
    <row r="29" spans="1:18" x14ac:dyDescent="0.2">
      <c r="B29" s="188">
        <v>4</v>
      </c>
      <c r="C29" s="188" t="s">
        <v>215</v>
      </c>
      <c r="D29" s="211">
        <v>147</v>
      </c>
      <c r="F29" s="189">
        <v>4</v>
      </c>
      <c r="G29" s="189"/>
      <c r="H29" s="211"/>
      <c r="J29" s="188">
        <v>4</v>
      </c>
      <c r="K29" s="188" t="s">
        <v>441</v>
      </c>
      <c r="L29" s="211">
        <v>151</v>
      </c>
      <c r="N29" s="188">
        <v>4</v>
      </c>
      <c r="O29" s="188" t="s">
        <v>612</v>
      </c>
      <c r="P29" s="211">
        <v>90</v>
      </c>
    </row>
    <row r="30" spans="1:18" x14ac:dyDescent="0.2">
      <c r="B30" s="188">
        <v>5</v>
      </c>
      <c r="C30" s="188" t="s">
        <v>744</v>
      </c>
      <c r="D30" s="211">
        <v>139</v>
      </c>
      <c r="F30" s="188">
        <v>5</v>
      </c>
      <c r="G30" s="188"/>
      <c r="H30" s="211"/>
      <c r="J30" s="188">
        <v>5</v>
      </c>
      <c r="K30" s="188" t="s">
        <v>740</v>
      </c>
      <c r="L30" s="211">
        <v>142</v>
      </c>
      <c r="N30" s="188">
        <v>5</v>
      </c>
      <c r="O30" s="188" t="s">
        <v>444</v>
      </c>
      <c r="P30" s="211">
        <v>70</v>
      </c>
    </row>
    <row r="31" spans="1:18" x14ac:dyDescent="0.2">
      <c r="B31" s="6">
        <v>6</v>
      </c>
      <c r="C31" s="6" t="s">
        <v>378</v>
      </c>
      <c r="D31" s="206">
        <v>114</v>
      </c>
      <c r="F31" s="6"/>
      <c r="G31" s="49"/>
      <c r="H31" s="24"/>
      <c r="J31" s="6">
        <v>6</v>
      </c>
      <c r="K31" s="6" t="s">
        <v>645</v>
      </c>
      <c r="L31" s="206">
        <v>117</v>
      </c>
      <c r="N31" s="6">
        <v>6</v>
      </c>
      <c r="O31" s="159" t="s">
        <v>616</v>
      </c>
      <c r="P31" s="206">
        <v>62</v>
      </c>
    </row>
    <row r="32" spans="1:18" x14ac:dyDescent="0.2">
      <c r="B32" s="6">
        <v>7</v>
      </c>
      <c r="C32" s="6" t="s">
        <v>742</v>
      </c>
      <c r="D32" s="206">
        <v>106</v>
      </c>
      <c r="F32" s="6"/>
      <c r="G32" s="49"/>
      <c r="H32" s="24"/>
      <c r="J32" s="6">
        <v>7</v>
      </c>
      <c r="K32" s="6" t="s">
        <v>640</v>
      </c>
      <c r="L32" s="206">
        <v>109</v>
      </c>
      <c r="N32" s="6"/>
      <c r="O32" s="108"/>
      <c r="P32" s="131"/>
    </row>
    <row r="33" spans="2:12" x14ac:dyDescent="0.2">
      <c r="B33" s="6">
        <v>8</v>
      </c>
      <c r="C33" s="6" t="s">
        <v>94</v>
      </c>
      <c r="D33" s="206">
        <v>90</v>
      </c>
      <c r="F33" s="6"/>
      <c r="G33" s="49"/>
      <c r="H33" s="24"/>
      <c r="J33" s="6">
        <v>8</v>
      </c>
      <c r="K33" s="6" t="s">
        <v>648</v>
      </c>
      <c r="L33" s="206">
        <v>92</v>
      </c>
    </row>
    <row r="34" spans="2:12" x14ac:dyDescent="0.2">
      <c r="B34" s="6">
        <v>9</v>
      </c>
      <c r="C34" s="6" t="s">
        <v>303</v>
      </c>
      <c r="D34" s="206">
        <v>82</v>
      </c>
      <c r="G34" s="158"/>
      <c r="H34" s="159"/>
      <c r="J34" s="6">
        <v>9</v>
      </c>
      <c r="K34" s="6" t="s">
        <v>653</v>
      </c>
      <c r="L34" s="206">
        <v>84</v>
      </c>
    </row>
    <row r="35" spans="2:12" x14ac:dyDescent="0.2">
      <c r="B35" s="6">
        <v>10</v>
      </c>
      <c r="C35" s="6" t="s">
        <v>693</v>
      </c>
      <c r="D35" s="206">
        <v>65</v>
      </c>
      <c r="G35" s="49"/>
      <c r="H35" s="153"/>
      <c r="J35" s="6">
        <v>10</v>
      </c>
      <c r="K35" s="6" t="s">
        <v>439</v>
      </c>
      <c r="L35" s="206">
        <v>67</v>
      </c>
    </row>
    <row r="36" spans="2:12" x14ac:dyDescent="0.2">
      <c r="B36" s="6">
        <v>11</v>
      </c>
      <c r="C36" s="6" t="s">
        <v>335</v>
      </c>
      <c r="D36" s="206">
        <v>57</v>
      </c>
      <c r="G36" s="49"/>
      <c r="H36" s="153"/>
      <c r="J36" s="6">
        <v>11</v>
      </c>
      <c r="K36" s="6" t="s">
        <v>433</v>
      </c>
      <c r="L36" s="206">
        <v>58</v>
      </c>
    </row>
    <row r="37" spans="2:12" x14ac:dyDescent="0.2">
      <c r="B37" s="6">
        <v>12</v>
      </c>
      <c r="C37" s="6" t="s">
        <v>690</v>
      </c>
      <c r="D37" s="206">
        <v>49</v>
      </c>
      <c r="G37" s="49"/>
      <c r="H37" s="153"/>
      <c r="J37" s="6">
        <v>12</v>
      </c>
      <c r="K37" s="6" t="s">
        <v>436</v>
      </c>
      <c r="L37" s="145">
        <v>50</v>
      </c>
    </row>
    <row r="38" spans="2:12" x14ac:dyDescent="0.2">
      <c r="B38" s="6">
        <v>13</v>
      </c>
      <c r="C38" s="2" t="s">
        <v>743</v>
      </c>
      <c r="D38" s="206">
        <v>41</v>
      </c>
      <c r="J38" s="6">
        <v>13</v>
      </c>
      <c r="K38" s="6" t="s">
        <v>650</v>
      </c>
      <c r="L38" s="145">
        <v>42</v>
      </c>
    </row>
    <row r="39" spans="2:12" x14ac:dyDescent="0.2">
      <c r="B39" s="6">
        <v>14</v>
      </c>
      <c r="C39" s="6" t="s">
        <v>233</v>
      </c>
      <c r="D39" s="206">
        <v>33</v>
      </c>
      <c r="J39" s="6">
        <v>14</v>
      </c>
      <c r="K39" s="6" t="s">
        <v>785</v>
      </c>
      <c r="L39" s="145">
        <v>33</v>
      </c>
    </row>
    <row r="40" spans="2:12" x14ac:dyDescent="0.2">
      <c r="B40" s="6"/>
      <c r="C40" s="49"/>
      <c r="D40" s="153"/>
      <c r="J40" s="6"/>
      <c r="K40" s="49"/>
      <c r="L40" s="153"/>
    </row>
    <row r="41" spans="2:12" ht="13.5" thickBot="1" x14ac:dyDescent="0.25">
      <c r="C41" s="1" t="s">
        <v>59</v>
      </c>
      <c r="E41" s="11" t="s">
        <v>587</v>
      </c>
      <c r="F41" s="11"/>
      <c r="G41" s="11"/>
      <c r="I41" s="1" t="s">
        <v>2</v>
      </c>
      <c r="K41" s="187">
        <v>45732</v>
      </c>
    </row>
    <row r="42" spans="2:12" ht="13.5" thickBot="1" x14ac:dyDescent="0.25">
      <c r="C42" s="1" t="s">
        <v>286</v>
      </c>
    </row>
    <row r="43" spans="2:12" ht="15" customHeight="1" thickBot="1" x14ac:dyDescent="0.25">
      <c r="C43" s="51" t="s">
        <v>60</v>
      </c>
      <c r="D43" s="52"/>
      <c r="E43" s="287">
        <v>4960</v>
      </c>
      <c r="F43" s="287"/>
      <c r="G43" s="288"/>
    </row>
  </sheetData>
  <mergeCells count="1">
    <mergeCell ref="E43:G43"/>
  </mergeCells>
  <pageMargins left="0" right="0" top="0.25" bottom="0.25" header="0.5" footer="0.5"/>
  <pageSetup scale="9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73"/>
  <sheetViews>
    <sheetView zoomScale="160" zoomScaleNormal="160" workbookViewId="0">
      <pane xSplit="4" ySplit="4" topLeftCell="E32" activePane="bottomRight" state="frozen"/>
      <selection activeCell="S9" sqref="S9"/>
      <selection pane="topRight" activeCell="S9" sqref="S9"/>
      <selection pane="bottomLeft" activeCell="S9" sqref="S9"/>
      <selection pane="bottomRight" activeCell="C2" sqref="C2"/>
    </sheetView>
  </sheetViews>
  <sheetFormatPr defaultColWidth="9.140625" defaultRowHeight="12.75" x14ac:dyDescent="0.2"/>
  <cols>
    <col min="1" max="2" width="3.140625" style="16" customWidth="1"/>
    <col min="3" max="3" width="18.42578125" style="2" customWidth="1"/>
    <col min="4" max="4" width="4" style="2" customWidth="1"/>
    <col min="5" max="6" width="4.5703125" style="2" customWidth="1"/>
    <col min="7" max="7" width="5.140625" style="2" customWidth="1"/>
    <col min="8" max="8" width="8" style="1" customWidth="1"/>
    <col min="9" max="9" width="4.85546875" style="2" customWidth="1"/>
    <col min="10" max="10" width="5.42578125" style="2" customWidth="1"/>
    <col min="11" max="11" width="5.5703125" style="1" customWidth="1"/>
    <col min="12" max="12" width="5.5703125" style="2" customWidth="1"/>
    <col min="13" max="13" width="5.140625" style="2" customWidth="1"/>
    <col min="14" max="14" width="6.28515625" style="2" customWidth="1"/>
    <col min="15" max="15" width="5.28515625" style="2" customWidth="1"/>
    <col min="16" max="16" width="6.140625" style="2" customWidth="1"/>
    <col min="17" max="17" width="5.28515625" style="2" customWidth="1"/>
    <col min="18" max="18" width="6.140625" style="2" customWidth="1"/>
    <col min="19" max="19" width="5.42578125" style="1" bestFit="1" customWidth="1"/>
    <col min="20" max="23" width="4" style="2" customWidth="1"/>
    <col min="24" max="24" width="6.7109375" style="1" customWidth="1"/>
    <col min="25" max="25" width="4.140625" style="2" customWidth="1"/>
    <col min="26" max="26" width="7.7109375" style="208" bestFit="1" customWidth="1"/>
    <col min="27" max="27" width="4.28515625" style="81" customWidth="1"/>
    <col min="28" max="28" width="2.85546875" style="2" customWidth="1"/>
    <col min="29" max="16384" width="9.140625" style="2"/>
  </cols>
  <sheetData>
    <row r="1" spans="1:28" x14ac:dyDescent="0.2">
      <c r="A1" s="22"/>
      <c r="C1" s="29" t="s">
        <v>611</v>
      </c>
      <c r="D1" s="53"/>
      <c r="E1" s="6"/>
      <c r="F1" s="6"/>
      <c r="G1" s="6"/>
      <c r="H1" s="156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145"/>
      <c r="AA1" s="54"/>
    </row>
    <row r="2" spans="1:28" x14ac:dyDescent="0.2">
      <c r="A2" s="5"/>
      <c r="B2" s="55"/>
      <c r="C2" s="56" t="s">
        <v>7</v>
      </c>
      <c r="D2" s="4"/>
      <c r="E2" s="6"/>
      <c r="F2" s="6"/>
      <c r="G2" s="6"/>
      <c r="H2" s="4"/>
      <c r="I2" s="6"/>
      <c r="J2" s="6"/>
      <c r="K2" s="4"/>
      <c r="L2" s="57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145"/>
      <c r="AA2" s="58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9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145"/>
      <c r="AA3" s="58"/>
    </row>
    <row r="4" spans="1:28" x14ac:dyDescent="0.2">
      <c r="A4" s="60"/>
      <c r="B4" s="60" t="s">
        <v>64</v>
      </c>
      <c r="C4" s="60"/>
      <c r="D4" s="61" t="s">
        <v>66</v>
      </c>
      <c r="E4" s="60">
        <v>1</v>
      </c>
      <c r="F4" s="60">
        <v>2</v>
      </c>
      <c r="G4" s="60">
        <v>3</v>
      </c>
      <c r="H4" s="62" t="s">
        <v>67</v>
      </c>
      <c r="I4" s="60">
        <v>4</v>
      </c>
      <c r="J4" s="60">
        <v>5</v>
      </c>
      <c r="K4" s="63" t="s">
        <v>1</v>
      </c>
      <c r="L4" s="64" t="s">
        <v>18</v>
      </c>
      <c r="M4" s="60">
        <v>6</v>
      </c>
      <c r="N4" s="60" t="s">
        <v>68</v>
      </c>
      <c r="O4" s="60">
        <v>7</v>
      </c>
      <c r="P4" s="60" t="s">
        <v>68</v>
      </c>
      <c r="Q4" s="60">
        <v>8</v>
      </c>
      <c r="R4" s="60" t="s">
        <v>68</v>
      </c>
      <c r="S4" s="65" t="s">
        <v>1</v>
      </c>
      <c r="T4" s="60">
        <v>9</v>
      </c>
      <c r="U4" s="60">
        <v>10</v>
      </c>
      <c r="V4" s="60">
        <v>11</v>
      </c>
      <c r="W4" s="60">
        <v>12</v>
      </c>
      <c r="X4" s="66" t="s">
        <v>69</v>
      </c>
      <c r="Y4" s="256" t="s">
        <v>70</v>
      </c>
      <c r="Z4" s="207" t="s">
        <v>71</v>
      </c>
      <c r="AA4" s="68" t="s">
        <v>72</v>
      </c>
    </row>
    <row r="5" spans="1:28" x14ac:dyDescent="0.2">
      <c r="A5" s="69">
        <v>1</v>
      </c>
      <c r="B5" s="69"/>
      <c r="C5" s="290" t="s">
        <v>267</v>
      </c>
      <c r="D5" s="291" t="s">
        <v>735</v>
      </c>
      <c r="E5" s="5">
        <v>225</v>
      </c>
      <c r="F5" s="5">
        <v>227</v>
      </c>
      <c r="G5" s="22">
        <v>193</v>
      </c>
      <c r="H5" s="71">
        <f>E5+F5+G5</f>
        <v>645</v>
      </c>
      <c r="I5" s="18">
        <v>214</v>
      </c>
      <c r="J5" s="5">
        <v>214</v>
      </c>
      <c r="K5" s="72">
        <f>H5+I5+J5</f>
        <v>1073</v>
      </c>
      <c r="L5" s="73">
        <f>MAX(E5,F5,G5,I5,J5)</f>
        <v>227</v>
      </c>
      <c r="M5" s="5">
        <v>224</v>
      </c>
      <c r="N5" s="5">
        <v>30</v>
      </c>
      <c r="O5" s="5">
        <v>231</v>
      </c>
      <c r="P5" s="5">
        <v>30</v>
      </c>
      <c r="Q5" s="5">
        <v>165</v>
      </c>
      <c r="R5" s="5">
        <v>0</v>
      </c>
      <c r="S5" s="74">
        <f>SUM(K5+M5+N5+O5+P5+Q5+R5)</f>
        <v>1753</v>
      </c>
      <c r="T5" s="5"/>
      <c r="U5" s="5"/>
      <c r="V5" s="5">
        <v>234</v>
      </c>
      <c r="W5" s="5">
        <v>235</v>
      </c>
      <c r="X5" s="3">
        <f>K5+M5+O5+Q5+T5+U5+V5+W5</f>
        <v>2162</v>
      </c>
      <c r="Y5" s="5">
        <v>1</v>
      </c>
      <c r="Z5" s="145">
        <v>367</v>
      </c>
      <c r="AA5" s="54">
        <f>SUM(X5/COUNT(E5:G5,I5:J5,M5,O5,Q5,T5:W5))</f>
        <v>216.2</v>
      </c>
      <c r="AB5" s="69">
        <v>1</v>
      </c>
    </row>
    <row r="6" spans="1:28" s="1" customFormat="1" x14ac:dyDescent="0.2">
      <c r="A6" s="69">
        <v>2</v>
      </c>
      <c r="B6" s="118"/>
      <c r="C6" s="6" t="s">
        <v>349</v>
      </c>
      <c r="D6" s="119" t="s">
        <v>725</v>
      </c>
      <c r="E6" s="5">
        <v>237</v>
      </c>
      <c r="F6" s="5">
        <v>225</v>
      </c>
      <c r="G6" s="5">
        <v>202</v>
      </c>
      <c r="H6" s="76">
        <f>E6+F6+G6</f>
        <v>664</v>
      </c>
      <c r="I6" s="5">
        <v>192</v>
      </c>
      <c r="J6" s="5">
        <v>238</v>
      </c>
      <c r="K6" s="72">
        <f>H6+I6+J6</f>
        <v>1094</v>
      </c>
      <c r="L6" s="73">
        <f>MAX(E6,F6,G6,I6,J6)</f>
        <v>238</v>
      </c>
      <c r="M6" s="5">
        <v>254</v>
      </c>
      <c r="N6" s="5">
        <v>30</v>
      </c>
      <c r="O6" s="5">
        <v>213</v>
      </c>
      <c r="P6" s="5">
        <v>30</v>
      </c>
      <c r="Q6" s="5">
        <v>232</v>
      </c>
      <c r="R6" s="5">
        <v>30</v>
      </c>
      <c r="S6" s="74">
        <f>SUM(K6+M6+N6+O6+P6+Q6+R6)</f>
        <v>1883</v>
      </c>
      <c r="T6" s="5"/>
      <c r="U6" s="5"/>
      <c r="V6" s="5"/>
      <c r="W6" s="5">
        <v>190</v>
      </c>
      <c r="X6" s="3">
        <f>K6+M6+O6+Q6+T6+U6+V6+W6</f>
        <v>1983</v>
      </c>
      <c r="Y6" s="5">
        <v>2</v>
      </c>
      <c r="Z6" s="145">
        <v>188</v>
      </c>
      <c r="AA6" s="54">
        <f>SUM(X6/COUNT(E6:G6,I6:J6,M6,O6,Q6,T6:W6))</f>
        <v>220.33333333333334</v>
      </c>
      <c r="AB6" s="69">
        <v>2</v>
      </c>
    </row>
    <row r="7" spans="1:28" x14ac:dyDescent="0.2">
      <c r="A7" s="69">
        <v>3</v>
      </c>
      <c r="B7" s="69"/>
      <c r="C7" s="6" t="s">
        <v>746</v>
      </c>
      <c r="D7" s="119" t="s">
        <v>731</v>
      </c>
      <c r="E7" s="5">
        <v>213</v>
      </c>
      <c r="F7" s="5">
        <v>218</v>
      </c>
      <c r="G7" s="5">
        <v>151</v>
      </c>
      <c r="H7" s="71">
        <f>E7+F7+G7</f>
        <v>582</v>
      </c>
      <c r="I7" s="5">
        <v>178</v>
      </c>
      <c r="J7" s="5">
        <v>238</v>
      </c>
      <c r="K7" s="72">
        <f>H7+I7+J7</f>
        <v>998</v>
      </c>
      <c r="L7" s="73">
        <f>MAX(E7,F7,G7,I7,J7)</f>
        <v>238</v>
      </c>
      <c r="M7" s="5">
        <v>205</v>
      </c>
      <c r="N7" s="5">
        <v>30</v>
      </c>
      <c r="O7" s="5">
        <v>221</v>
      </c>
      <c r="P7" s="5">
        <v>30</v>
      </c>
      <c r="Q7" s="5">
        <v>215</v>
      </c>
      <c r="R7" s="5">
        <v>30</v>
      </c>
      <c r="S7" s="74">
        <f>SUM(K7+M7+N7+O7+P7+Q7+R7)</f>
        <v>1729</v>
      </c>
      <c r="T7" s="5"/>
      <c r="U7" s="5">
        <v>265</v>
      </c>
      <c r="V7" s="5">
        <v>194</v>
      </c>
      <c r="W7" s="5"/>
      <c r="X7" s="3">
        <f>K7+M7+O7+Q7+T7+U7+V7+W7</f>
        <v>2098</v>
      </c>
      <c r="Y7" s="5">
        <v>3</v>
      </c>
      <c r="Z7" s="145">
        <v>155</v>
      </c>
      <c r="AA7" s="54">
        <f>SUM(X7/COUNT(E7:G7,I7:J7,M7,O7,Q7,T7:W7))</f>
        <v>209.8</v>
      </c>
      <c r="AB7" s="69">
        <v>3</v>
      </c>
    </row>
    <row r="8" spans="1:28" x14ac:dyDescent="0.2">
      <c r="A8" s="69">
        <v>4</v>
      </c>
      <c r="B8" s="69"/>
      <c r="C8" s="6" t="s">
        <v>215</v>
      </c>
      <c r="D8" s="216" t="s">
        <v>720</v>
      </c>
      <c r="E8" s="5">
        <v>226</v>
      </c>
      <c r="F8" s="5">
        <v>223</v>
      </c>
      <c r="G8" s="5">
        <v>233</v>
      </c>
      <c r="H8" s="71">
        <f>E8+F8+G8</f>
        <v>682</v>
      </c>
      <c r="I8" s="5">
        <v>166</v>
      </c>
      <c r="J8" s="5">
        <v>171</v>
      </c>
      <c r="K8" s="72">
        <f>H8+I8+J8</f>
        <v>1019</v>
      </c>
      <c r="L8" s="73">
        <f>MAX(E8,F8,G8,I8,J8)</f>
        <v>233</v>
      </c>
      <c r="M8" s="5">
        <v>216</v>
      </c>
      <c r="N8" s="5">
        <v>30</v>
      </c>
      <c r="O8" s="5">
        <v>185</v>
      </c>
      <c r="P8" s="5">
        <v>0</v>
      </c>
      <c r="Q8" s="5">
        <v>234</v>
      </c>
      <c r="R8" s="5">
        <v>30</v>
      </c>
      <c r="S8" s="74">
        <f>SUM(K8+M8+N8+O8+P8+Q8+R8)</f>
        <v>1714</v>
      </c>
      <c r="T8" s="5">
        <v>213</v>
      </c>
      <c r="U8" s="5">
        <v>236</v>
      </c>
      <c r="V8" s="5"/>
      <c r="W8" s="5"/>
      <c r="X8" s="3">
        <f>K8+M8+O8+Q8+T8+U8+V8+W8</f>
        <v>2103</v>
      </c>
      <c r="Y8" s="5">
        <v>4</v>
      </c>
      <c r="Z8" s="145">
        <v>147</v>
      </c>
      <c r="AA8" s="54">
        <f>SUM(X8/COUNT(E8:G8,I8:J8,M8,O8,Q8,T8:W8))</f>
        <v>210.3</v>
      </c>
      <c r="AB8" s="69">
        <v>4</v>
      </c>
    </row>
    <row r="9" spans="1:28" x14ac:dyDescent="0.2">
      <c r="A9" s="69">
        <v>5</v>
      </c>
      <c r="B9" s="118"/>
      <c r="C9" s="6" t="s">
        <v>744</v>
      </c>
      <c r="D9" s="119" t="s">
        <v>745</v>
      </c>
      <c r="E9" s="5">
        <v>205</v>
      </c>
      <c r="F9" s="5">
        <v>190</v>
      </c>
      <c r="G9" s="5">
        <v>180</v>
      </c>
      <c r="H9" s="71">
        <f>E9+F9+G9</f>
        <v>575</v>
      </c>
      <c r="I9" s="5">
        <v>191</v>
      </c>
      <c r="J9" s="5">
        <v>210</v>
      </c>
      <c r="K9" s="72">
        <f>H9+I9+J9</f>
        <v>976</v>
      </c>
      <c r="L9" s="73">
        <f>MAX(E9,F9,G9,I9,J9)</f>
        <v>210</v>
      </c>
      <c r="M9" s="5">
        <v>258</v>
      </c>
      <c r="N9" s="5">
        <v>30</v>
      </c>
      <c r="O9" s="5">
        <v>214</v>
      </c>
      <c r="P9" s="5">
        <v>30</v>
      </c>
      <c r="Q9" s="5">
        <v>171</v>
      </c>
      <c r="R9" s="5">
        <v>30</v>
      </c>
      <c r="S9" s="74">
        <f>SUM(K9+M9+N9+O9+P9+Q9+R9)</f>
        <v>1709</v>
      </c>
      <c r="T9" s="5">
        <v>191</v>
      </c>
      <c r="U9" s="5"/>
      <c r="V9" s="5"/>
      <c r="W9" s="5"/>
      <c r="X9" s="3">
        <f>K9+M9+O9+Q9+T9+U9+V9+W9</f>
        <v>1810</v>
      </c>
      <c r="Y9" s="5">
        <v>5</v>
      </c>
      <c r="Z9" s="145">
        <v>139</v>
      </c>
      <c r="AA9" s="54">
        <f>SUM(X9/COUNT(E9:G9,I9:J9,M9,O9,Q9,T9:W9))</f>
        <v>201.11111111111111</v>
      </c>
      <c r="AB9" s="69">
        <v>5</v>
      </c>
    </row>
    <row r="10" spans="1:28" x14ac:dyDescent="0.2">
      <c r="A10" s="69"/>
      <c r="B10" s="118"/>
      <c r="C10" s="6"/>
      <c r="D10" s="119"/>
      <c r="E10" s="5"/>
      <c r="F10" s="5"/>
      <c r="G10" s="5"/>
      <c r="H10" s="71"/>
      <c r="I10" s="5"/>
      <c r="J10" s="5"/>
      <c r="K10" s="72"/>
      <c r="L10" s="73"/>
      <c r="M10" s="5"/>
      <c r="N10" s="5"/>
      <c r="O10" s="5"/>
      <c r="P10" s="5"/>
      <c r="Q10" s="5"/>
      <c r="R10" s="5"/>
      <c r="S10" s="74"/>
      <c r="T10" s="5"/>
      <c r="U10" s="5"/>
      <c r="V10" s="5"/>
      <c r="W10" s="5"/>
      <c r="X10" s="3"/>
      <c r="Y10" s="5"/>
      <c r="Z10" s="145"/>
      <c r="AA10" s="54"/>
      <c r="AB10" s="69"/>
    </row>
    <row r="11" spans="1:28" x14ac:dyDescent="0.2">
      <c r="A11" s="69">
        <v>6</v>
      </c>
      <c r="B11" s="118"/>
      <c r="C11" s="6" t="s">
        <v>378</v>
      </c>
      <c r="D11" s="217" t="s">
        <v>713</v>
      </c>
      <c r="E11" s="5">
        <v>210</v>
      </c>
      <c r="F11" s="5">
        <v>209</v>
      </c>
      <c r="G11" s="5">
        <v>184</v>
      </c>
      <c r="H11" s="71">
        <f t="shared" ref="H11:H27" si="0">E11+F11+G11</f>
        <v>603</v>
      </c>
      <c r="I11" s="5">
        <v>198</v>
      </c>
      <c r="J11" s="5">
        <v>192</v>
      </c>
      <c r="K11" s="72">
        <f t="shared" ref="K11:K27" si="1">H11+I11+J11</f>
        <v>993</v>
      </c>
      <c r="L11" s="73">
        <f t="shared" ref="L11:L27" si="2">MAX(E11,F11,G11,I11,J11)</f>
        <v>210</v>
      </c>
      <c r="M11" s="5">
        <v>204</v>
      </c>
      <c r="N11" s="5">
        <v>30</v>
      </c>
      <c r="O11" s="5">
        <v>235</v>
      </c>
      <c r="P11" s="5">
        <v>0</v>
      </c>
      <c r="Q11" s="5">
        <v>203</v>
      </c>
      <c r="R11" s="5">
        <v>30</v>
      </c>
      <c r="S11" s="74">
        <f t="shared" ref="S11:S27" si="3">SUM(K11+M11+N11+O11+P11+Q11+R11)</f>
        <v>1695</v>
      </c>
      <c r="T11" s="5"/>
      <c r="U11" s="5"/>
      <c r="V11" s="5"/>
      <c r="W11" s="5"/>
      <c r="X11" s="3">
        <f t="shared" ref="X11:X27" si="4">K11+M11+O11+Q11+T11+U11+V11+W11</f>
        <v>1635</v>
      </c>
      <c r="Y11" s="5">
        <v>6</v>
      </c>
      <c r="Z11" s="206">
        <v>114</v>
      </c>
      <c r="AA11" s="54">
        <f t="shared" ref="AA11:AA27" si="5">SUM(X11/COUNT(E11:G11,I11:J11,M11,O11,Q11,T11:W11))</f>
        <v>204.375</v>
      </c>
      <c r="AB11" s="69">
        <v>6</v>
      </c>
    </row>
    <row r="12" spans="1:28" x14ac:dyDescent="0.2">
      <c r="A12" s="69">
        <v>7</v>
      </c>
      <c r="B12" s="118"/>
      <c r="C12" s="6" t="s">
        <v>742</v>
      </c>
      <c r="D12" s="119" t="s">
        <v>708</v>
      </c>
      <c r="E12" s="5">
        <v>192</v>
      </c>
      <c r="F12" s="5">
        <v>202</v>
      </c>
      <c r="G12" s="5">
        <v>181</v>
      </c>
      <c r="H12" s="71">
        <f t="shared" si="0"/>
        <v>575</v>
      </c>
      <c r="I12" s="5">
        <v>227</v>
      </c>
      <c r="J12" s="5">
        <v>228</v>
      </c>
      <c r="K12" s="72">
        <f t="shared" si="1"/>
        <v>1030</v>
      </c>
      <c r="L12" s="73">
        <f t="shared" si="2"/>
        <v>228</v>
      </c>
      <c r="M12" s="5">
        <v>188</v>
      </c>
      <c r="N12" s="5">
        <v>30</v>
      </c>
      <c r="O12" s="5">
        <v>202</v>
      </c>
      <c r="P12" s="5">
        <v>0</v>
      </c>
      <c r="Q12" s="5">
        <v>212</v>
      </c>
      <c r="R12" s="5">
        <v>30</v>
      </c>
      <c r="S12" s="74">
        <f t="shared" si="3"/>
        <v>1692</v>
      </c>
      <c r="T12" s="5"/>
      <c r="U12" s="5"/>
      <c r="V12" s="5"/>
      <c r="W12" s="5"/>
      <c r="X12" s="3">
        <f t="shared" si="4"/>
        <v>1632</v>
      </c>
      <c r="Y12" s="5">
        <v>7</v>
      </c>
      <c r="Z12" s="206">
        <v>106</v>
      </c>
      <c r="AA12" s="54">
        <f t="shared" si="5"/>
        <v>204</v>
      </c>
      <c r="AB12" s="69">
        <v>7</v>
      </c>
    </row>
    <row r="13" spans="1:28" x14ac:dyDescent="0.2">
      <c r="A13" s="69">
        <v>8</v>
      </c>
      <c r="B13" s="69" t="s">
        <v>64</v>
      </c>
      <c r="C13" s="6" t="s">
        <v>94</v>
      </c>
      <c r="D13" s="216" t="s">
        <v>726</v>
      </c>
      <c r="E13" s="5">
        <v>211</v>
      </c>
      <c r="F13" s="5">
        <v>194</v>
      </c>
      <c r="G13" s="5">
        <v>195</v>
      </c>
      <c r="H13" s="71">
        <f t="shared" si="0"/>
        <v>600</v>
      </c>
      <c r="I13" s="5">
        <v>236</v>
      </c>
      <c r="J13" s="5">
        <v>215</v>
      </c>
      <c r="K13" s="72">
        <f t="shared" si="1"/>
        <v>1051</v>
      </c>
      <c r="L13" s="77">
        <f t="shared" si="2"/>
        <v>236</v>
      </c>
      <c r="M13" s="5">
        <v>192</v>
      </c>
      <c r="N13" s="5">
        <v>0</v>
      </c>
      <c r="O13" s="5">
        <v>170</v>
      </c>
      <c r="P13" s="5">
        <v>0</v>
      </c>
      <c r="Q13" s="5">
        <v>248</v>
      </c>
      <c r="R13" s="5">
        <v>30</v>
      </c>
      <c r="S13" s="74">
        <f t="shared" si="3"/>
        <v>1691</v>
      </c>
      <c r="T13" s="5"/>
      <c r="U13" s="5"/>
      <c r="V13" s="5"/>
      <c r="W13" s="5"/>
      <c r="X13" s="3">
        <f t="shared" si="4"/>
        <v>1661</v>
      </c>
      <c r="Y13" s="5">
        <v>8</v>
      </c>
      <c r="Z13" s="206">
        <v>90</v>
      </c>
      <c r="AA13" s="54">
        <f t="shared" si="5"/>
        <v>207.625</v>
      </c>
      <c r="AB13" s="69">
        <v>8</v>
      </c>
    </row>
    <row r="14" spans="1:28" x14ac:dyDescent="0.2">
      <c r="A14" s="69">
        <v>9</v>
      </c>
      <c r="B14" s="118"/>
      <c r="C14" s="6" t="s">
        <v>303</v>
      </c>
      <c r="D14" s="216" t="s">
        <v>699</v>
      </c>
      <c r="E14" s="5">
        <v>279</v>
      </c>
      <c r="F14" s="5">
        <v>217</v>
      </c>
      <c r="G14" s="5">
        <v>205</v>
      </c>
      <c r="H14" s="71">
        <f t="shared" si="0"/>
        <v>701</v>
      </c>
      <c r="I14" s="5">
        <v>193</v>
      </c>
      <c r="J14" s="5">
        <v>205</v>
      </c>
      <c r="K14" s="78">
        <f t="shared" si="1"/>
        <v>1099</v>
      </c>
      <c r="L14" s="73">
        <f t="shared" si="2"/>
        <v>279</v>
      </c>
      <c r="M14" s="18">
        <v>179</v>
      </c>
      <c r="N14" s="5">
        <v>0</v>
      </c>
      <c r="O14" s="5">
        <v>177</v>
      </c>
      <c r="P14" s="5">
        <v>30</v>
      </c>
      <c r="Q14" s="5">
        <v>201</v>
      </c>
      <c r="R14" s="5">
        <v>0</v>
      </c>
      <c r="S14" s="74">
        <f t="shared" si="3"/>
        <v>1686</v>
      </c>
      <c r="T14" s="5"/>
      <c r="U14" s="5"/>
      <c r="V14" s="5"/>
      <c r="W14" s="5"/>
      <c r="X14" s="3">
        <f t="shared" si="4"/>
        <v>1656</v>
      </c>
      <c r="Y14" s="5">
        <v>9</v>
      </c>
      <c r="Z14" s="206">
        <v>82</v>
      </c>
      <c r="AA14" s="54">
        <f t="shared" si="5"/>
        <v>207</v>
      </c>
      <c r="AB14" s="69">
        <v>9</v>
      </c>
    </row>
    <row r="15" spans="1:28" x14ac:dyDescent="0.2">
      <c r="A15" s="69">
        <v>10</v>
      </c>
      <c r="B15" s="118"/>
      <c r="C15" s="6" t="s">
        <v>693</v>
      </c>
      <c r="D15" s="216" t="s">
        <v>724</v>
      </c>
      <c r="E15" s="5">
        <v>198</v>
      </c>
      <c r="F15" s="5">
        <v>189</v>
      </c>
      <c r="G15" s="5">
        <v>169</v>
      </c>
      <c r="H15" s="71">
        <f t="shared" si="0"/>
        <v>556</v>
      </c>
      <c r="I15" s="5">
        <v>191</v>
      </c>
      <c r="J15" s="5">
        <v>233</v>
      </c>
      <c r="K15" s="72">
        <f t="shared" si="1"/>
        <v>980</v>
      </c>
      <c r="L15" s="79">
        <f t="shared" si="2"/>
        <v>233</v>
      </c>
      <c r="M15" s="5">
        <v>192</v>
      </c>
      <c r="N15" s="5">
        <v>30</v>
      </c>
      <c r="O15" s="5">
        <v>212</v>
      </c>
      <c r="P15" s="5">
        <v>30</v>
      </c>
      <c r="Q15" s="5">
        <v>210</v>
      </c>
      <c r="R15" s="5">
        <v>30</v>
      </c>
      <c r="S15" s="74">
        <f t="shared" si="3"/>
        <v>1684</v>
      </c>
      <c r="T15" s="5"/>
      <c r="U15" s="5"/>
      <c r="V15" s="5"/>
      <c r="W15" s="5"/>
      <c r="X15" s="3">
        <f t="shared" si="4"/>
        <v>1594</v>
      </c>
      <c r="Y15" s="5">
        <v>10</v>
      </c>
      <c r="Z15" s="206">
        <v>65</v>
      </c>
      <c r="AA15" s="54">
        <f t="shared" si="5"/>
        <v>199.25</v>
      </c>
      <c r="AB15" s="69">
        <v>10</v>
      </c>
    </row>
    <row r="16" spans="1:28" x14ac:dyDescent="0.2">
      <c r="A16" s="69">
        <v>11</v>
      </c>
      <c r="B16" s="118"/>
      <c r="C16" s="6" t="s">
        <v>335</v>
      </c>
      <c r="D16" s="216" t="s">
        <v>698</v>
      </c>
      <c r="E16" s="5">
        <v>252</v>
      </c>
      <c r="F16" s="5">
        <v>220</v>
      </c>
      <c r="G16" s="5">
        <v>188</v>
      </c>
      <c r="H16" s="71">
        <f t="shared" si="0"/>
        <v>660</v>
      </c>
      <c r="I16" s="5">
        <v>161</v>
      </c>
      <c r="J16" s="5">
        <v>220</v>
      </c>
      <c r="K16" s="72">
        <f t="shared" si="1"/>
        <v>1041</v>
      </c>
      <c r="L16" s="73">
        <f t="shared" si="2"/>
        <v>252</v>
      </c>
      <c r="M16" s="5">
        <v>191</v>
      </c>
      <c r="N16" s="5">
        <v>0</v>
      </c>
      <c r="O16" s="5">
        <v>236</v>
      </c>
      <c r="P16" s="5">
        <v>30</v>
      </c>
      <c r="Q16" s="5">
        <v>180</v>
      </c>
      <c r="R16" s="5">
        <v>0</v>
      </c>
      <c r="S16" s="74">
        <f t="shared" si="3"/>
        <v>1678</v>
      </c>
      <c r="T16" s="5"/>
      <c r="U16" s="5"/>
      <c r="V16" s="5"/>
      <c r="W16" s="5"/>
      <c r="X16" s="3">
        <f t="shared" si="4"/>
        <v>1648</v>
      </c>
      <c r="Y16" s="5">
        <v>11</v>
      </c>
      <c r="Z16" s="206">
        <v>57</v>
      </c>
      <c r="AA16" s="54">
        <f t="shared" si="5"/>
        <v>206</v>
      </c>
      <c r="AB16" s="69">
        <v>11</v>
      </c>
    </row>
    <row r="17" spans="1:28" x14ac:dyDescent="0.2">
      <c r="A17" s="69">
        <v>12</v>
      </c>
      <c r="B17" s="118"/>
      <c r="C17" s="6" t="s">
        <v>690</v>
      </c>
      <c r="D17" s="216" t="s">
        <v>718</v>
      </c>
      <c r="E17" s="5">
        <v>161</v>
      </c>
      <c r="F17" s="5">
        <v>212</v>
      </c>
      <c r="G17" s="5">
        <v>197</v>
      </c>
      <c r="H17" s="71">
        <f t="shared" si="0"/>
        <v>570</v>
      </c>
      <c r="I17" s="5">
        <v>226</v>
      </c>
      <c r="J17" s="5">
        <v>181</v>
      </c>
      <c r="K17" s="72">
        <f t="shared" si="1"/>
        <v>977</v>
      </c>
      <c r="L17" s="73">
        <f t="shared" si="2"/>
        <v>226</v>
      </c>
      <c r="M17" s="5">
        <v>201</v>
      </c>
      <c r="N17" s="5">
        <v>0</v>
      </c>
      <c r="O17" s="5">
        <v>202</v>
      </c>
      <c r="P17" s="5">
        <v>30</v>
      </c>
      <c r="Q17" s="5">
        <v>222</v>
      </c>
      <c r="R17" s="5">
        <v>30</v>
      </c>
      <c r="S17" s="74">
        <f t="shared" si="3"/>
        <v>1662</v>
      </c>
      <c r="T17" s="5"/>
      <c r="U17" s="5"/>
      <c r="V17" s="5"/>
      <c r="W17" s="5"/>
      <c r="X17" s="3">
        <f t="shared" si="4"/>
        <v>1602</v>
      </c>
      <c r="Y17" s="5">
        <v>12</v>
      </c>
      <c r="Z17" s="206">
        <v>49</v>
      </c>
      <c r="AA17" s="54">
        <f t="shared" si="5"/>
        <v>200.25</v>
      </c>
      <c r="AB17" s="69">
        <v>12</v>
      </c>
    </row>
    <row r="18" spans="1:28" x14ac:dyDescent="0.2">
      <c r="A18" s="69">
        <v>13</v>
      </c>
      <c r="B18" s="69"/>
      <c r="C18" s="2" t="s">
        <v>743</v>
      </c>
      <c r="D18" s="119" t="s">
        <v>710</v>
      </c>
      <c r="E18" s="5">
        <v>197</v>
      </c>
      <c r="F18" s="5">
        <v>248</v>
      </c>
      <c r="G18" s="5">
        <v>194</v>
      </c>
      <c r="H18" s="71">
        <f t="shared" si="0"/>
        <v>639</v>
      </c>
      <c r="I18" s="5">
        <v>179</v>
      </c>
      <c r="J18" s="5">
        <v>173</v>
      </c>
      <c r="K18" s="72">
        <f t="shared" si="1"/>
        <v>991</v>
      </c>
      <c r="L18" s="73">
        <f t="shared" si="2"/>
        <v>248</v>
      </c>
      <c r="M18" s="5">
        <v>187</v>
      </c>
      <c r="N18" s="5">
        <v>0</v>
      </c>
      <c r="O18" s="5">
        <v>225</v>
      </c>
      <c r="P18" s="5">
        <v>30</v>
      </c>
      <c r="Q18" s="5">
        <v>188</v>
      </c>
      <c r="R18" s="5">
        <v>30</v>
      </c>
      <c r="S18" s="74">
        <f t="shared" si="3"/>
        <v>1651</v>
      </c>
      <c r="T18" s="5"/>
      <c r="U18" s="5"/>
      <c r="V18" s="5"/>
      <c r="W18" s="5"/>
      <c r="X18" s="3">
        <f t="shared" si="4"/>
        <v>1591</v>
      </c>
      <c r="Y18" s="5">
        <v>13</v>
      </c>
      <c r="Z18" s="206">
        <v>41</v>
      </c>
      <c r="AA18" s="54">
        <f t="shared" si="5"/>
        <v>198.875</v>
      </c>
      <c r="AB18" s="69">
        <v>13</v>
      </c>
    </row>
    <row r="19" spans="1:28" x14ac:dyDescent="0.2">
      <c r="A19" s="69">
        <v>14</v>
      </c>
      <c r="B19" s="69"/>
      <c r="C19" s="6" t="s">
        <v>233</v>
      </c>
      <c r="D19" s="216" t="s">
        <v>721</v>
      </c>
      <c r="E19" s="5">
        <v>234</v>
      </c>
      <c r="F19" s="5">
        <v>234</v>
      </c>
      <c r="G19" s="5">
        <v>153</v>
      </c>
      <c r="H19" s="71">
        <f t="shared" si="0"/>
        <v>621</v>
      </c>
      <c r="I19" s="5">
        <v>212</v>
      </c>
      <c r="J19" s="5">
        <v>202</v>
      </c>
      <c r="K19" s="72">
        <f t="shared" si="1"/>
        <v>1035</v>
      </c>
      <c r="L19" s="73">
        <f t="shared" si="2"/>
        <v>234</v>
      </c>
      <c r="M19" s="5">
        <v>203</v>
      </c>
      <c r="N19" s="5">
        <v>30</v>
      </c>
      <c r="O19" s="5">
        <v>214</v>
      </c>
      <c r="P19" s="5">
        <v>0</v>
      </c>
      <c r="Q19" s="5">
        <v>160</v>
      </c>
      <c r="R19" s="5">
        <v>0</v>
      </c>
      <c r="S19" s="74">
        <f t="shared" si="3"/>
        <v>1642</v>
      </c>
      <c r="T19" s="5"/>
      <c r="U19" s="5"/>
      <c r="V19" s="5"/>
      <c r="W19" s="5"/>
      <c r="X19" s="3">
        <f t="shared" si="4"/>
        <v>1612</v>
      </c>
      <c r="Y19" s="5">
        <v>14</v>
      </c>
      <c r="Z19" s="206">
        <v>33</v>
      </c>
      <c r="AA19" s="54">
        <f t="shared" si="5"/>
        <v>201.5</v>
      </c>
      <c r="AB19" s="69">
        <v>14</v>
      </c>
    </row>
    <row r="20" spans="1:28" x14ac:dyDescent="0.2">
      <c r="A20" s="69">
        <v>15</v>
      </c>
      <c r="B20" s="118"/>
      <c r="C20" s="6" t="s">
        <v>320</v>
      </c>
      <c r="D20" s="216" t="s">
        <v>707</v>
      </c>
      <c r="E20" s="5">
        <v>259</v>
      </c>
      <c r="F20" s="5">
        <v>182</v>
      </c>
      <c r="G20" s="5">
        <v>165</v>
      </c>
      <c r="H20" s="71">
        <f t="shared" si="0"/>
        <v>606</v>
      </c>
      <c r="I20" s="5">
        <v>255</v>
      </c>
      <c r="J20" s="5">
        <v>188</v>
      </c>
      <c r="K20" s="72">
        <f t="shared" si="1"/>
        <v>1049</v>
      </c>
      <c r="L20" s="73">
        <f t="shared" si="2"/>
        <v>259</v>
      </c>
      <c r="M20" s="5">
        <v>200</v>
      </c>
      <c r="N20" s="5">
        <v>0</v>
      </c>
      <c r="O20" s="5">
        <v>195</v>
      </c>
      <c r="P20" s="5">
        <v>0</v>
      </c>
      <c r="Q20" s="5">
        <v>176</v>
      </c>
      <c r="R20" s="5">
        <v>0</v>
      </c>
      <c r="S20" s="74">
        <f t="shared" si="3"/>
        <v>1620</v>
      </c>
      <c r="T20" s="5"/>
      <c r="U20" s="5"/>
      <c r="V20" s="5"/>
      <c r="W20" s="5"/>
      <c r="X20" s="3">
        <f t="shared" si="4"/>
        <v>1620</v>
      </c>
      <c r="Y20" s="5"/>
      <c r="Z20" s="145"/>
      <c r="AA20" s="54">
        <f t="shared" si="5"/>
        <v>202.5</v>
      </c>
      <c r="AB20" s="69">
        <v>15</v>
      </c>
    </row>
    <row r="21" spans="1:28" x14ac:dyDescent="0.2">
      <c r="A21" s="69">
        <v>16</v>
      </c>
      <c r="B21" s="69"/>
      <c r="C21" s="6" t="s">
        <v>427</v>
      </c>
      <c r="D21" s="216" t="s">
        <v>706</v>
      </c>
      <c r="E21" s="5">
        <v>202</v>
      </c>
      <c r="F21" s="5">
        <v>203</v>
      </c>
      <c r="G21" s="5">
        <v>201</v>
      </c>
      <c r="H21" s="71">
        <f t="shared" si="0"/>
        <v>606</v>
      </c>
      <c r="I21" s="5">
        <v>196</v>
      </c>
      <c r="J21" s="5">
        <v>245</v>
      </c>
      <c r="K21" s="72">
        <f t="shared" si="1"/>
        <v>1047</v>
      </c>
      <c r="L21" s="73">
        <f t="shared" si="2"/>
        <v>245</v>
      </c>
      <c r="M21" s="5">
        <v>194</v>
      </c>
      <c r="N21" s="5">
        <v>30</v>
      </c>
      <c r="O21" s="5">
        <v>175</v>
      </c>
      <c r="P21" s="5">
        <v>0</v>
      </c>
      <c r="Q21" s="5">
        <v>170</v>
      </c>
      <c r="R21" s="5">
        <v>0</v>
      </c>
      <c r="S21" s="74">
        <f t="shared" si="3"/>
        <v>1616</v>
      </c>
      <c r="T21" s="5"/>
      <c r="U21" s="5"/>
      <c r="V21" s="5"/>
      <c r="W21" s="5"/>
      <c r="X21" s="3">
        <f t="shared" si="4"/>
        <v>1586</v>
      </c>
      <c r="Y21" s="5"/>
      <c r="Z21" s="145"/>
      <c r="AA21" s="54">
        <f t="shared" si="5"/>
        <v>198.25</v>
      </c>
      <c r="AB21" s="69">
        <v>16</v>
      </c>
    </row>
    <row r="22" spans="1:28" x14ac:dyDescent="0.2">
      <c r="A22" s="69">
        <v>17</v>
      </c>
      <c r="B22" s="69"/>
      <c r="C22" s="6" t="s">
        <v>223</v>
      </c>
      <c r="D22" s="119" t="s">
        <v>702</v>
      </c>
      <c r="E22" s="5">
        <v>184</v>
      </c>
      <c r="F22" s="5">
        <v>182</v>
      </c>
      <c r="G22" s="5">
        <v>191</v>
      </c>
      <c r="H22" s="71">
        <f t="shared" si="0"/>
        <v>557</v>
      </c>
      <c r="I22" s="5">
        <v>233</v>
      </c>
      <c r="J22" s="5">
        <v>203</v>
      </c>
      <c r="K22" s="72">
        <f t="shared" si="1"/>
        <v>993</v>
      </c>
      <c r="L22" s="73">
        <f t="shared" si="2"/>
        <v>233</v>
      </c>
      <c r="M22" s="5">
        <v>180</v>
      </c>
      <c r="N22" s="5">
        <v>0</v>
      </c>
      <c r="O22" s="5">
        <v>161</v>
      </c>
      <c r="P22" s="5">
        <v>30</v>
      </c>
      <c r="Q22" s="5">
        <v>215</v>
      </c>
      <c r="R22" s="5">
        <v>30</v>
      </c>
      <c r="S22" s="74">
        <f t="shared" si="3"/>
        <v>1609</v>
      </c>
      <c r="T22" s="5"/>
      <c r="U22" s="5"/>
      <c r="V22" s="5"/>
      <c r="W22" s="5"/>
      <c r="X22" s="3">
        <f t="shared" si="4"/>
        <v>1549</v>
      </c>
      <c r="Y22" s="5"/>
      <c r="Z22" s="145"/>
      <c r="AA22" s="54">
        <f t="shared" si="5"/>
        <v>193.625</v>
      </c>
      <c r="AB22" s="69">
        <v>17</v>
      </c>
    </row>
    <row r="23" spans="1:28" x14ac:dyDescent="0.2">
      <c r="A23" s="69">
        <v>18</v>
      </c>
      <c r="B23" s="118"/>
      <c r="C23" s="6" t="s">
        <v>689</v>
      </c>
      <c r="D23" s="119" t="s">
        <v>715</v>
      </c>
      <c r="E23" s="5">
        <v>234</v>
      </c>
      <c r="F23" s="5">
        <v>247</v>
      </c>
      <c r="G23" s="5">
        <v>189</v>
      </c>
      <c r="H23" s="71">
        <f t="shared" si="0"/>
        <v>670</v>
      </c>
      <c r="I23" s="5">
        <v>160</v>
      </c>
      <c r="J23" s="5">
        <v>184</v>
      </c>
      <c r="K23" s="72">
        <f t="shared" si="1"/>
        <v>1014</v>
      </c>
      <c r="L23" s="73">
        <f t="shared" si="2"/>
        <v>247</v>
      </c>
      <c r="M23" s="5">
        <v>182</v>
      </c>
      <c r="N23" s="5">
        <v>0</v>
      </c>
      <c r="O23" s="5">
        <v>182</v>
      </c>
      <c r="P23" s="5">
        <v>30</v>
      </c>
      <c r="Q23" s="5">
        <v>181</v>
      </c>
      <c r="R23" s="5">
        <v>0</v>
      </c>
      <c r="S23" s="74">
        <f t="shared" si="3"/>
        <v>1589</v>
      </c>
      <c r="T23" s="5"/>
      <c r="U23" s="5"/>
      <c r="V23" s="5"/>
      <c r="W23" s="5"/>
      <c r="X23" s="3">
        <f t="shared" si="4"/>
        <v>1559</v>
      </c>
      <c r="Y23" s="5"/>
      <c r="Z23" s="145"/>
      <c r="AA23" s="54">
        <f t="shared" si="5"/>
        <v>194.875</v>
      </c>
      <c r="AB23" s="69">
        <v>18</v>
      </c>
    </row>
    <row r="24" spans="1:28" x14ac:dyDescent="0.2">
      <c r="A24" s="69">
        <v>19</v>
      </c>
      <c r="B24" s="69"/>
      <c r="C24" s="6" t="s">
        <v>694</v>
      </c>
      <c r="D24" s="119" t="s">
        <v>727</v>
      </c>
      <c r="E24" s="5">
        <v>203</v>
      </c>
      <c r="F24" s="5">
        <v>211</v>
      </c>
      <c r="G24" s="5">
        <v>229</v>
      </c>
      <c r="H24" s="71">
        <f t="shared" si="0"/>
        <v>643</v>
      </c>
      <c r="I24" s="5">
        <v>172</v>
      </c>
      <c r="J24" s="5">
        <v>205</v>
      </c>
      <c r="K24" s="72">
        <f t="shared" si="1"/>
        <v>1020</v>
      </c>
      <c r="L24" s="73">
        <f t="shared" si="2"/>
        <v>229</v>
      </c>
      <c r="M24" s="5">
        <v>161</v>
      </c>
      <c r="N24" s="5">
        <v>0</v>
      </c>
      <c r="O24" s="5">
        <v>190</v>
      </c>
      <c r="P24" s="5">
        <v>0</v>
      </c>
      <c r="Q24" s="5">
        <v>190</v>
      </c>
      <c r="R24" s="5">
        <v>0</v>
      </c>
      <c r="S24" s="74">
        <f t="shared" si="3"/>
        <v>1561</v>
      </c>
      <c r="T24" s="5"/>
      <c r="U24" s="5"/>
      <c r="V24" s="5"/>
      <c r="W24" s="5"/>
      <c r="X24" s="3">
        <f t="shared" si="4"/>
        <v>1561</v>
      </c>
      <c r="Y24" s="5"/>
      <c r="Z24" s="145"/>
      <c r="AA24" s="54">
        <f t="shared" si="5"/>
        <v>195.125</v>
      </c>
      <c r="AB24" s="69">
        <v>19</v>
      </c>
    </row>
    <row r="25" spans="1:28" x14ac:dyDescent="0.2">
      <c r="A25" s="69">
        <v>20</v>
      </c>
      <c r="B25" s="118"/>
      <c r="C25" s="6" t="s">
        <v>691</v>
      </c>
      <c r="D25" s="216" t="s">
        <v>719</v>
      </c>
      <c r="E25" s="5">
        <v>162</v>
      </c>
      <c r="F25" s="5">
        <v>214</v>
      </c>
      <c r="G25" s="5">
        <v>192</v>
      </c>
      <c r="H25" s="71">
        <f t="shared" si="0"/>
        <v>568</v>
      </c>
      <c r="I25" s="5">
        <v>159</v>
      </c>
      <c r="J25" s="5">
        <v>228</v>
      </c>
      <c r="K25" s="72">
        <f t="shared" si="1"/>
        <v>955</v>
      </c>
      <c r="L25" s="73">
        <f t="shared" si="2"/>
        <v>228</v>
      </c>
      <c r="M25" s="5">
        <v>206</v>
      </c>
      <c r="N25" s="5">
        <v>30</v>
      </c>
      <c r="O25" s="5">
        <v>159</v>
      </c>
      <c r="P25" s="5">
        <v>0</v>
      </c>
      <c r="Q25" s="5">
        <v>169</v>
      </c>
      <c r="R25" s="5">
        <v>0</v>
      </c>
      <c r="S25" s="74">
        <f t="shared" si="3"/>
        <v>1519</v>
      </c>
      <c r="T25" s="5"/>
      <c r="U25" s="5"/>
      <c r="V25" s="5"/>
      <c r="W25" s="5"/>
      <c r="X25" s="3">
        <f t="shared" si="4"/>
        <v>1489</v>
      </c>
      <c r="Y25" s="5"/>
      <c r="Z25" s="145"/>
      <c r="AA25" s="54">
        <f t="shared" si="5"/>
        <v>186.125</v>
      </c>
      <c r="AB25" s="69">
        <v>20</v>
      </c>
    </row>
    <row r="26" spans="1:28" x14ac:dyDescent="0.2">
      <c r="A26" s="69">
        <v>21</v>
      </c>
      <c r="B26" s="69"/>
      <c r="C26" s="6" t="s">
        <v>107</v>
      </c>
      <c r="D26" s="119" t="s">
        <v>703</v>
      </c>
      <c r="E26" s="5">
        <v>201</v>
      </c>
      <c r="F26" s="5">
        <v>202</v>
      </c>
      <c r="G26" s="5">
        <v>175</v>
      </c>
      <c r="H26" s="71">
        <f t="shared" si="0"/>
        <v>578</v>
      </c>
      <c r="I26" s="5">
        <v>211</v>
      </c>
      <c r="J26" s="5">
        <v>181</v>
      </c>
      <c r="K26" s="72">
        <f t="shared" si="1"/>
        <v>970</v>
      </c>
      <c r="L26" s="73">
        <f t="shared" si="2"/>
        <v>211</v>
      </c>
      <c r="M26" s="5">
        <v>172</v>
      </c>
      <c r="N26" s="5">
        <v>0</v>
      </c>
      <c r="O26" s="5">
        <v>174</v>
      </c>
      <c r="P26" s="5">
        <v>0</v>
      </c>
      <c r="Q26" s="5">
        <v>197</v>
      </c>
      <c r="R26" s="5">
        <v>0</v>
      </c>
      <c r="S26" s="74">
        <f t="shared" si="3"/>
        <v>1513</v>
      </c>
      <c r="T26" s="5"/>
      <c r="U26" s="5"/>
      <c r="V26" s="5"/>
      <c r="W26" s="5"/>
      <c r="X26" s="3">
        <f t="shared" si="4"/>
        <v>1513</v>
      </c>
      <c r="Y26" s="5"/>
      <c r="Z26" s="145"/>
      <c r="AA26" s="54">
        <f t="shared" si="5"/>
        <v>189.125</v>
      </c>
      <c r="AB26" s="69">
        <v>21</v>
      </c>
    </row>
    <row r="27" spans="1:28" x14ac:dyDescent="0.2">
      <c r="A27" s="69">
        <v>22</v>
      </c>
      <c r="B27" s="69"/>
      <c r="C27" s="6" t="s">
        <v>692</v>
      </c>
      <c r="D27" s="216" t="s">
        <v>722</v>
      </c>
      <c r="E27" s="5">
        <v>185</v>
      </c>
      <c r="F27" s="5">
        <v>228</v>
      </c>
      <c r="G27" s="5">
        <v>235</v>
      </c>
      <c r="H27" s="71">
        <f t="shared" si="0"/>
        <v>648</v>
      </c>
      <c r="I27" s="5">
        <v>156</v>
      </c>
      <c r="J27" s="5">
        <v>170</v>
      </c>
      <c r="K27" s="72">
        <f t="shared" si="1"/>
        <v>974</v>
      </c>
      <c r="L27" s="73">
        <f t="shared" si="2"/>
        <v>235</v>
      </c>
      <c r="M27" s="5">
        <v>193</v>
      </c>
      <c r="N27" s="5">
        <v>0</v>
      </c>
      <c r="O27" s="5">
        <v>176</v>
      </c>
      <c r="P27" s="5">
        <v>0</v>
      </c>
      <c r="Q27" s="5">
        <v>168</v>
      </c>
      <c r="R27" s="5">
        <v>0</v>
      </c>
      <c r="S27" s="74">
        <f t="shared" si="3"/>
        <v>1511</v>
      </c>
      <c r="T27" s="5"/>
      <c r="U27" s="5"/>
      <c r="V27" s="5"/>
      <c r="W27" s="5"/>
      <c r="X27" s="3">
        <f t="shared" si="4"/>
        <v>1511</v>
      </c>
      <c r="Y27" s="5"/>
      <c r="Z27" s="145"/>
      <c r="AA27" s="54">
        <f t="shared" si="5"/>
        <v>188.875</v>
      </c>
      <c r="AB27" s="69">
        <v>22</v>
      </c>
    </row>
    <row r="28" spans="1:28" x14ac:dyDescent="0.2">
      <c r="A28" s="69"/>
      <c r="B28" s="118"/>
      <c r="C28" s="6"/>
      <c r="D28" s="216"/>
      <c r="E28" s="5"/>
      <c r="F28" s="5"/>
      <c r="G28" s="5"/>
      <c r="H28" s="71"/>
      <c r="I28" s="5"/>
      <c r="J28" s="5"/>
      <c r="K28" s="72"/>
      <c r="L28" s="73"/>
      <c r="M28" s="5"/>
      <c r="N28" s="5"/>
      <c r="O28" s="5"/>
      <c r="P28" s="5"/>
      <c r="Q28" s="5"/>
      <c r="R28" s="5"/>
      <c r="S28" s="74"/>
      <c r="T28" s="5"/>
      <c r="U28" s="5"/>
      <c r="V28" s="5"/>
      <c r="W28" s="5"/>
      <c r="X28" s="3"/>
      <c r="Y28" s="5"/>
      <c r="Z28" s="145"/>
      <c r="AA28" s="54"/>
      <c r="AB28" s="69"/>
    </row>
    <row r="29" spans="1:28" x14ac:dyDescent="0.2">
      <c r="A29" s="69">
        <v>23</v>
      </c>
      <c r="B29" s="118"/>
      <c r="C29" s="6" t="s">
        <v>289</v>
      </c>
      <c r="D29" s="216" t="s">
        <v>716</v>
      </c>
      <c r="E29" s="5">
        <v>218</v>
      </c>
      <c r="F29" s="5">
        <v>161</v>
      </c>
      <c r="G29" s="5">
        <v>199</v>
      </c>
      <c r="H29" s="71">
        <f t="shared" ref="H29:H46" si="6">E29+F29+G29</f>
        <v>578</v>
      </c>
      <c r="I29" s="5">
        <v>151</v>
      </c>
      <c r="J29" s="5">
        <v>221</v>
      </c>
      <c r="K29" s="72">
        <f t="shared" ref="K29:K46" si="7">H29+I29+J29</f>
        <v>950</v>
      </c>
      <c r="L29" s="73">
        <f t="shared" ref="L29:L46" si="8">MAX(E29,F29,G29,I29,J29)</f>
        <v>221</v>
      </c>
      <c r="M29" s="5"/>
      <c r="N29" s="5"/>
      <c r="O29" s="5"/>
      <c r="P29" s="5"/>
      <c r="Q29" s="5"/>
      <c r="R29" s="5"/>
      <c r="S29" s="74">
        <f t="shared" ref="S29:S46" si="9">SUM(K29+M29+N29+O29+P29+Q29+R29)</f>
        <v>950</v>
      </c>
      <c r="T29" s="5"/>
      <c r="U29" s="5"/>
      <c r="V29" s="5"/>
      <c r="W29" s="5"/>
      <c r="X29" s="3">
        <f t="shared" ref="X29:X46" si="10">K29+M29+O29+Q29+T29+U29+V29+W29</f>
        <v>950</v>
      </c>
      <c r="Y29" s="5"/>
      <c r="Z29" s="145"/>
      <c r="AA29" s="54">
        <f t="shared" ref="AA29:AA46" si="11">SUM(X29/COUNT(E29:G29,I29:J29,M29,O29,Q29,T29:W29))</f>
        <v>190</v>
      </c>
      <c r="AB29" s="69">
        <v>23</v>
      </c>
    </row>
    <row r="30" spans="1:28" x14ac:dyDescent="0.2">
      <c r="A30" s="69">
        <v>24</v>
      </c>
      <c r="B30" s="69"/>
      <c r="C30" s="6" t="s">
        <v>379</v>
      </c>
      <c r="D30" s="216" t="s">
        <v>709</v>
      </c>
      <c r="E30" s="5">
        <v>215</v>
      </c>
      <c r="F30" s="5">
        <v>159</v>
      </c>
      <c r="G30" s="5">
        <v>175</v>
      </c>
      <c r="H30" s="71">
        <f t="shared" si="6"/>
        <v>549</v>
      </c>
      <c r="I30" s="5">
        <v>215</v>
      </c>
      <c r="J30" s="5">
        <v>184</v>
      </c>
      <c r="K30" s="72">
        <f t="shared" si="7"/>
        <v>948</v>
      </c>
      <c r="L30" s="73">
        <f t="shared" si="8"/>
        <v>215</v>
      </c>
      <c r="M30" s="5"/>
      <c r="N30" s="5"/>
      <c r="O30" s="5"/>
      <c r="P30" s="5"/>
      <c r="Q30" s="5"/>
      <c r="R30" s="5"/>
      <c r="S30" s="74">
        <f t="shared" si="9"/>
        <v>948</v>
      </c>
      <c r="T30" s="5"/>
      <c r="U30" s="5"/>
      <c r="V30" s="5"/>
      <c r="W30" s="5"/>
      <c r="X30" s="3">
        <f t="shared" si="10"/>
        <v>948</v>
      </c>
      <c r="Y30" s="5"/>
      <c r="Z30" s="145"/>
      <c r="AA30" s="54">
        <f t="shared" si="11"/>
        <v>189.6</v>
      </c>
      <c r="AB30" s="69">
        <v>24</v>
      </c>
    </row>
    <row r="31" spans="1:28" x14ac:dyDescent="0.2">
      <c r="A31" s="69">
        <v>25</v>
      </c>
      <c r="B31" s="118"/>
      <c r="C31" s="6" t="s">
        <v>521</v>
      </c>
      <c r="D31" s="216" t="s">
        <v>717</v>
      </c>
      <c r="E31" s="5">
        <v>152</v>
      </c>
      <c r="F31" s="5">
        <v>213</v>
      </c>
      <c r="G31" s="5">
        <v>189</v>
      </c>
      <c r="H31" s="71">
        <f t="shared" si="6"/>
        <v>554</v>
      </c>
      <c r="I31" s="5">
        <v>188</v>
      </c>
      <c r="J31" s="5">
        <v>200</v>
      </c>
      <c r="K31" s="72">
        <f t="shared" si="7"/>
        <v>942</v>
      </c>
      <c r="L31" s="73">
        <f t="shared" si="8"/>
        <v>213</v>
      </c>
      <c r="M31" s="5"/>
      <c r="N31" s="5"/>
      <c r="O31" s="5"/>
      <c r="P31" s="5"/>
      <c r="Q31" s="5"/>
      <c r="R31" s="5"/>
      <c r="S31" s="74">
        <f t="shared" si="9"/>
        <v>942</v>
      </c>
      <c r="T31" s="5"/>
      <c r="U31" s="5"/>
      <c r="V31" s="5"/>
      <c r="W31" s="5"/>
      <c r="X31" s="3">
        <f t="shared" si="10"/>
        <v>942</v>
      </c>
      <c r="Y31" s="5"/>
      <c r="Z31" s="145"/>
      <c r="AA31" s="54">
        <f t="shared" si="11"/>
        <v>188.4</v>
      </c>
      <c r="AB31" s="69">
        <v>25</v>
      </c>
    </row>
    <row r="32" spans="1:28" x14ac:dyDescent="0.2">
      <c r="A32" s="69">
        <v>26</v>
      </c>
      <c r="B32" s="69"/>
      <c r="C32" s="6" t="s">
        <v>429</v>
      </c>
      <c r="D32" s="119" t="s">
        <v>729</v>
      </c>
      <c r="E32" s="5">
        <v>154</v>
      </c>
      <c r="F32" s="5">
        <v>181</v>
      </c>
      <c r="G32" s="5">
        <v>193</v>
      </c>
      <c r="H32" s="71">
        <f t="shared" si="6"/>
        <v>528</v>
      </c>
      <c r="I32" s="5">
        <v>233</v>
      </c>
      <c r="J32" s="5">
        <v>180</v>
      </c>
      <c r="K32" s="72">
        <f t="shared" si="7"/>
        <v>941</v>
      </c>
      <c r="L32" s="73">
        <f t="shared" si="8"/>
        <v>233</v>
      </c>
      <c r="M32" s="5"/>
      <c r="N32" s="5"/>
      <c r="O32" s="5"/>
      <c r="P32" s="5"/>
      <c r="Q32" s="5"/>
      <c r="R32" s="5"/>
      <c r="S32" s="74">
        <f t="shared" si="9"/>
        <v>941</v>
      </c>
      <c r="T32" s="5"/>
      <c r="U32" s="5"/>
      <c r="V32" s="5"/>
      <c r="W32" s="5"/>
      <c r="X32" s="3">
        <f t="shared" si="10"/>
        <v>941</v>
      </c>
      <c r="Y32" s="5"/>
      <c r="Z32" s="145"/>
      <c r="AA32" s="54">
        <f t="shared" si="11"/>
        <v>188.2</v>
      </c>
      <c r="AB32" s="69">
        <v>26</v>
      </c>
    </row>
    <row r="33" spans="1:28" x14ac:dyDescent="0.2">
      <c r="A33" s="69">
        <v>27</v>
      </c>
      <c r="B33" s="69"/>
      <c r="C33" s="6" t="s">
        <v>334</v>
      </c>
      <c r="D33" s="119" t="s">
        <v>733</v>
      </c>
      <c r="E33" s="5">
        <v>192</v>
      </c>
      <c r="F33" s="5">
        <v>158</v>
      </c>
      <c r="G33" s="5">
        <v>191</v>
      </c>
      <c r="H33" s="71">
        <f t="shared" si="6"/>
        <v>541</v>
      </c>
      <c r="I33" s="5">
        <v>172</v>
      </c>
      <c r="J33" s="5">
        <v>228</v>
      </c>
      <c r="K33" s="72">
        <f t="shared" si="7"/>
        <v>941</v>
      </c>
      <c r="L33" s="73">
        <f t="shared" si="8"/>
        <v>228</v>
      </c>
      <c r="M33" s="5"/>
      <c r="N33" s="5"/>
      <c r="O33" s="5"/>
      <c r="P33" s="5"/>
      <c r="Q33" s="5"/>
      <c r="R33" s="5"/>
      <c r="S33" s="74">
        <f t="shared" si="9"/>
        <v>941</v>
      </c>
      <c r="T33" s="5"/>
      <c r="U33" s="5"/>
      <c r="V33" s="5"/>
      <c r="W33" s="5"/>
      <c r="X33" s="3">
        <f t="shared" si="10"/>
        <v>941</v>
      </c>
      <c r="Y33" s="5"/>
      <c r="Z33" s="145"/>
      <c r="AA33" s="54">
        <f t="shared" si="11"/>
        <v>188.2</v>
      </c>
      <c r="AB33" s="69">
        <v>27</v>
      </c>
    </row>
    <row r="34" spans="1:28" x14ac:dyDescent="0.2">
      <c r="A34" s="69">
        <v>28</v>
      </c>
      <c r="B34" s="118"/>
      <c r="C34" s="6" t="s">
        <v>237</v>
      </c>
      <c r="D34" s="119" t="s">
        <v>704</v>
      </c>
      <c r="E34" s="5">
        <v>183</v>
      </c>
      <c r="F34" s="5">
        <v>221</v>
      </c>
      <c r="G34" s="5">
        <v>177</v>
      </c>
      <c r="H34" s="71">
        <f t="shared" si="6"/>
        <v>581</v>
      </c>
      <c r="I34" s="5">
        <v>156</v>
      </c>
      <c r="J34" s="5">
        <v>193</v>
      </c>
      <c r="K34" s="72">
        <f t="shared" si="7"/>
        <v>930</v>
      </c>
      <c r="L34" s="73">
        <f t="shared" si="8"/>
        <v>221</v>
      </c>
      <c r="M34" s="5"/>
      <c r="N34" s="5"/>
      <c r="O34" s="5"/>
      <c r="P34" s="5"/>
      <c r="Q34" s="5"/>
      <c r="R34" s="5"/>
      <c r="S34" s="74">
        <f t="shared" si="9"/>
        <v>930</v>
      </c>
      <c r="T34" s="5"/>
      <c r="U34" s="5"/>
      <c r="V34" s="5"/>
      <c r="W34" s="5"/>
      <c r="X34" s="3">
        <f t="shared" si="10"/>
        <v>930</v>
      </c>
      <c r="Y34" s="5"/>
      <c r="Z34" s="145"/>
      <c r="AA34" s="54">
        <f t="shared" si="11"/>
        <v>186</v>
      </c>
      <c r="AB34" s="69">
        <v>28</v>
      </c>
    </row>
    <row r="35" spans="1:28" x14ac:dyDescent="0.2">
      <c r="A35" s="69">
        <v>29</v>
      </c>
      <c r="B35" s="118"/>
      <c r="C35" s="6" t="s">
        <v>375</v>
      </c>
      <c r="D35" s="216" t="s">
        <v>723</v>
      </c>
      <c r="E35" s="5">
        <v>216</v>
      </c>
      <c r="F35" s="5">
        <v>182</v>
      </c>
      <c r="G35" s="5">
        <v>163</v>
      </c>
      <c r="H35" s="71">
        <f t="shared" si="6"/>
        <v>561</v>
      </c>
      <c r="I35" s="5">
        <v>154</v>
      </c>
      <c r="J35" s="5">
        <v>203</v>
      </c>
      <c r="K35" s="72">
        <f t="shared" si="7"/>
        <v>918</v>
      </c>
      <c r="L35" s="73">
        <f t="shared" si="8"/>
        <v>216</v>
      </c>
      <c r="M35" s="5"/>
      <c r="N35" s="5"/>
      <c r="O35" s="5"/>
      <c r="P35" s="5"/>
      <c r="Q35" s="5"/>
      <c r="R35" s="5"/>
      <c r="S35" s="74">
        <f t="shared" si="9"/>
        <v>918</v>
      </c>
      <c r="T35" s="5"/>
      <c r="U35" s="5"/>
      <c r="V35" s="5"/>
      <c r="W35" s="5"/>
      <c r="X35" s="3">
        <f t="shared" si="10"/>
        <v>918</v>
      </c>
      <c r="Y35" s="5"/>
      <c r="Z35" s="145"/>
      <c r="AA35" s="54">
        <f t="shared" si="11"/>
        <v>183.6</v>
      </c>
      <c r="AB35" s="69">
        <v>29</v>
      </c>
    </row>
    <row r="36" spans="1:28" x14ac:dyDescent="0.2">
      <c r="A36" s="69">
        <v>30</v>
      </c>
      <c r="B36" s="69"/>
      <c r="C36" s="6" t="s">
        <v>687</v>
      </c>
      <c r="D36" s="119" t="s">
        <v>700</v>
      </c>
      <c r="E36" s="5">
        <v>187</v>
      </c>
      <c r="F36" s="5">
        <v>156</v>
      </c>
      <c r="G36" s="5">
        <v>182</v>
      </c>
      <c r="H36" s="71">
        <f t="shared" si="6"/>
        <v>525</v>
      </c>
      <c r="I36" s="5">
        <v>180</v>
      </c>
      <c r="J36" s="5">
        <v>202</v>
      </c>
      <c r="K36" s="72">
        <f t="shared" si="7"/>
        <v>907</v>
      </c>
      <c r="L36" s="73">
        <f t="shared" si="8"/>
        <v>202</v>
      </c>
      <c r="M36" s="5"/>
      <c r="N36" s="5"/>
      <c r="O36" s="5"/>
      <c r="P36" s="5"/>
      <c r="Q36" s="5"/>
      <c r="R36" s="5"/>
      <c r="S36" s="74">
        <f t="shared" si="9"/>
        <v>907</v>
      </c>
      <c r="T36" s="5"/>
      <c r="U36" s="5"/>
      <c r="V36" s="5"/>
      <c r="W36" s="5"/>
      <c r="X36" s="3">
        <f t="shared" si="10"/>
        <v>907</v>
      </c>
      <c r="Y36" s="5"/>
      <c r="Z36" s="145"/>
      <c r="AA36" s="54">
        <f t="shared" si="11"/>
        <v>181.4</v>
      </c>
      <c r="AB36" s="69">
        <v>30</v>
      </c>
    </row>
    <row r="37" spans="1:28" x14ac:dyDescent="0.2">
      <c r="A37" s="69">
        <v>31</v>
      </c>
      <c r="B37" s="118"/>
      <c r="C37" s="6" t="s">
        <v>124</v>
      </c>
      <c r="D37" s="119" t="s">
        <v>711</v>
      </c>
      <c r="E37" s="5">
        <v>179</v>
      </c>
      <c r="F37" s="5">
        <v>174</v>
      </c>
      <c r="G37" s="5">
        <v>158</v>
      </c>
      <c r="H37" s="71">
        <f t="shared" si="6"/>
        <v>511</v>
      </c>
      <c r="I37" s="5">
        <v>203</v>
      </c>
      <c r="J37" s="5">
        <v>193</v>
      </c>
      <c r="K37" s="72">
        <f t="shared" si="7"/>
        <v>907</v>
      </c>
      <c r="L37" s="73">
        <f t="shared" si="8"/>
        <v>203</v>
      </c>
      <c r="M37" s="5"/>
      <c r="N37" s="5"/>
      <c r="O37" s="5"/>
      <c r="P37" s="5"/>
      <c r="Q37" s="5"/>
      <c r="R37" s="5"/>
      <c r="S37" s="74">
        <f t="shared" si="9"/>
        <v>907</v>
      </c>
      <c r="T37" s="5"/>
      <c r="U37" s="5"/>
      <c r="V37" s="5"/>
      <c r="W37" s="5"/>
      <c r="X37" s="3">
        <f t="shared" si="10"/>
        <v>907</v>
      </c>
      <c r="Y37" s="5"/>
      <c r="Z37" s="145"/>
      <c r="AA37" s="54">
        <f t="shared" si="11"/>
        <v>181.4</v>
      </c>
      <c r="AB37" s="69">
        <v>31</v>
      </c>
    </row>
    <row r="38" spans="1:28" x14ac:dyDescent="0.2">
      <c r="A38" s="69">
        <v>32</v>
      </c>
      <c r="B38" s="118"/>
      <c r="C38" s="6" t="s">
        <v>271</v>
      </c>
      <c r="D38" s="119" t="s">
        <v>712</v>
      </c>
      <c r="E38" s="5">
        <v>158</v>
      </c>
      <c r="F38" s="5">
        <v>178</v>
      </c>
      <c r="G38" s="5">
        <v>171</v>
      </c>
      <c r="H38" s="71">
        <f t="shared" si="6"/>
        <v>507</v>
      </c>
      <c r="I38" s="5">
        <v>168</v>
      </c>
      <c r="J38" s="5">
        <v>193</v>
      </c>
      <c r="K38" s="72">
        <f t="shared" si="7"/>
        <v>868</v>
      </c>
      <c r="L38" s="73">
        <f t="shared" si="8"/>
        <v>193</v>
      </c>
      <c r="M38" s="5"/>
      <c r="N38" s="5"/>
      <c r="O38" s="5"/>
      <c r="P38" s="5"/>
      <c r="Q38" s="5"/>
      <c r="R38" s="5"/>
      <c r="S38" s="74">
        <f t="shared" si="9"/>
        <v>868</v>
      </c>
      <c r="T38" s="5"/>
      <c r="U38" s="5"/>
      <c r="V38" s="5"/>
      <c r="W38" s="5"/>
      <c r="X38" s="3">
        <f t="shared" si="10"/>
        <v>868</v>
      </c>
      <c r="Y38" s="5"/>
      <c r="Z38" s="145"/>
      <c r="AA38" s="54">
        <f t="shared" si="11"/>
        <v>173.6</v>
      </c>
      <c r="AB38" s="69">
        <v>32</v>
      </c>
    </row>
    <row r="39" spans="1:28" x14ac:dyDescent="0.2">
      <c r="A39" s="69">
        <v>33</v>
      </c>
      <c r="B39" s="69"/>
      <c r="C39" s="6" t="s">
        <v>695</v>
      </c>
      <c r="D39" s="216" t="s">
        <v>728</v>
      </c>
      <c r="E39" s="5">
        <v>133</v>
      </c>
      <c r="F39" s="5">
        <v>175</v>
      </c>
      <c r="G39" s="5">
        <v>190</v>
      </c>
      <c r="H39" s="71">
        <f t="shared" si="6"/>
        <v>498</v>
      </c>
      <c r="I39" s="5">
        <v>209</v>
      </c>
      <c r="J39" s="5">
        <v>159</v>
      </c>
      <c r="K39" s="72">
        <f t="shared" si="7"/>
        <v>866</v>
      </c>
      <c r="L39" s="73">
        <f t="shared" si="8"/>
        <v>209</v>
      </c>
      <c r="M39" s="5"/>
      <c r="N39" s="5"/>
      <c r="O39" s="5"/>
      <c r="P39" s="5"/>
      <c r="Q39" s="5"/>
      <c r="R39" s="5"/>
      <c r="S39" s="74">
        <f t="shared" si="9"/>
        <v>866</v>
      </c>
      <c r="T39" s="5"/>
      <c r="U39" s="5"/>
      <c r="V39" s="5"/>
      <c r="W39" s="5"/>
      <c r="X39" s="3">
        <f t="shared" si="10"/>
        <v>866</v>
      </c>
      <c r="Y39" s="5"/>
      <c r="Z39" s="145"/>
      <c r="AA39" s="54">
        <f t="shared" si="11"/>
        <v>173.2</v>
      </c>
      <c r="AB39" s="69">
        <v>33</v>
      </c>
    </row>
    <row r="40" spans="1:28" x14ac:dyDescent="0.2">
      <c r="A40" s="69">
        <v>34</v>
      </c>
      <c r="B40" s="69"/>
      <c r="C40" s="6" t="s">
        <v>376</v>
      </c>
      <c r="D40" s="216" t="s">
        <v>705</v>
      </c>
      <c r="E40" s="5">
        <v>236</v>
      </c>
      <c r="F40" s="5">
        <v>181</v>
      </c>
      <c r="G40" s="5">
        <v>175</v>
      </c>
      <c r="H40" s="71">
        <f t="shared" si="6"/>
        <v>592</v>
      </c>
      <c r="I40" s="5">
        <v>125</v>
      </c>
      <c r="J40" s="5">
        <v>147</v>
      </c>
      <c r="K40" s="72">
        <f t="shared" si="7"/>
        <v>864</v>
      </c>
      <c r="L40" s="73">
        <f t="shared" si="8"/>
        <v>236</v>
      </c>
      <c r="M40" s="5"/>
      <c r="N40" s="5"/>
      <c r="O40" s="5"/>
      <c r="P40" s="5"/>
      <c r="Q40" s="5"/>
      <c r="R40" s="5"/>
      <c r="S40" s="74">
        <f t="shared" si="9"/>
        <v>864</v>
      </c>
      <c r="T40" s="5"/>
      <c r="U40" s="5"/>
      <c r="V40" s="5"/>
      <c r="W40" s="5"/>
      <c r="X40" s="3">
        <f t="shared" si="10"/>
        <v>864</v>
      </c>
      <c r="Y40" s="5"/>
      <c r="Z40" s="145"/>
      <c r="AA40" s="54">
        <f t="shared" si="11"/>
        <v>172.8</v>
      </c>
      <c r="AB40" s="69">
        <v>34</v>
      </c>
    </row>
    <row r="41" spans="1:28" x14ac:dyDescent="0.2">
      <c r="A41" s="69">
        <v>35</v>
      </c>
      <c r="B41" s="118"/>
      <c r="C41" s="6" t="s">
        <v>269</v>
      </c>
      <c r="D41" s="216" t="s">
        <v>701</v>
      </c>
      <c r="E41" s="5">
        <v>168</v>
      </c>
      <c r="F41" s="5">
        <v>140</v>
      </c>
      <c r="G41" s="5">
        <v>202</v>
      </c>
      <c r="H41" s="71">
        <f t="shared" si="6"/>
        <v>510</v>
      </c>
      <c r="I41" s="5">
        <v>203</v>
      </c>
      <c r="J41" s="5">
        <v>148</v>
      </c>
      <c r="K41" s="72">
        <f t="shared" si="7"/>
        <v>861</v>
      </c>
      <c r="L41" s="73">
        <f t="shared" si="8"/>
        <v>203</v>
      </c>
      <c r="M41" s="5"/>
      <c r="N41" s="5"/>
      <c r="O41" s="5"/>
      <c r="P41" s="5"/>
      <c r="Q41" s="5"/>
      <c r="R41" s="5"/>
      <c r="S41" s="74">
        <f t="shared" si="9"/>
        <v>861</v>
      </c>
      <c r="T41" s="5"/>
      <c r="U41" s="5"/>
      <c r="V41" s="5"/>
      <c r="W41" s="5"/>
      <c r="X41" s="3">
        <f t="shared" si="10"/>
        <v>861</v>
      </c>
      <c r="Y41" s="5"/>
      <c r="Z41" s="145"/>
      <c r="AA41" s="54">
        <f t="shared" si="11"/>
        <v>172.2</v>
      </c>
      <c r="AB41" s="69">
        <v>35</v>
      </c>
    </row>
    <row r="42" spans="1:28" x14ac:dyDescent="0.2">
      <c r="A42" s="69">
        <v>36</v>
      </c>
      <c r="B42" s="118"/>
      <c r="C42" s="6" t="s">
        <v>618</v>
      </c>
      <c r="D42" s="119" t="s">
        <v>636</v>
      </c>
      <c r="E42" s="5">
        <v>163</v>
      </c>
      <c r="F42" s="5">
        <v>184</v>
      </c>
      <c r="G42" s="5">
        <v>203</v>
      </c>
      <c r="H42" s="71">
        <f t="shared" si="6"/>
        <v>550</v>
      </c>
      <c r="I42" s="5">
        <v>138</v>
      </c>
      <c r="J42" s="5">
        <v>171</v>
      </c>
      <c r="K42" s="72">
        <f t="shared" si="7"/>
        <v>859</v>
      </c>
      <c r="L42" s="73">
        <f t="shared" si="8"/>
        <v>203</v>
      </c>
      <c r="M42" s="5"/>
      <c r="N42" s="5"/>
      <c r="O42" s="5"/>
      <c r="P42" s="5"/>
      <c r="Q42" s="5"/>
      <c r="R42" s="5"/>
      <c r="S42" s="74">
        <f t="shared" si="9"/>
        <v>859</v>
      </c>
      <c r="T42" s="5"/>
      <c r="U42" s="5"/>
      <c r="V42" s="5"/>
      <c r="W42" s="5"/>
      <c r="X42" s="3">
        <f t="shared" si="10"/>
        <v>859</v>
      </c>
      <c r="Y42" s="5"/>
      <c r="Z42" s="145"/>
      <c r="AA42" s="54">
        <f t="shared" si="11"/>
        <v>171.8</v>
      </c>
      <c r="AB42" s="69">
        <v>36</v>
      </c>
    </row>
    <row r="43" spans="1:28" x14ac:dyDescent="0.2">
      <c r="A43" s="69">
        <v>37</v>
      </c>
      <c r="B43" s="118"/>
      <c r="C43" s="6" t="s">
        <v>224</v>
      </c>
      <c r="D43" s="119" t="s">
        <v>734</v>
      </c>
      <c r="E43" s="5">
        <v>150</v>
      </c>
      <c r="F43" s="5">
        <v>178</v>
      </c>
      <c r="G43" s="5">
        <v>152</v>
      </c>
      <c r="H43" s="71">
        <f t="shared" si="6"/>
        <v>480</v>
      </c>
      <c r="I43" s="5">
        <v>168</v>
      </c>
      <c r="J43" s="5">
        <v>170</v>
      </c>
      <c r="K43" s="72">
        <f t="shared" si="7"/>
        <v>818</v>
      </c>
      <c r="L43" s="73">
        <f t="shared" si="8"/>
        <v>178</v>
      </c>
      <c r="M43" s="5"/>
      <c r="N43" s="5"/>
      <c r="O43" s="5"/>
      <c r="P43" s="5"/>
      <c r="Q43" s="5"/>
      <c r="R43" s="5"/>
      <c r="S43" s="74">
        <f t="shared" si="9"/>
        <v>818</v>
      </c>
      <c r="T43" s="5"/>
      <c r="U43" s="5"/>
      <c r="V43" s="5"/>
      <c r="W43" s="5"/>
      <c r="X43" s="3">
        <f t="shared" si="10"/>
        <v>818</v>
      </c>
      <c r="Y43" s="5"/>
      <c r="Z43" s="145"/>
      <c r="AA43" s="54">
        <f t="shared" si="11"/>
        <v>163.6</v>
      </c>
      <c r="AB43" s="69">
        <v>37</v>
      </c>
    </row>
    <row r="44" spans="1:28" x14ac:dyDescent="0.2">
      <c r="A44" s="69">
        <v>38</v>
      </c>
      <c r="B44" s="69"/>
      <c r="C44" s="6" t="s">
        <v>696</v>
      </c>
      <c r="D44" s="119" t="s">
        <v>732</v>
      </c>
      <c r="E44" s="5">
        <v>176</v>
      </c>
      <c r="F44" s="5">
        <v>183</v>
      </c>
      <c r="G44" s="5">
        <v>105</v>
      </c>
      <c r="H44" s="71">
        <f t="shared" si="6"/>
        <v>464</v>
      </c>
      <c r="I44" s="5">
        <v>170</v>
      </c>
      <c r="J44" s="5">
        <v>180</v>
      </c>
      <c r="K44" s="72">
        <f t="shared" si="7"/>
        <v>814</v>
      </c>
      <c r="L44" s="73">
        <f t="shared" si="8"/>
        <v>183</v>
      </c>
      <c r="M44" s="5"/>
      <c r="N44" s="5"/>
      <c r="O44" s="5"/>
      <c r="P44" s="5"/>
      <c r="Q44" s="5"/>
      <c r="R44" s="5"/>
      <c r="S44" s="74">
        <f t="shared" si="9"/>
        <v>814</v>
      </c>
      <c r="T44" s="5"/>
      <c r="U44" s="5"/>
      <c r="V44" s="5"/>
      <c r="W44" s="5"/>
      <c r="X44" s="3">
        <f t="shared" si="10"/>
        <v>814</v>
      </c>
      <c r="Y44" s="5"/>
      <c r="Z44" s="145"/>
      <c r="AA44" s="54">
        <f t="shared" si="11"/>
        <v>162.80000000000001</v>
      </c>
      <c r="AB44" s="69">
        <v>38</v>
      </c>
    </row>
    <row r="45" spans="1:28" x14ac:dyDescent="0.2">
      <c r="A45" s="69">
        <v>39</v>
      </c>
      <c r="B45" s="69"/>
      <c r="C45" s="6" t="s">
        <v>217</v>
      </c>
      <c r="D45" s="217" t="s">
        <v>730</v>
      </c>
      <c r="E45" s="5">
        <v>165</v>
      </c>
      <c r="F45" s="5">
        <v>149</v>
      </c>
      <c r="G45" s="5">
        <v>188</v>
      </c>
      <c r="H45" s="71">
        <f t="shared" si="6"/>
        <v>502</v>
      </c>
      <c r="I45" s="5">
        <v>159</v>
      </c>
      <c r="J45" s="5">
        <v>138</v>
      </c>
      <c r="K45" s="72">
        <f t="shared" si="7"/>
        <v>799</v>
      </c>
      <c r="L45" s="73">
        <f t="shared" si="8"/>
        <v>188</v>
      </c>
      <c r="M45" s="5"/>
      <c r="N45" s="5"/>
      <c r="O45" s="5"/>
      <c r="P45" s="5"/>
      <c r="Q45" s="5"/>
      <c r="R45" s="5"/>
      <c r="S45" s="74">
        <f t="shared" si="9"/>
        <v>799</v>
      </c>
      <c r="T45" s="5"/>
      <c r="U45" s="5"/>
      <c r="V45" s="5"/>
      <c r="W45" s="5"/>
      <c r="X45" s="3">
        <f t="shared" si="10"/>
        <v>799</v>
      </c>
      <c r="Y45" s="5"/>
      <c r="Z45" s="145"/>
      <c r="AA45" s="54">
        <f t="shared" si="11"/>
        <v>159.80000000000001</v>
      </c>
      <c r="AB45" s="69">
        <v>39</v>
      </c>
    </row>
    <row r="46" spans="1:28" x14ac:dyDescent="0.2">
      <c r="A46" s="69">
        <v>40</v>
      </c>
      <c r="B46" s="118"/>
      <c r="C46" s="6" t="s">
        <v>688</v>
      </c>
      <c r="D46" s="119" t="s">
        <v>714</v>
      </c>
      <c r="E46" s="5">
        <v>142</v>
      </c>
      <c r="F46" s="5">
        <v>193</v>
      </c>
      <c r="G46" s="5">
        <v>146</v>
      </c>
      <c r="H46" s="71">
        <f t="shared" si="6"/>
        <v>481</v>
      </c>
      <c r="I46" s="5">
        <v>163</v>
      </c>
      <c r="J46" s="5">
        <v>130</v>
      </c>
      <c r="K46" s="72">
        <f t="shared" si="7"/>
        <v>774</v>
      </c>
      <c r="L46" s="73">
        <f t="shared" si="8"/>
        <v>193</v>
      </c>
      <c r="M46" s="5"/>
      <c r="N46" s="5"/>
      <c r="O46" s="5"/>
      <c r="P46" s="5"/>
      <c r="Q46" s="5"/>
      <c r="R46" s="5"/>
      <c r="S46" s="74">
        <f t="shared" si="9"/>
        <v>774</v>
      </c>
      <c r="T46" s="5"/>
      <c r="U46" s="5"/>
      <c r="V46" s="5"/>
      <c r="W46" s="5"/>
      <c r="X46" s="3">
        <f t="shared" si="10"/>
        <v>774</v>
      </c>
      <c r="Y46" s="5"/>
      <c r="Z46" s="145"/>
      <c r="AA46" s="54">
        <f t="shared" si="11"/>
        <v>154.80000000000001</v>
      </c>
      <c r="AB46" s="69">
        <v>40</v>
      </c>
    </row>
    <row r="47" spans="1:28" hidden="1" x14ac:dyDescent="0.2">
      <c r="A47" s="69">
        <v>41</v>
      </c>
      <c r="B47" s="118"/>
      <c r="C47" s="6"/>
      <c r="D47" s="119"/>
      <c r="E47" s="5"/>
      <c r="F47" s="5"/>
      <c r="G47" s="5"/>
      <c r="H47" s="71">
        <f t="shared" ref="H47:H54" si="12">E47+F47+G47</f>
        <v>0</v>
      </c>
      <c r="I47" s="5"/>
      <c r="J47" s="5"/>
      <c r="K47" s="72">
        <f t="shared" ref="K47:K54" si="13">H47+I47+J47</f>
        <v>0</v>
      </c>
      <c r="L47" s="73">
        <f t="shared" ref="L47:L54" si="14">MAX(E47,F47,G47,I47,J47)</f>
        <v>0</v>
      </c>
      <c r="M47" s="5"/>
      <c r="N47" s="5"/>
      <c r="O47" s="5"/>
      <c r="P47" s="5"/>
      <c r="Q47" s="5"/>
      <c r="R47" s="5"/>
      <c r="S47" s="74">
        <f t="shared" ref="S47:S54" si="15">SUM(K47+M47+N47+O47+P47+Q47+R47)</f>
        <v>0</v>
      </c>
      <c r="T47" s="5"/>
      <c r="U47" s="5"/>
      <c r="V47" s="5"/>
      <c r="W47" s="5"/>
      <c r="X47" s="3">
        <f t="shared" ref="X47:X54" si="16">K47+M47+O47+Q47+T47+U47+V47+W47</f>
        <v>0</v>
      </c>
      <c r="Y47" s="5"/>
      <c r="Z47" s="145"/>
      <c r="AA47" s="54" t="e">
        <f t="shared" ref="AA47:AA54" si="17">SUM(X47/COUNT(E47:G47,I47:J47,M47,O47,Q47,T47:W47))</f>
        <v>#DIV/0!</v>
      </c>
      <c r="AB47" s="69">
        <v>41</v>
      </c>
    </row>
    <row r="48" spans="1:28" hidden="1" x14ac:dyDescent="0.2">
      <c r="A48" s="69">
        <v>42</v>
      </c>
      <c r="B48" s="118"/>
      <c r="C48" s="6"/>
      <c r="D48" s="119"/>
      <c r="E48" s="5"/>
      <c r="F48" s="5"/>
      <c r="G48" s="5"/>
      <c r="H48" s="71">
        <f t="shared" si="12"/>
        <v>0</v>
      </c>
      <c r="I48" s="5"/>
      <c r="J48" s="5"/>
      <c r="K48" s="72">
        <f t="shared" si="13"/>
        <v>0</v>
      </c>
      <c r="L48" s="73">
        <f t="shared" si="14"/>
        <v>0</v>
      </c>
      <c r="M48" s="5"/>
      <c r="N48" s="5"/>
      <c r="O48" s="5"/>
      <c r="P48" s="5"/>
      <c r="Q48" s="5"/>
      <c r="R48" s="5"/>
      <c r="S48" s="74">
        <f t="shared" si="15"/>
        <v>0</v>
      </c>
      <c r="T48" s="5"/>
      <c r="U48" s="5"/>
      <c r="V48" s="5"/>
      <c r="W48" s="5"/>
      <c r="X48" s="3">
        <f t="shared" si="16"/>
        <v>0</v>
      </c>
      <c r="Y48" s="5"/>
      <c r="Z48" s="145"/>
      <c r="AA48" s="54" t="e">
        <f t="shared" si="17"/>
        <v>#DIV/0!</v>
      </c>
      <c r="AB48" s="69">
        <v>42</v>
      </c>
    </row>
    <row r="49" spans="1:28" hidden="1" x14ac:dyDescent="0.2">
      <c r="A49" s="69">
        <v>43</v>
      </c>
      <c r="B49" s="118"/>
      <c r="C49" s="6"/>
      <c r="D49" s="119"/>
      <c r="E49" s="5"/>
      <c r="F49" s="5"/>
      <c r="G49" s="5"/>
      <c r="H49" s="71">
        <f t="shared" si="12"/>
        <v>0</v>
      </c>
      <c r="I49" s="5"/>
      <c r="J49" s="5"/>
      <c r="K49" s="72">
        <f t="shared" si="13"/>
        <v>0</v>
      </c>
      <c r="L49" s="73">
        <f t="shared" si="14"/>
        <v>0</v>
      </c>
      <c r="M49" s="5"/>
      <c r="N49" s="5"/>
      <c r="O49" s="5"/>
      <c r="P49" s="5"/>
      <c r="Q49" s="5"/>
      <c r="R49" s="5"/>
      <c r="S49" s="74">
        <f t="shared" si="15"/>
        <v>0</v>
      </c>
      <c r="T49" s="5"/>
      <c r="U49" s="5"/>
      <c r="V49" s="5"/>
      <c r="W49" s="5"/>
      <c r="X49" s="3">
        <f t="shared" si="16"/>
        <v>0</v>
      </c>
      <c r="Y49" s="5"/>
      <c r="Z49" s="145"/>
      <c r="AA49" s="54" t="e">
        <f t="shared" si="17"/>
        <v>#DIV/0!</v>
      </c>
      <c r="AB49" s="69">
        <v>43</v>
      </c>
    </row>
    <row r="50" spans="1:28" hidden="1" x14ac:dyDescent="0.2">
      <c r="A50" s="69">
        <v>44</v>
      </c>
      <c r="B50" s="118"/>
      <c r="C50" s="6"/>
      <c r="D50" s="119"/>
      <c r="E50" s="5"/>
      <c r="F50" s="5"/>
      <c r="G50" s="5"/>
      <c r="H50" s="71">
        <f t="shared" si="12"/>
        <v>0</v>
      </c>
      <c r="I50" s="5"/>
      <c r="J50" s="5"/>
      <c r="K50" s="72">
        <f t="shared" si="13"/>
        <v>0</v>
      </c>
      <c r="L50" s="73">
        <f t="shared" si="14"/>
        <v>0</v>
      </c>
      <c r="M50" s="5"/>
      <c r="N50" s="5"/>
      <c r="O50" s="5"/>
      <c r="P50" s="5"/>
      <c r="Q50" s="5"/>
      <c r="R50" s="5"/>
      <c r="S50" s="74">
        <f t="shared" si="15"/>
        <v>0</v>
      </c>
      <c r="T50" s="5"/>
      <c r="U50" s="5"/>
      <c r="V50" s="5"/>
      <c r="W50" s="5"/>
      <c r="X50" s="3">
        <f t="shared" si="16"/>
        <v>0</v>
      </c>
      <c r="Y50" s="5"/>
      <c r="Z50" s="145"/>
      <c r="AA50" s="54" t="e">
        <f t="shared" si="17"/>
        <v>#DIV/0!</v>
      </c>
      <c r="AB50" s="69">
        <v>44</v>
      </c>
    </row>
    <row r="51" spans="1:28" hidden="1" x14ac:dyDescent="0.2">
      <c r="A51" s="69">
        <v>45</v>
      </c>
      <c r="B51" s="118"/>
      <c r="C51" s="6"/>
      <c r="D51" s="119"/>
      <c r="E51" s="5"/>
      <c r="F51" s="5"/>
      <c r="G51" s="5"/>
      <c r="H51" s="71">
        <f t="shared" si="12"/>
        <v>0</v>
      </c>
      <c r="I51" s="5"/>
      <c r="J51" s="5"/>
      <c r="K51" s="72">
        <f t="shared" si="13"/>
        <v>0</v>
      </c>
      <c r="L51" s="73">
        <f t="shared" si="14"/>
        <v>0</v>
      </c>
      <c r="M51" s="5"/>
      <c r="N51" s="5"/>
      <c r="O51" s="5"/>
      <c r="P51" s="5"/>
      <c r="Q51" s="5"/>
      <c r="R51" s="5"/>
      <c r="S51" s="74">
        <f t="shared" si="15"/>
        <v>0</v>
      </c>
      <c r="T51" s="5"/>
      <c r="U51" s="5"/>
      <c r="V51" s="5"/>
      <c r="W51" s="5"/>
      <c r="X51" s="3">
        <f t="shared" si="16"/>
        <v>0</v>
      </c>
      <c r="Y51" s="5"/>
      <c r="Z51" s="145"/>
      <c r="AA51" s="54" t="e">
        <f t="shared" si="17"/>
        <v>#DIV/0!</v>
      </c>
      <c r="AB51" s="69">
        <v>45</v>
      </c>
    </row>
    <row r="52" spans="1:28" hidden="1" x14ac:dyDescent="0.2">
      <c r="A52" s="69">
        <v>46</v>
      </c>
      <c r="B52" s="118"/>
      <c r="C52" s="6"/>
      <c r="D52" s="119"/>
      <c r="E52" s="5"/>
      <c r="F52" s="5"/>
      <c r="G52" s="5"/>
      <c r="H52" s="71">
        <f t="shared" si="12"/>
        <v>0</v>
      </c>
      <c r="I52" s="5"/>
      <c r="J52" s="5"/>
      <c r="K52" s="72">
        <f t="shared" si="13"/>
        <v>0</v>
      </c>
      <c r="L52" s="73">
        <f t="shared" si="14"/>
        <v>0</v>
      </c>
      <c r="M52" s="5"/>
      <c r="N52" s="5"/>
      <c r="O52" s="5"/>
      <c r="P52" s="5"/>
      <c r="Q52" s="5"/>
      <c r="R52" s="5"/>
      <c r="S52" s="74">
        <f t="shared" si="15"/>
        <v>0</v>
      </c>
      <c r="T52" s="5"/>
      <c r="U52" s="5"/>
      <c r="V52" s="5"/>
      <c r="W52" s="5"/>
      <c r="X52" s="3">
        <f t="shared" si="16"/>
        <v>0</v>
      </c>
      <c r="Y52" s="5"/>
      <c r="Z52" s="145"/>
      <c r="AA52" s="54" t="e">
        <f t="shared" si="17"/>
        <v>#DIV/0!</v>
      </c>
      <c r="AB52" s="69">
        <v>46</v>
      </c>
    </row>
    <row r="53" spans="1:28" hidden="1" x14ac:dyDescent="0.2">
      <c r="A53" s="69">
        <v>47</v>
      </c>
      <c r="B53" s="118"/>
      <c r="C53" s="6"/>
      <c r="D53" s="119"/>
      <c r="E53" s="5"/>
      <c r="F53" s="5"/>
      <c r="G53" s="5"/>
      <c r="H53" s="71">
        <f t="shared" si="12"/>
        <v>0</v>
      </c>
      <c r="I53" s="5"/>
      <c r="J53" s="5"/>
      <c r="K53" s="72">
        <f t="shared" si="13"/>
        <v>0</v>
      </c>
      <c r="L53" s="73">
        <f t="shared" si="14"/>
        <v>0</v>
      </c>
      <c r="M53" s="5"/>
      <c r="N53" s="5"/>
      <c r="O53" s="5"/>
      <c r="P53" s="5"/>
      <c r="Q53" s="5"/>
      <c r="R53" s="5"/>
      <c r="S53" s="74">
        <f t="shared" si="15"/>
        <v>0</v>
      </c>
      <c r="T53" s="5"/>
      <c r="U53" s="5"/>
      <c r="V53" s="5"/>
      <c r="W53" s="5"/>
      <c r="X53" s="3">
        <f t="shared" si="16"/>
        <v>0</v>
      </c>
      <c r="Y53" s="5"/>
      <c r="Z53" s="145"/>
      <c r="AA53" s="54" t="e">
        <f t="shared" si="17"/>
        <v>#DIV/0!</v>
      </c>
      <c r="AB53" s="69">
        <v>47</v>
      </c>
    </row>
    <row r="54" spans="1:28" hidden="1" x14ac:dyDescent="0.2">
      <c r="A54" s="69">
        <v>48</v>
      </c>
      <c r="B54" s="118"/>
      <c r="C54" s="6"/>
      <c r="D54" s="119"/>
      <c r="E54" s="5"/>
      <c r="F54" s="5"/>
      <c r="G54" s="5"/>
      <c r="H54" s="71">
        <f t="shared" si="12"/>
        <v>0</v>
      </c>
      <c r="I54" s="5"/>
      <c r="J54" s="5"/>
      <c r="K54" s="72">
        <f t="shared" si="13"/>
        <v>0</v>
      </c>
      <c r="L54" s="73">
        <f t="shared" si="14"/>
        <v>0</v>
      </c>
      <c r="M54" s="5"/>
      <c r="N54" s="5"/>
      <c r="O54" s="5"/>
      <c r="P54" s="5"/>
      <c r="Q54" s="5"/>
      <c r="R54" s="5"/>
      <c r="S54" s="74">
        <f t="shared" si="15"/>
        <v>0</v>
      </c>
      <c r="T54" s="5"/>
      <c r="U54" s="5"/>
      <c r="V54" s="5"/>
      <c r="W54" s="5"/>
      <c r="X54" s="3">
        <f t="shared" si="16"/>
        <v>0</v>
      </c>
      <c r="Y54" s="5"/>
      <c r="Z54" s="145"/>
      <c r="AA54" s="54" t="e">
        <f t="shared" si="17"/>
        <v>#DIV/0!</v>
      </c>
      <c r="AB54" s="69">
        <v>48</v>
      </c>
    </row>
    <row r="55" spans="1:28" hidden="1" x14ac:dyDescent="0.2">
      <c r="A55" s="69">
        <v>49</v>
      </c>
      <c r="B55" s="69"/>
      <c r="C55" s="6"/>
      <c r="D55" s="119"/>
      <c r="E55" s="5"/>
      <c r="F55" s="5"/>
      <c r="G55" s="5"/>
      <c r="H55" s="71">
        <f t="shared" ref="H55:H67" si="18">E55+F55+G55</f>
        <v>0</v>
      </c>
      <c r="I55" s="5"/>
      <c r="J55" s="5"/>
      <c r="K55" s="72">
        <f t="shared" ref="K55:K67" si="19">H55+I55+J55</f>
        <v>0</v>
      </c>
      <c r="L55" s="73">
        <f t="shared" ref="L55:L67" si="20">MAX(E55,F55,G55,I55,J55)</f>
        <v>0</v>
      </c>
      <c r="M55" s="5"/>
      <c r="N55" s="5"/>
      <c r="O55" s="5"/>
      <c r="P55" s="5"/>
      <c r="Q55" s="5"/>
      <c r="R55" s="5"/>
      <c r="S55" s="74">
        <f t="shared" ref="S55:S67" si="21">SUM(K55+M55+N55+O55+P55+Q55+R55)</f>
        <v>0</v>
      </c>
      <c r="T55" s="5"/>
      <c r="U55" s="5"/>
      <c r="V55" s="5"/>
      <c r="W55" s="5"/>
      <c r="X55" s="3">
        <f t="shared" ref="X55:X67" si="22">K55+M55+O55+Q55+T55+U55+V55+W55</f>
        <v>0</v>
      </c>
      <c r="Y55" s="5"/>
      <c r="Z55" s="145"/>
      <c r="AA55" s="54" t="e">
        <f t="shared" ref="AA55:AA67" si="23">SUM(X55/COUNT(E55:G55,I55:J55,M55,O55,Q55,T55:W55))</f>
        <v>#DIV/0!</v>
      </c>
      <c r="AB55" s="69">
        <v>49</v>
      </c>
    </row>
    <row r="56" spans="1:28" hidden="1" x14ac:dyDescent="0.2">
      <c r="A56" s="69">
        <v>50</v>
      </c>
      <c r="B56" s="69"/>
      <c r="C56" s="6"/>
      <c r="D56" s="70"/>
      <c r="E56" s="5"/>
      <c r="F56" s="5"/>
      <c r="G56" s="5"/>
      <c r="H56" s="71">
        <f t="shared" si="18"/>
        <v>0</v>
      </c>
      <c r="I56" s="5"/>
      <c r="J56" s="5"/>
      <c r="K56" s="72">
        <f t="shared" si="19"/>
        <v>0</v>
      </c>
      <c r="L56" s="73">
        <f t="shared" si="20"/>
        <v>0</v>
      </c>
      <c r="M56" s="5"/>
      <c r="N56" s="5"/>
      <c r="O56" s="5"/>
      <c r="P56" s="5"/>
      <c r="Q56" s="5"/>
      <c r="R56" s="5"/>
      <c r="S56" s="74">
        <f t="shared" si="21"/>
        <v>0</v>
      </c>
      <c r="T56" s="5"/>
      <c r="U56" s="5"/>
      <c r="V56" s="5"/>
      <c r="W56" s="5"/>
      <c r="X56" s="3">
        <f t="shared" si="22"/>
        <v>0</v>
      </c>
      <c r="Y56" s="5"/>
      <c r="Z56" s="145"/>
      <c r="AA56" s="54" t="e">
        <f t="shared" si="23"/>
        <v>#DIV/0!</v>
      </c>
      <c r="AB56" s="69">
        <v>50</v>
      </c>
    </row>
    <row r="57" spans="1:28" hidden="1" x14ac:dyDescent="0.2">
      <c r="A57" s="69">
        <v>51</v>
      </c>
      <c r="B57" s="69"/>
      <c r="C57" s="6"/>
      <c r="D57" s="70"/>
      <c r="E57" s="5"/>
      <c r="F57" s="5"/>
      <c r="G57" s="5"/>
      <c r="H57" s="71">
        <f t="shared" si="18"/>
        <v>0</v>
      </c>
      <c r="I57" s="5"/>
      <c r="J57" s="5"/>
      <c r="K57" s="72">
        <f t="shared" si="19"/>
        <v>0</v>
      </c>
      <c r="L57" s="73">
        <f t="shared" si="20"/>
        <v>0</v>
      </c>
      <c r="M57" s="5"/>
      <c r="N57" s="5"/>
      <c r="O57" s="5"/>
      <c r="P57" s="5"/>
      <c r="Q57" s="5"/>
      <c r="R57" s="5"/>
      <c r="S57" s="74">
        <f t="shared" si="21"/>
        <v>0</v>
      </c>
      <c r="T57" s="5"/>
      <c r="U57" s="5"/>
      <c r="V57" s="5"/>
      <c r="W57" s="5"/>
      <c r="X57" s="3">
        <f t="shared" si="22"/>
        <v>0</v>
      </c>
      <c r="Y57" s="5"/>
      <c r="Z57" s="145"/>
      <c r="AA57" s="54" t="e">
        <f t="shared" si="23"/>
        <v>#DIV/0!</v>
      </c>
      <c r="AB57" s="69">
        <v>51</v>
      </c>
    </row>
    <row r="58" spans="1:28" hidden="1" x14ac:dyDescent="0.2">
      <c r="A58" s="69">
        <v>52</v>
      </c>
      <c r="B58" s="69"/>
      <c r="C58" s="6"/>
      <c r="D58" s="70"/>
      <c r="E58" s="5"/>
      <c r="F58" s="5"/>
      <c r="G58" s="5"/>
      <c r="H58" s="71">
        <f t="shared" si="18"/>
        <v>0</v>
      </c>
      <c r="I58" s="5"/>
      <c r="J58" s="5"/>
      <c r="K58" s="72">
        <f t="shared" si="19"/>
        <v>0</v>
      </c>
      <c r="L58" s="73">
        <f t="shared" si="20"/>
        <v>0</v>
      </c>
      <c r="M58" s="5"/>
      <c r="N58" s="5"/>
      <c r="O58" s="5"/>
      <c r="P58" s="5"/>
      <c r="Q58" s="5"/>
      <c r="R58" s="5"/>
      <c r="S58" s="74">
        <f t="shared" si="21"/>
        <v>0</v>
      </c>
      <c r="T58" s="5"/>
      <c r="U58" s="5"/>
      <c r="V58" s="5"/>
      <c r="W58" s="5"/>
      <c r="X58" s="3">
        <f t="shared" si="22"/>
        <v>0</v>
      </c>
      <c r="Y58" s="5"/>
      <c r="Z58" s="145"/>
      <c r="AA58" s="54" t="e">
        <f t="shared" si="23"/>
        <v>#DIV/0!</v>
      </c>
      <c r="AB58" s="69">
        <v>52</v>
      </c>
    </row>
    <row r="59" spans="1:28" hidden="1" x14ac:dyDescent="0.2">
      <c r="A59" s="69">
        <v>53</v>
      </c>
      <c r="B59" s="69"/>
      <c r="C59" s="6"/>
      <c r="D59" s="70"/>
      <c r="E59" s="5"/>
      <c r="F59" s="5"/>
      <c r="G59" s="5"/>
      <c r="H59" s="71">
        <f t="shared" si="18"/>
        <v>0</v>
      </c>
      <c r="I59" s="5"/>
      <c r="J59" s="5"/>
      <c r="K59" s="72">
        <f t="shared" si="19"/>
        <v>0</v>
      </c>
      <c r="L59" s="73">
        <f t="shared" si="20"/>
        <v>0</v>
      </c>
      <c r="M59" s="5"/>
      <c r="N59" s="5"/>
      <c r="O59" s="5"/>
      <c r="P59" s="5"/>
      <c r="Q59" s="5"/>
      <c r="R59" s="5"/>
      <c r="S59" s="74">
        <f t="shared" si="21"/>
        <v>0</v>
      </c>
      <c r="T59" s="5"/>
      <c r="U59" s="5"/>
      <c r="V59" s="5"/>
      <c r="W59" s="5"/>
      <c r="X59" s="3">
        <f t="shared" si="22"/>
        <v>0</v>
      </c>
      <c r="Y59" s="5"/>
      <c r="Z59" s="145"/>
      <c r="AA59" s="54" t="e">
        <f t="shared" si="23"/>
        <v>#DIV/0!</v>
      </c>
      <c r="AB59" s="69">
        <v>53</v>
      </c>
    </row>
    <row r="60" spans="1:28" hidden="1" x14ac:dyDescent="0.2">
      <c r="A60" s="69">
        <v>54</v>
      </c>
      <c r="B60" s="69"/>
      <c r="C60" s="6"/>
      <c r="D60" s="70"/>
      <c r="E60" s="5"/>
      <c r="F60" s="5"/>
      <c r="G60" s="5"/>
      <c r="H60" s="71">
        <f t="shared" si="18"/>
        <v>0</v>
      </c>
      <c r="I60" s="5"/>
      <c r="J60" s="5"/>
      <c r="K60" s="72">
        <f t="shared" si="19"/>
        <v>0</v>
      </c>
      <c r="L60" s="73">
        <f t="shared" si="20"/>
        <v>0</v>
      </c>
      <c r="M60" s="5"/>
      <c r="N60" s="5"/>
      <c r="O60" s="5"/>
      <c r="P60" s="5"/>
      <c r="Q60" s="5"/>
      <c r="R60" s="5"/>
      <c r="S60" s="74">
        <f t="shared" si="21"/>
        <v>0</v>
      </c>
      <c r="T60" s="5"/>
      <c r="U60" s="5"/>
      <c r="V60" s="5"/>
      <c r="W60" s="5"/>
      <c r="X60" s="3">
        <f t="shared" si="22"/>
        <v>0</v>
      </c>
      <c r="Y60" s="5"/>
      <c r="Z60" s="145"/>
      <c r="AA60" s="54" t="e">
        <f t="shared" si="23"/>
        <v>#DIV/0!</v>
      </c>
      <c r="AB60" s="69">
        <v>54</v>
      </c>
    </row>
    <row r="61" spans="1:28" hidden="1" x14ac:dyDescent="0.2">
      <c r="A61" s="69">
        <v>55</v>
      </c>
      <c r="B61" s="69"/>
      <c r="C61" s="6"/>
      <c r="D61" s="70"/>
      <c r="E61" s="5"/>
      <c r="F61" s="5"/>
      <c r="G61" s="5"/>
      <c r="H61" s="71">
        <f t="shared" si="18"/>
        <v>0</v>
      </c>
      <c r="I61" s="5"/>
      <c r="J61" s="5"/>
      <c r="K61" s="72">
        <f t="shared" si="19"/>
        <v>0</v>
      </c>
      <c r="L61" s="73">
        <f t="shared" si="20"/>
        <v>0</v>
      </c>
      <c r="M61" s="5"/>
      <c r="N61" s="5"/>
      <c r="O61" s="5"/>
      <c r="P61" s="5"/>
      <c r="Q61" s="5"/>
      <c r="R61" s="5"/>
      <c r="S61" s="74">
        <f t="shared" si="21"/>
        <v>0</v>
      </c>
      <c r="T61" s="5"/>
      <c r="U61" s="5"/>
      <c r="V61" s="5"/>
      <c r="W61" s="5"/>
      <c r="X61" s="3">
        <f t="shared" si="22"/>
        <v>0</v>
      </c>
      <c r="Y61" s="5"/>
      <c r="Z61" s="145"/>
      <c r="AA61" s="54" t="e">
        <f t="shared" si="23"/>
        <v>#DIV/0!</v>
      </c>
      <c r="AB61" s="69">
        <v>55</v>
      </c>
    </row>
    <row r="62" spans="1:28" hidden="1" x14ac:dyDescent="0.2">
      <c r="A62" s="69">
        <v>56</v>
      </c>
      <c r="B62" s="69"/>
      <c r="C62" s="6"/>
      <c r="D62" s="70"/>
      <c r="E62" s="5"/>
      <c r="F62" s="5"/>
      <c r="G62" s="5"/>
      <c r="H62" s="71">
        <f t="shared" si="18"/>
        <v>0</v>
      </c>
      <c r="I62" s="5"/>
      <c r="J62" s="5"/>
      <c r="K62" s="72">
        <f t="shared" si="19"/>
        <v>0</v>
      </c>
      <c r="L62" s="73">
        <f t="shared" si="20"/>
        <v>0</v>
      </c>
      <c r="M62" s="5"/>
      <c r="N62" s="5"/>
      <c r="O62" s="5"/>
      <c r="P62" s="5"/>
      <c r="Q62" s="5"/>
      <c r="R62" s="5"/>
      <c r="S62" s="74">
        <f t="shared" si="21"/>
        <v>0</v>
      </c>
      <c r="T62" s="5"/>
      <c r="U62" s="5"/>
      <c r="V62" s="5"/>
      <c r="W62" s="5"/>
      <c r="X62" s="3">
        <f t="shared" si="22"/>
        <v>0</v>
      </c>
      <c r="Y62" s="5"/>
      <c r="Z62" s="145"/>
      <c r="AA62" s="54" t="e">
        <f t="shared" si="23"/>
        <v>#DIV/0!</v>
      </c>
      <c r="AB62" s="69">
        <v>56</v>
      </c>
    </row>
    <row r="63" spans="1:28" hidden="1" x14ac:dyDescent="0.2">
      <c r="A63" s="69">
        <v>57</v>
      </c>
      <c r="B63" s="69"/>
      <c r="C63" s="6"/>
      <c r="D63" s="70"/>
      <c r="E63" s="5"/>
      <c r="F63" s="5"/>
      <c r="G63" s="5"/>
      <c r="H63" s="71">
        <f t="shared" si="18"/>
        <v>0</v>
      </c>
      <c r="I63" s="5"/>
      <c r="J63" s="5"/>
      <c r="K63" s="72">
        <f t="shared" si="19"/>
        <v>0</v>
      </c>
      <c r="L63" s="73">
        <f t="shared" si="20"/>
        <v>0</v>
      </c>
      <c r="M63" s="5"/>
      <c r="N63" s="5"/>
      <c r="O63" s="5"/>
      <c r="P63" s="5"/>
      <c r="Q63" s="5"/>
      <c r="R63" s="5"/>
      <c r="S63" s="74">
        <f t="shared" si="21"/>
        <v>0</v>
      </c>
      <c r="T63" s="5"/>
      <c r="U63" s="5"/>
      <c r="V63" s="5"/>
      <c r="W63" s="5"/>
      <c r="X63" s="3">
        <f t="shared" si="22"/>
        <v>0</v>
      </c>
      <c r="Y63" s="5"/>
      <c r="Z63" s="145"/>
      <c r="AA63" s="54" t="e">
        <f t="shared" si="23"/>
        <v>#DIV/0!</v>
      </c>
      <c r="AB63" s="69">
        <v>57</v>
      </c>
    </row>
    <row r="64" spans="1:28" hidden="1" x14ac:dyDescent="0.2">
      <c r="A64" s="69">
        <v>58</v>
      </c>
      <c r="B64" s="69"/>
      <c r="C64" s="6"/>
      <c r="D64" s="70"/>
      <c r="E64" s="5"/>
      <c r="F64" s="5"/>
      <c r="G64" s="5"/>
      <c r="H64" s="71">
        <f t="shared" si="18"/>
        <v>0</v>
      </c>
      <c r="I64" s="5"/>
      <c r="J64" s="5"/>
      <c r="K64" s="72">
        <f t="shared" si="19"/>
        <v>0</v>
      </c>
      <c r="L64" s="73">
        <f t="shared" si="20"/>
        <v>0</v>
      </c>
      <c r="M64" s="5"/>
      <c r="N64" s="5"/>
      <c r="O64" s="5"/>
      <c r="P64" s="5"/>
      <c r="Q64" s="5"/>
      <c r="R64" s="5"/>
      <c r="S64" s="74">
        <f t="shared" si="21"/>
        <v>0</v>
      </c>
      <c r="T64" s="5"/>
      <c r="U64" s="5"/>
      <c r="V64" s="5"/>
      <c r="W64" s="5"/>
      <c r="X64" s="3">
        <f t="shared" si="22"/>
        <v>0</v>
      </c>
      <c r="Y64" s="5"/>
      <c r="Z64" s="145"/>
      <c r="AA64" s="54" t="e">
        <f t="shared" si="23"/>
        <v>#DIV/0!</v>
      </c>
      <c r="AB64" s="69">
        <v>58</v>
      </c>
    </row>
    <row r="65" spans="1:28" hidden="1" x14ac:dyDescent="0.2">
      <c r="A65" s="69">
        <v>59</v>
      </c>
      <c r="B65" s="69"/>
      <c r="C65" s="6"/>
      <c r="D65" s="70"/>
      <c r="E65" s="5"/>
      <c r="F65" s="5"/>
      <c r="G65" s="5"/>
      <c r="H65" s="71">
        <f t="shared" si="18"/>
        <v>0</v>
      </c>
      <c r="I65" s="5"/>
      <c r="J65" s="5"/>
      <c r="K65" s="72">
        <f t="shared" si="19"/>
        <v>0</v>
      </c>
      <c r="L65" s="73">
        <f t="shared" si="20"/>
        <v>0</v>
      </c>
      <c r="M65" s="5"/>
      <c r="N65" s="5"/>
      <c r="O65" s="5"/>
      <c r="P65" s="5"/>
      <c r="Q65" s="5"/>
      <c r="R65" s="5"/>
      <c r="S65" s="74">
        <f t="shared" si="21"/>
        <v>0</v>
      </c>
      <c r="T65" s="5"/>
      <c r="U65" s="5"/>
      <c r="V65" s="5"/>
      <c r="W65" s="5"/>
      <c r="X65" s="3">
        <f t="shared" si="22"/>
        <v>0</v>
      </c>
      <c r="Y65" s="5"/>
      <c r="Z65" s="145"/>
      <c r="AA65" s="54" t="e">
        <f t="shared" si="23"/>
        <v>#DIV/0!</v>
      </c>
      <c r="AB65" s="69">
        <v>59</v>
      </c>
    </row>
    <row r="66" spans="1:28" hidden="1" x14ac:dyDescent="0.2">
      <c r="A66" s="69">
        <v>60</v>
      </c>
      <c r="B66" s="69"/>
      <c r="C66" s="6"/>
      <c r="D66" s="70"/>
      <c r="E66" s="5"/>
      <c r="F66" s="5"/>
      <c r="G66" s="5"/>
      <c r="H66" s="71">
        <f t="shared" si="18"/>
        <v>0</v>
      </c>
      <c r="I66" s="5"/>
      <c r="J66" s="5"/>
      <c r="K66" s="72">
        <f t="shared" si="19"/>
        <v>0</v>
      </c>
      <c r="L66" s="73">
        <f t="shared" si="20"/>
        <v>0</v>
      </c>
      <c r="M66" s="5"/>
      <c r="N66" s="5"/>
      <c r="O66" s="5"/>
      <c r="P66" s="5"/>
      <c r="Q66" s="5"/>
      <c r="R66" s="5"/>
      <c r="S66" s="74">
        <f t="shared" si="21"/>
        <v>0</v>
      </c>
      <c r="T66" s="5"/>
      <c r="U66" s="5"/>
      <c r="V66" s="5"/>
      <c r="W66" s="5"/>
      <c r="X66" s="3">
        <f t="shared" si="22"/>
        <v>0</v>
      </c>
      <c r="Y66" s="5"/>
      <c r="Z66" s="145"/>
      <c r="AA66" s="54" t="e">
        <f t="shared" si="23"/>
        <v>#DIV/0!</v>
      </c>
      <c r="AB66" s="69">
        <v>60</v>
      </c>
    </row>
    <row r="67" spans="1:28" hidden="1" x14ac:dyDescent="0.2">
      <c r="A67" s="69">
        <v>61</v>
      </c>
      <c r="B67" s="69"/>
      <c r="C67" s="6"/>
      <c r="D67" s="70"/>
      <c r="E67" s="5"/>
      <c r="F67" s="5"/>
      <c r="G67" s="5"/>
      <c r="H67" s="71">
        <f t="shared" si="18"/>
        <v>0</v>
      </c>
      <c r="I67" s="5"/>
      <c r="J67" s="5"/>
      <c r="K67" s="72">
        <f t="shared" si="19"/>
        <v>0</v>
      </c>
      <c r="L67" s="73">
        <f t="shared" si="20"/>
        <v>0</v>
      </c>
      <c r="M67" s="5"/>
      <c r="N67" s="5"/>
      <c r="O67" s="5"/>
      <c r="P67" s="5"/>
      <c r="Q67" s="5"/>
      <c r="R67" s="5"/>
      <c r="S67" s="74">
        <f t="shared" si="21"/>
        <v>0</v>
      </c>
      <c r="T67" s="5"/>
      <c r="U67" s="5"/>
      <c r="V67" s="5"/>
      <c r="W67" s="5"/>
      <c r="X67" s="3">
        <f t="shared" si="22"/>
        <v>0</v>
      </c>
      <c r="Y67" s="5"/>
      <c r="Z67" s="145"/>
      <c r="AA67" s="54" t="e">
        <f t="shared" si="23"/>
        <v>#DIV/0!</v>
      </c>
      <c r="AB67" s="69">
        <v>61</v>
      </c>
    </row>
    <row r="68" spans="1:28" x14ac:dyDescent="0.2">
      <c r="C68" s="1"/>
      <c r="E68" s="16"/>
      <c r="F68" s="16"/>
      <c r="G68" s="16"/>
      <c r="H68" s="39">
        <f>MAX(H5:H67)</f>
        <v>701</v>
      </c>
      <c r="I68" s="36"/>
      <c r="J68" s="16"/>
      <c r="K68" s="39"/>
      <c r="L68" s="39">
        <f>MAX(L5:L67)</f>
        <v>279</v>
      </c>
      <c r="M68" s="16"/>
      <c r="N68" s="16"/>
      <c r="O68" s="16"/>
      <c r="P68" s="16"/>
      <c r="Q68" s="16"/>
      <c r="R68" s="16"/>
      <c r="S68" s="39"/>
      <c r="T68" s="16"/>
      <c r="U68" s="16"/>
      <c r="V68" s="16"/>
      <c r="W68" s="16"/>
      <c r="X68" s="39"/>
      <c r="Y68" s="16"/>
      <c r="AB68" s="16"/>
    </row>
    <row r="69" spans="1:28" x14ac:dyDescent="0.2">
      <c r="E69" s="16"/>
      <c r="F69" s="16"/>
      <c r="G69" s="16"/>
      <c r="H69" s="16">
        <f>LARGE((H5:H36),2)</f>
        <v>682</v>
      </c>
      <c r="I69" s="36"/>
      <c r="J69" s="16"/>
      <c r="K69" s="39"/>
      <c r="L69" s="16">
        <f>LARGE((L5:L36),2)</f>
        <v>259</v>
      </c>
      <c r="M69" s="16"/>
      <c r="N69" s="16"/>
      <c r="O69" s="16"/>
      <c r="P69" s="16"/>
      <c r="Q69" s="16"/>
      <c r="R69" s="16"/>
      <c r="S69" s="39"/>
      <c r="T69" s="16"/>
      <c r="U69" s="16"/>
      <c r="V69" s="16"/>
      <c r="W69" s="16"/>
      <c r="X69" s="39"/>
      <c r="Y69" s="16"/>
      <c r="AB69" s="16"/>
    </row>
    <row r="70" spans="1:28" x14ac:dyDescent="0.2">
      <c r="C70" s="82"/>
      <c r="E70" s="2">
        <f>COUNTA(E5:E69)</f>
        <v>40</v>
      </c>
      <c r="F70" s="2">
        <f>COUNTA(F5:F69)</f>
        <v>40</v>
      </c>
      <c r="G70" s="2">
        <f>COUNTA(G5:G69)</f>
        <v>40</v>
      </c>
      <c r="I70" s="2">
        <f>COUNTA(I5:I69)</f>
        <v>40</v>
      </c>
      <c r="J70" s="2">
        <f>COUNTA(J5:J69)</f>
        <v>40</v>
      </c>
      <c r="M70" s="2">
        <f>COUNTA(M5:M69)</f>
        <v>22</v>
      </c>
      <c r="O70" s="2">
        <f>COUNTA(O5:O69)</f>
        <v>22</v>
      </c>
      <c r="Q70" s="2">
        <f>COUNTA(Q5:Q69)</f>
        <v>22</v>
      </c>
      <c r="T70" s="2">
        <f>COUNTA(T5:T69)</f>
        <v>2</v>
      </c>
      <c r="U70" s="2">
        <f>COUNTA(U5:U69)</f>
        <v>2</v>
      </c>
      <c r="V70" s="2">
        <f>COUNTA(V5:V69)</f>
        <v>2</v>
      </c>
      <c r="W70" s="2">
        <f>COUNTA(W5:W69)</f>
        <v>2</v>
      </c>
      <c r="X70" s="1">
        <f>SUM(E70:W70)</f>
        <v>274</v>
      </c>
    </row>
    <row r="71" spans="1:28" x14ac:dyDescent="0.2">
      <c r="C71" s="1"/>
    </row>
    <row r="73" spans="1:28" x14ac:dyDescent="0.2">
      <c r="C73" s="82"/>
    </row>
  </sheetData>
  <sortState xmlns:xlrd2="http://schemas.microsoft.com/office/spreadsheetml/2017/richdata2" ref="C5:AA9">
    <sortCondition ref="Y5:Y9"/>
  </sortState>
  <printOptions gridLines="1"/>
  <pageMargins left="0.25" right="0" top="0.25" bottom="0.25" header="0.5" footer="0.5"/>
  <pageSetup scale="107" orientation="landscape" horizontalDpi="4294967293" verticalDpi="4294967293" r:id="rId1"/>
  <headerFooter alignWithMargins="0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53"/>
  <sheetViews>
    <sheetView zoomScale="170" zoomScaleNormal="170" workbookViewId="0">
      <pane xSplit="4" topLeftCell="X1" activePane="topRight" state="frozen"/>
      <selection activeCell="S9" sqref="S9"/>
      <selection pane="topRight" activeCell="C20" sqref="C20"/>
    </sheetView>
  </sheetViews>
  <sheetFormatPr defaultColWidth="8.85546875" defaultRowHeight="12.75" x14ac:dyDescent="0.2"/>
  <cols>
    <col min="1" max="1" width="3.140625" style="85" bestFit="1" customWidth="1"/>
    <col min="2" max="2" width="3.140625" style="85" customWidth="1"/>
    <col min="3" max="3" width="19.28515625" style="50" customWidth="1"/>
    <col min="4" max="4" width="3.5703125" style="36" hidden="1" customWidth="1"/>
    <col min="5" max="5" width="3.5703125" style="50" hidden="1" customWidth="1"/>
    <col min="6" max="6" width="3.5703125" style="16" hidden="1" customWidth="1"/>
    <col min="7" max="7" width="3.7109375" style="16" hidden="1" customWidth="1"/>
    <col min="8" max="8" width="3.5703125" style="39" hidden="1" customWidth="1"/>
    <col min="9" max="9" width="3.5703125" style="16" hidden="1" customWidth="1"/>
    <col min="10" max="10" width="3.7109375" style="16" hidden="1" customWidth="1"/>
    <col min="11" max="11" width="3.5703125" style="39" hidden="1" customWidth="1"/>
    <col min="12" max="12" width="4" style="16" hidden="1" customWidth="1"/>
    <col min="13" max="13" width="3.7109375" style="16" hidden="1" customWidth="1"/>
    <col min="14" max="14" width="4.7109375" style="16" hidden="1" customWidth="1"/>
    <col min="15" max="15" width="4.85546875" style="39" hidden="1" customWidth="1"/>
    <col min="16" max="16" width="3.5703125" style="16" hidden="1" customWidth="1"/>
    <col min="17" max="17" width="3.7109375" style="16" hidden="1" customWidth="1"/>
    <col min="18" max="18" width="7.42578125" style="39" hidden="1" customWidth="1"/>
    <col min="19" max="19" width="3.5703125" style="16" hidden="1" customWidth="1"/>
    <col min="20" max="21" width="3.7109375" style="16" hidden="1" customWidth="1"/>
    <col min="22" max="23" width="4.5703125" style="39" hidden="1" customWidth="1"/>
    <col min="24" max="24" width="4.8554687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.710937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7.5703125" style="209" bestFit="1" customWidth="1"/>
    <col min="43" max="43" width="6.28515625" style="81" customWidth="1"/>
    <col min="44" max="44" width="2.7109375" style="2" bestFit="1" customWidth="1"/>
    <col min="45" max="16384" width="8.85546875" style="2"/>
  </cols>
  <sheetData>
    <row r="1" spans="1:44" x14ac:dyDescent="0.2">
      <c r="C1" s="29" t="s">
        <v>611</v>
      </c>
      <c r="D1" s="29"/>
      <c r="E1" s="201"/>
      <c r="H1" s="154"/>
      <c r="U1" s="86"/>
      <c r="V1" s="87"/>
      <c r="W1" s="88" t="s">
        <v>61</v>
      </c>
    </row>
    <row r="2" spans="1:44" x14ac:dyDescent="0.2">
      <c r="C2" s="89"/>
      <c r="E2" s="89"/>
      <c r="H2" s="16"/>
      <c r="K2" s="16"/>
      <c r="N2" s="289" t="s">
        <v>73</v>
      </c>
      <c r="O2" s="289"/>
      <c r="R2" s="16"/>
      <c r="U2" s="86"/>
      <c r="V2" s="86"/>
      <c r="W2" s="88" t="s">
        <v>1</v>
      </c>
      <c r="AA2" s="16"/>
      <c r="AE2" s="16"/>
      <c r="AI2" s="16"/>
      <c r="AN2" s="16"/>
    </row>
    <row r="3" spans="1:44" x14ac:dyDescent="0.2">
      <c r="C3" s="90" t="s">
        <v>9</v>
      </c>
      <c r="H3" s="16"/>
      <c r="K3" s="16"/>
      <c r="N3" s="91" t="s">
        <v>74</v>
      </c>
      <c r="O3" s="92" t="s">
        <v>75</v>
      </c>
      <c r="R3" s="16"/>
      <c r="U3" s="86" t="s">
        <v>1</v>
      </c>
      <c r="V3" s="93" t="s">
        <v>61</v>
      </c>
      <c r="W3" s="88" t="s">
        <v>63</v>
      </c>
      <c r="AA3" s="16"/>
      <c r="AE3" s="16"/>
      <c r="AI3" s="88" t="s">
        <v>76</v>
      </c>
      <c r="AN3" s="86" t="s">
        <v>77</v>
      </c>
      <c r="AO3" s="94"/>
      <c r="AQ3" s="37" t="s">
        <v>62</v>
      </c>
    </row>
    <row r="4" spans="1:44" s="105" customFormat="1" ht="15" customHeight="1" thickBot="1" x14ac:dyDescent="0.25">
      <c r="A4" s="95"/>
      <c r="B4" s="95" t="s">
        <v>64</v>
      </c>
      <c r="C4" s="29" t="s">
        <v>65</v>
      </c>
      <c r="D4" s="198" t="s">
        <v>78</v>
      </c>
      <c r="E4" s="202" t="s">
        <v>72</v>
      </c>
      <c r="F4" s="95">
        <v>1</v>
      </c>
      <c r="G4" s="95" t="s">
        <v>79</v>
      </c>
      <c r="H4" s="96" t="s">
        <v>80</v>
      </c>
      <c r="I4" s="95">
        <v>2</v>
      </c>
      <c r="J4" s="95" t="s">
        <v>79</v>
      </c>
      <c r="K4" s="97" t="s">
        <v>81</v>
      </c>
      <c r="L4" s="95">
        <v>3</v>
      </c>
      <c r="M4" s="95" t="s">
        <v>79</v>
      </c>
      <c r="N4" s="98" t="s">
        <v>1</v>
      </c>
      <c r="O4" s="99" t="s">
        <v>1</v>
      </c>
      <c r="P4" s="95">
        <v>4</v>
      </c>
      <c r="Q4" s="95" t="s">
        <v>79</v>
      </c>
      <c r="R4" s="100" t="s">
        <v>82</v>
      </c>
      <c r="S4" s="95">
        <v>5</v>
      </c>
      <c r="T4" s="95" t="s">
        <v>79</v>
      </c>
      <c r="U4" s="95" t="s">
        <v>79</v>
      </c>
      <c r="V4" s="101" t="s">
        <v>1</v>
      </c>
      <c r="W4" s="102" t="s">
        <v>18</v>
      </c>
      <c r="X4" s="95">
        <v>6</v>
      </c>
      <c r="Y4" s="95" t="s">
        <v>68</v>
      </c>
      <c r="Z4" s="95" t="s">
        <v>79</v>
      </c>
      <c r="AA4" s="103" t="s">
        <v>83</v>
      </c>
      <c r="AB4" s="95">
        <v>7</v>
      </c>
      <c r="AC4" s="95" t="s">
        <v>68</v>
      </c>
      <c r="AD4" s="95" t="s">
        <v>79</v>
      </c>
      <c r="AE4" s="104" t="s">
        <v>84</v>
      </c>
      <c r="AF4" s="95">
        <v>8</v>
      </c>
      <c r="AG4" s="95" t="s">
        <v>68</v>
      </c>
      <c r="AH4" s="95" t="s">
        <v>79</v>
      </c>
      <c r="AI4" s="96" t="s">
        <v>1</v>
      </c>
      <c r="AJ4" s="95">
        <v>9</v>
      </c>
      <c r="AK4" s="95">
        <v>10</v>
      </c>
      <c r="AL4" s="95">
        <v>11</v>
      </c>
      <c r="AM4" s="95">
        <v>12</v>
      </c>
      <c r="AN4" s="95" t="s">
        <v>1</v>
      </c>
      <c r="AO4" s="105" t="s">
        <v>70</v>
      </c>
      <c r="AP4" s="210" t="s">
        <v>71</v>
      </c>
      <c r="AQ4" s="106" t="s">
        <v>72</v>
      </c>
    </row>
    <row r="5" spans="1:44" x14ac:dyDescent="0.2">
      <c r="A5" s="107">
        <v>1</v>
      </c>
      <c r="B5" s="107"/>
      <c r="C5" s="49" t="s">
        <v>643</v>
      </c>
      <c r="D5" s="199" t="s">
        <v>361</v>
      </c>
      <c r="E5" s="231">
        <v>152</v>
      </c>
      <c r="F5" s="110">
        <v>190</v>
      </c>
      <c r="G5" s="110">
        <f>ROUNDDOWN((200-E5)*0.9, 0)</f>
        <v>43</v>
      </c>
      <c r="H5" s="121">
        <f>SUM(F5:G5)</f>
        <v>233</v>
      </c>
      <c r="I5" s="120">
        <v>258</v>
      </c>
      <c r="J5" s="120">
        <f>G5</f>
        <v>43</v>
      </c>
      <c r="K5" s="122">
        <f>F5+G5+I5+J5</f>
        <v>534</v>
      </c>
      <c r="L5" s="120">
        <v>199</v>
      </c>
      <c r="M5" s="120">
        <f>J5</f>
        <v>43</v>
      </c>
      <c r="N5" s="123">
        <f>F5+I5+L5</f>
        <v>647</v>
      </c>
      <c r="O5" s="130">
        <f>F5+G5+I5+J5+L5+M5</f>
        <v>776</v>
      </c>
      <c r="P5" s="120">
        <v>155</v>
      </c>
      <c r="Q5" s="120">
        <f>G5</f>
        <v>43</v>
      </c>
      <c r="R5" s="124">
        <f>O5+P5+Q5</f>
        <v>974</v>
      </c>
      <c r="S5" s="120">
        <v>172</v>
      </c>
      <c r="T5" s="120">
        <f>G5</f>
        <v>43</v>
      </c>
      <c r="U5" s="120">
        <f>G5+J5+M5+Q5+T5</f>
        <v>215</v>
      </c>
      <c r="V5" s="125">
        <f>R5+S5+T5</f>
        <v>1189</v>
      </c>
      <c r="W5" s="121">
        <f>MAX(F5,I5,L5,P5,S5)</f>
        <v>258</v>
      </c>
      <c r="X5" s="120">
        <v>171</v>
      </c>
      <c r="Y5" s="120">
        <v>0</v>
      </c>
      <c r="Z5" s="110">
        <f>G5</f>
        <v>43</v>
      </c>
      <c r="AA5" s="126">
        <f>V5+X5+Z5+Y5</f>
        <v>1403</v>
      </c>
      <c r="AB5" s="120">
        <v>233</v>
      </c>
      <c r="AC5" s="120">
        <v>30</v>
      </c>
      <c r="AD5" s="120">
        <f>Z5</f>
        <v>43</v>
      </c>
      <c r="AE5" s="127">
        <f>AA5+AB5+AD5+AC5</f>
        <v>1709</v>
      </c>
      <c r="AF5" s="120">
        <v>204</v>
      </c>
      <c r="AG5" s="120">
        <v>30</v>
      </c>
      <c r="AH5" s="120">
        <f>Z5</f>
        <v>43</v>
      </c>
      <c r="AI5" s="121">
        <f>AE5+AF5+AH5+AG5</f>
        <v>1986</v>
      </c>
      <c r="AJ5" s="120"/>
      <c r="AK5" s="120"/>
      <c r="AL5" s="120"/>
      <c r="AM5" s="120"/>
      <c r="AN5" s="128">
        <f>F5+I5+L5+P5+S5+X5+AB5+AF5+AJ5+AK5+AL5+AM5</f>
        <v>1582</v>
      </c>
      <c r="AO5" s="120">
        <v>1</v>
      </c>
      <c r="AP5" s="205">
        <v>377</v>
      </c>
      <c r="AQ5" s="239">
        <f>SUM(AN5/COUNT(F5,I5,L5,P5,S5,X5,AB5,AF5,AJ5,AK5,AL5,AM5))</f>
        <v>197.75</v>
      </c>
      <c r="AR5" s="107">
        <v>1</v>
      </c>
    </row>
    <row r="6" spans="1:44" x14ac:dyDescent="0.2">
      <c r="A6" s="107">
        <v>2</v>
      </c>
      <c r="B6" s="107" t="s">
        <v>64</v>
      </c>
      <c r="C6" s="49" t="s">
        <v>278</v>
      </c>
      <c r="D6" s="199" t="s">
        <v>669</v>
      </c>
      <c r="E6" s="231">
        <v>176</v>
      </c>
      <c r="F6" s="120">
        <v>210</v>
      </c>
      <c r="G6" s="110">
        <f>ROUNDDOWN((200-E6)*0.9, 0)</f>
        <v>21</v>
      </c>
      <c r="H6" s="121">
        <f>SUM(F6:G6)</f>
        <v>231</v>
      </c>
      <c r="I6" s="120">
        <v>157</v>
      </c>
      <c r="J6" s="120">
        <f>G6</f>
        <v>21</v>
      </c>
      <c r="K6" s="122">
        <f>F6+G6+I6+J6</f>
        <v>409</v>
      </c>
      <c r="L6" s="120">
        <v>247</v>
      </c>
      <c r="M6" s="120">
        <f>J6</f>
        <v>21</v>
      </c>
      <c r="N6" s="123">
        <f>F6+I6+L6</f>
        <v>614</v>
      </c>
      <c r="O6" s="130">
        <f>F6+G6+I6+J6+L6+M6</f>
        <v>677</v>
      </c>
      <c r="P6" s="120">
        <v>157</v>
      </c>
      <c r="Q6" s="120">
        <f>G6</f>
        <v>21</v>
      </c>
      <c r="R6" s="124">
        <f>O6+P6+Q6</f>
        <v>855</v>
      </c>
      <c r="S6" s="120">
        <v>171</v>
      </c>
      <c r="T6" s="120">
        <f>G6</f>
        <v>21</v>
      </c>
      <c r="U6" s="120">
        <f>G6+J6+M6+Q6+T6</f>
        <v>105</v>
      </c>
      <c r="V6" s="125">
        <f>R6+S6+T6</f>
        <v>1047</v>
      </c>
      <c r="W6" s="121">
        <f>MAX(F6,I6,L6,P6,S6)</f>
        <v>247</v>
      </c>
      <c r="X6" s="120">
        <v>214</v>
      </c>
      <c r="Y6" s="120">
        <v>30</v>
      </c>
      <c r="Z6" s="110">
        <f>G6</f>
        <v>21</v>
      </c>
      <c r="AA6" s="126">
        <f>V6+X6+Z6+Y6</f>
        <v>1312</v>
      </c>
      <c r="AB6" s="120">
        <v>224</v>
      </c>
      <c r="AC6" s="120">
        <v>30</v>
      </c>
      <c r="AD6" s="120">
        <f>Z6</f>
        <v>21</v>
      </c>
      <c r="AE6" s="127">
        <f>AA6+AB6+AD6+AC6</f>
        <v>1587</v>
      </c>
      <c r="AF6" s="120">
        <v>203</v>
      </c>
      <c r="AG6" s="120">
        <v>30</v>
      </c>
      <c r="AH6" s="120">
        <f>Z6</f>
        <v>21</v>
      </c>
      <c r="AI6" s="121">
        <f>AE6+AF6+AH6+AG6</f>
        <v>1841</v>
      </c>
      <c r="AJ6" s="120"/>
      <c r="AK6" s="120"/>
      <c r="AL6" s="120">
        <v>257</v>
      </c>
      <c r="AM6" s="120"/>
      <c r="AN6" s="128">
        <f>F6+I6+L6+P6+S6+X6+AB6+AF6+AJ6+AK6+AL6+AM6</f>
        <v>1840</v>
      </c>
      <c r="AO6" s="120">
        <v>2</v>
      </c>
      <c r="AP6" s="205">
        <v>192</v>
      </c>
      <c r="AQ6" s="239">
        <f>SUM(AN6/COUNT(F6,I6,L6,P6,S6,X6,AB6,AF6,AJ6,AK6,AL6,AM6))</f>
        <v>204.44444444444446</v>
      </c>
      <c r="AR6" s="107">
        <v>2</v>
      </c>
    </row>
    <row r="7" spans="1:44" x14ac:dyDescent="0.2">
      <c r="A7" s="107">
        <v>3</v>
      </c>
      <c r="B7" s="118"/>
      <c r="C7" s="49" t="s">
        <v>649</v>
      </c>
      <c r="D7" s="199" t="s">
        <v>678</v>
      </c>
      <c r="E7" s="231">
        <v>155</v>
      </c>
      <c r="F7" s="120">
        <v>158</v>
      </c>
      <c r="G7" s="110">
        <f>ROUNDDOWN((200-E7)*0.9, 0)</f>
        <v>40</v>
      </c>
      <c r="H7" s="121">
        <f>SUM(F7:G7)</f>
        <v>198</v>
      </c>
      <c r="I7" s="120">
        <v>191</v>
      </c>
      <c r="J7" s="120">
        <f>G7</f>
        <v>40</v>
      </c>
      <c r="K7" s="122">
        <f>F7+G7+I7+J7</f>
        <v>429</v>
      </c>
      <c r="L7" s="120">
        <v>202</v>
      </c>
      <c r="M7" s="120">
        <f>J7</f>
        <v>40</v>
      </c>
      <c r="N7" s="123">
        <f>F7+I7+L7</f>
        <v>551</v>
      </c>
      <c r="O7" s="130">
        <f>F7+G7+I7+J7+L7+M7</f>
        <v>671</v>
      </c>
      <c r="P7" s="120">
        <v>166</v>
      </c>
      <c r="Q7" s="120">
        <f>G7</f>
        <v>40</v>
      </c>
      <c r="R7" s="124">
        <f>O7+P7+Q7</f>
        <v>877</v>
      </c>
      <c r="S7" s="120">
        <v>169</v>
      </c>
      <c r="T7" s="120">
        <f>G7</f>
        <v>40</v>
      </c>
      <c r="U7" s="120">
        <f>G7+J7+M7+Q7+T7</f>
        <v>200</v>
      </c>
      <c r="V7" s="125">
        <f>R7+S7+T7</f>
        <v>1086</v>
      </c>
      <c r="W7" s="121">
        <f>MAX(F7,I7,L7,P7,S7)</f>
        <v>202</v>
      </c>
      <c r="X7" s="120">
        <v>141</v>
      </c>
      <c r="Y7" s="120">
        <v>30</v>
      </c>
      <c r="Z7" s="110">
        <f>G7</f>
        <v>40</v>
      </c>
      <c r="AA7" s="126">
        <f>V7+X7+Z7+Y7</f>
        <v>1297</v>
      </c>
      <c r="AB7" s="120">
        <v>216</v>
      </c>
      <c r="AC7" s="120">
        <v>30</v>
      </c>
      <c r="AD7" s="120">
        <f>Z7</f>
        <v>40</v>
      </c>
      <c r="AE7" s="127">
        <f>AA7+AB7+AD7+AC7</f>
        <v>1583</v>
      </c>
      <c r="AF7" s="120">
        <v>187</v>
      </c>
      <c r="AG7" s="120">
        <v>30</v>
      </c>
      <c r="AH7" s="120">
        <f>Z7</f>
        <v>40</v>
      </c>
      <c r="AI7" s="121">
        <f>AE7+AF7+AH7+AG7</f>
        <v>1840</v>
      </c>
      <c r="AJ7" s="120"/>
      <c r="AK7" s="120">
        <v>171</v>
      </c>
      <c r="AL7" s="120">
        <v>230</v>
      </c>
      <c r="AM7" s="120"/>
      <c r="AN7" s="128">
        <f>F7+I7+L7+P7+S7+X7+AB7+AF7+AJ7+AK7+AL7+AM7</f>
        <v>1831</v>
      </c>
      <c r="AO7" s="120">
        <v>3</v>
      </c>
      <c r="AP7" s="205">
        <v>159</v>
      </c>
      <c r="AQ7" s="239">
        <f>SUM(AN7/COUNT(F7,I7,L7,P7,S7,X7,AB7,AF7,AJ7,AK7,AL7,AM7))</f>
        <v>183.1</v>
      </c>
      <c r="AR7" s="107">
        <v>3</v>
      </c>
    </row>
    <row r="8" spans="1:44" x14ac:dyDescent="0.2">
      <c r="A8" s="107">
        <v>4</v>
      </c>
      <c r="B8" s="107"/>
      <c r="C8" s="49" t="s">
        <v>441</v>
      </c>
      <c r="D8" s="199" t="s">
        <v>675</v>
      </c>
      <c r="E8" s="231">
        <v>165</v>
      </c>
      <c r="F8" s="120">
        <v>279</v>
      </c>
      <c r="G8" s="110">
        <f>ROUNDDOWN((200-E8)*0.9, 0)</f>
        <v>31</v>
      </c>
      <c r="H8" s="121">
        <f>SUM(F8:G8)</f>
        <v>310</v>
      </c>
      <c r="I8" s="120">
        <v>211</v>
      </c>
      <c r="J8" s="120">
        <f>G8</f>
        <v>31</v>
      </c>
      <c r="K8" s="122">
        <f>F8+G8+I8+J8</f>
        <v>552</v>
      </c>
      <c r="L8" s="120">
        <v>166</v>
      </c>
      <c r="M8" s="120">
        <f>J8</f>
        <v>31</v>
      </c>
      <c r="N8" s="123">
        <f>F8+I8+L8</f>
        <v>656</v>
      </c>
      <c r="O8" s="130">
        <f>F8+G8+I8+J8+L8+M8</f>
        <v>749</v>
      </c>
      <c r="P8" s="120">
        <v>161</v>
      </c>
      <c r="Q8" s="120">
        <f>G8</f>
        <v>31</v>
      </c>
      <c r="R8" s="124">
        <f>O8+P8+Q8</f>
        <v>941</v>
      </c>
      <c r="S8" s="120">
        <v>167</v>
      </c>
      <c r="T8" s="120">
        <f>G8</f>
        <v>31</v>
      </c>
      <c r="U8" s="120">
        <f>G8+J8+M8+Q8+T8</f>
        <v>155</v>
      </c>
      <c r="V8" s="125">
        <f>R8+S8+T8</f>
        <v>1139</v>
      </c>
      <c r="W8" s="121">
        <f>MAX(F8,I8,L8,P8,S8)</f>
        <v>279</v>
      </c>
      <c r="X8" s="120">
        <v>170</v>
      </c>
      <c r="Y8" s="120">
        <v>30</v>
      </c>
      <c r="Z8" s="110">
        <f>G8</f>
        <v>31</v>
      </c>
      <c r="AA8" s="126">
        <f>V8+X8+Z8+Y8</f>
        <v>1370</v>
      </c>
      <c r="AB8" s="120">
        <v>187</v>
      </c>
      <c r="AC8" s="120">
        <v>30</v>
      </c>
      <c r="AD8" s="120">
        <f>Z8</f>
        <v>31</v>
      </c>
      <c r="AE8" s="127">
        <f>AA8+AB8+AD8+AC8</f>
        <v>1618</v>
      </c>
      <c r="AF8" s="120">
        <v>167</v>
      </c>
      <c r="AG8" s="120">
        <v>0</v>
      </c>
      <c r="AH8" s="120">
        <f>Z8</f>
        <v>31</v>
      </c>
      <c r="AI8" s="121">
        <f>AE8+AF8+AH8+AG8</f>
        <v>1816</v>
      </c>
      <c r="AJ8" s="120">
        <v>184</v>
      </c>
      <c r="AK8" s="120">
        <v>155</v>
      </c>
      <c r="AL8" s="120"/>
      <c r="AM8" s="120"/>
      <c r="AN8" s="128">
        <f>F8+I8+L8+P8+S8+X8+AB8+AF8+AJ8+AK8+AL8+AM8</f>
        <v>1847</v>
      </c>
      <c r="AO8" s="120">
        <v>4</v>
      </c>
      <c r="AP8" s="205">
        <v>151</v>
      </c>
      <c r="AQ8" s="239">
        <f>SUM(AN8/COUNT(F8,I8,L8,P8,S8,X8,AB8,AF8,AJ8,AK8,AL8,AM8))</f>
        <v>184.7</v>
      </c>
      <c r="AR8" s="107">
        <v>4</v>
      </c>
    </row>
    <row r="9" spans="1:44" x14ac:dyDescent="0.2">
      <c r="A9" s="107">
        <v>5</v>
      </c>
      <c r="B9" s="118"/>
      <c r="C9" s="49" t="s">
        <v>740</v>
      </c>
      <c r="D9" s="199" t="s">
        <v>741</v>
      </c>
      <c r="E9" s="49">
        <v>159</v>
      </c>
      <c r="F9" s="120">
        <v>186</v>
      </c>
      <c r="G9" s="110">
        <f>ROUNDDOWN((200-E9)*0.9, 0)</f>
        <v>36</v>
      </c>
      <c r="H9" s="121">
        <f>SUM(F9:G9)</f>
        <v>222</v>
      </c>
      <c r="I9" s="120">
        <v>148</v>
      </c>
      <c r="J9" s="120">
        <f>G9</f>
        <v>36</v>
      </c>
      <c r="K9" s="122">
        <f>F9+G9+I9+J9</f>
        <v>406</v>
      </c>
      <c r="L9" s="120">
        <v>136</v>
      </c>
      <c r="M9" s="120">
        <f>J9</f>
        <v>36</v>
      </c>
      <c r="N9" s="123">
        <f>F9+I9+L9</f>
        <v>470</v>
      </c>
      <c r="O9" s="130">
        <f>F9+G9+I9+J9+L9+M9</f>
        <v>578</v>
      </c>
      <c r="P9" s="120">
        <v>179</v>
      </c>
      <c r="Q9" s="120">
        <f>G9</f>
        <v>36</v>
      </c>
      <c r="R9" s="124">
        <f>O9+P9+Q9</f>
        <v>793</v>
      </c>
      <c r="S9" s="120">
        <v>174</v>
      </c>
      <c r="T9" s="120">
        <f>G9</f>
        <v>36</v>
      </c>
      <c r="U9" s="120">
        <f>G9+J9+M9+Q9+T9</f>
        <v>180</v>
      </c>
      <c r="V9" s="125">
        <f>R9+S9+T9</f>
        <v>1003</v>
      </c>
      <c r="W9" s="121">
        <f>MAX(F9,I9,L9,P9,S9)</f>
        <v>186</v>
      </c>
      <c r="X9" s="120">
        <v>186</v>
      </c>
      <c r="Y9" s="120">
        <v>30</v>
      </c>
      <c r="Z9" s="110">
        <f>G9</f>
        <v>36</v>
      </c>
      <c r="AA9" s="126">
        <f>V9+X9+Z9+Y9</f>
        <v>1255</v>
      </c>
      <c r="AB9" s="120">
        <v>187</v>
      </c>
      <c r="AC9" s="120">
        <v>30</v>
      </c>
      <c r="AD9" s="120">
        <f>Z9</f>
        <v>36</v>
      </c>
      <c r="AE9" s="127">
        <f>AA9+AB9+AD9+AC9</f>
        <v>1508</v>
      </c>
      <c r="AF9" s="120">
        <v>224</v>
      </c>
      <c r="AG9" s="120">
        <v>30</v>
      </c>
      <c r="AH9" s="120">
        <f>Z9</f>
        <v>36</v>
      </c>
      <c r="AI9" s="121">
        <f>AE9+AF9+AH9+AG9</f>
        <v>1798</v>
      </c>
      <c r="AJ9" s="120">
        <v>174</v>
      </c>
      <c r="AK9" s="120"/>
      <c r="AL9" s="120"/>
      <c r="AM9" s="120"/>
      <c r="AN9" s="128">
        <f>F9+I9+L9+P9+S9+X9+AB9+AF9+AJ9+AK9+AL9+AM9</f>
        <v>1594</v>
      </c>
      <c r="AO9" s="120">
        <v>5</v>
      </c>
      <c r="AP9" s="205">
        <v>142</v>
      </c>
      <c r="AQ9" s="239">
        <f>SUM(AN9/COUNT(F9,I9,L9,P9,S9,X9,AB9,AF9,AJ9,AK9,AL9,AM9))</f>
        <v>177.11111111111111</v>
      </c>
      <c r="AR9" s="107">
        <v>5</v>
      </c>
    </row>
    <row r="10" spans="1:44" x14ac:dyDescent="0.2">
      <c r="A10" s="107"/>
      <c r="B10" s="118"/>
      <c r="C10" s="218"/>
      <c r="D10" s="199"/>
      <c r="E10" s="49"/>
      <c r="F10" s="120"/>
      <c r="G10" s="110"/>
      <c r="H10" s="121"/>
      <c r="I10" s="120"/>
      <c r="J10" s="120"/>
      <c r="K10" s="122"/>
      <c r="L10" s="120"/>
      <c r="M10" s="120"/>
      <c r="N10" s="123"/>
      <c r="O10" s="130"/>
      <c r="P10" s="120"/>
      <c r="Q10" s="120"/>
      <c r="R10" s="124"/>
      <c r="S10" s="120"/>
      <c r="T10" s="120"/>
      <c r="U10" s="120"/>
      <c r="V10" s="125"/>
      <c r="W10" s="121"/>
      <c r="X10" s="120"/>
      <c r="Y10" s="120"/>
      <c r="Z10" s="110"/>
      <c r="AA10" s="126"/>
      <c r="AB10" s="120"/>
      <c r="AC10" s="120"/>
      <c r="AD10" s="120"/>
      <c r="AE10" s="127"/>
      <c r="AF10" s="120"/>
      <c r="AG10" s="120"/>
      <c r="AH10" s="120"/>
      <c r="AI10" s="121"/>
      <c r="AJ10" s="120"/>
      <c r="AK10" s="120"/>
      <c r="AL10" s="120"/>
      <c r="AM10" s="120"/>
      <c r="AN10" s="128"/>
      <c r="AO10" s="120"/>
      <c r="AP10" s="205"/>
      <c r="AQ10" s="239"/>
      <c r="AR10" s="107"/>
    </row>
    <row r="11" spans="1:44" x14ac:dyDescent="0.2">
      <c r="A11" s="107">
        <v>6</v>
      </c>
      <c r="B11" s="118"/>
      <c r="C11" s="49" t="s">
        <v>645</v>
      </c>
      <c r="D11" s="199" t="s">
        <v>668</v>
      </c>
      <c r="E11" s="231">
        <v>141</v>
      </c>
      <c r="F11" s="120">
        <v>97</v>
      </c>
      <c r="G11" s="110">
        <f t="shared" ref="G11:G30" si="0">ROUNDDOWN((200-E11)*0.9, 0)</f>
        <v>53</v>
      </c>
      <c r="H11" s="121">
        <f t="shared" ref="H11:H30" si="1">SUM(F11:G11)</f>
        <v>150</v>
      </c>
      <c r="I11" s="120">
        <v>137</v>
      </c>
      <c r="J11" s="120">
        <f t="shared" ref="J11:J30" si="2">G11</f>
        <v>53</v>
      </c>
      <c r="K11" s="122">
        <f t="shared" ref="K11:K30" si="3">F11+G11+I11+J11</f>
        <v>340</v>
      </c>
      <c r="L11" s="120">
        <v>224</v>
      </c>
      <c r="M11" s="120">
        <f t="shared" ref="M11:M30" si="4">J11</f>
        <v>53</v>
      </c>
      <c r="N11" s="123">
        <f t="shared" ref="N11:N30" si="5">F11+I11+L11</f>
        <v>458</v>
      </c>
      <c r="O11" s="130">
        <f t="shared" ref="O11:O30" si="6">F11+G11+I11+J11+L11+M11</f>
        <v>617</v>
      </c>
      <c r="P11" s="120">
        <v>184</v>
      </c>
      <c r="Q11" s="120">
        <f t="shared" ref="Q11:Q30" si="7">G11</f>
        <v>53</v>
      </c>
      <c r="R11" s="124">
        <f t="shared" ref="R11:R30" si="8">O11+P11+Q11</f>
        <v>854</v>
      </c>
      <c r="S11" s="120">
        <v>146</v>
      </c>
      <c r="T11" s="120">
        <f t="shared" ref="T11:T30" si="9">G11</f>
        <v>53</v>
      </c>
      <c r="U11" s="120">
        <f t="shared" ref="U11:U30" si="10">G11+J11+M11+Q11+T11</f>
        <v>265</v>
      </c>
      <c r="V11" s="125">
        <f t="shared" ref="V11:V30" si="11">R11+S11+T11</f>
        <v>1053</v>
      </c>
      <c r="W11" s="121">
        <f t="shared" ref="W11:W30" si="12">MAX(F11,I11,L11,P11,S11)</f>
        <v>224</v>
      </c>
      <c r="X11" s="120">
        <v>192</v>
      </c>
      <c r="Y11" s="120">
        <v>30</v>
      </c>
      <c r="Z11" s="110">
        <f t="shared" ref="Z11:Z30" si="13">G11</f>
        <v>53</v>
      </c>
      <c r="AA11" s="126">
        <f t="shared" ref="AA11:AA30" si="14">V11+X11+Z11+Y11</f>
        <v>1328</v>
      </c>
      <c r="AB11" s="120">
        <v>163</v>
      </c>
      <c r="AC11" s="120">
        <v>0</v>
      </c>
      <c r="AD11" s="120">
        <f t="shared" ref="AD11:AD30" si="15">Z11</f>
        <v>53</v>
      </c>
      <c r="AE11" s="127">
        <f t="shared" ref="AE11:AE30" si="16">AA11+AB11+AD11+AC11</f>
        <v>1544</v>
      </c>
      <c r="AF11" s="120">
        <v>168</v>
      </c>
      <c r="AG11" s="120">
        <v>30</v>
      </c>
      <c r="AH11" s="120">
        <f t="shared" ref="AH11:AH30" si="17">Z11</f>
        <v>53</v>
      </c>
      <c r="AI11" s="121">
        <f t="shared" ref="AI11:AI30" si="18">AE11+AF11+AH11+AG11</f>
        <v>1795</v>
      </c>
      <c r="AJ11" s="120"/>
      <c r="AK11" s="120"/>
      <c r="AL11" s="120"/>
      <c r="AM11" s="120"/>
      <c r="AN11" s="128">
        <f t="shared" ref="AN11:AN30" si="19">F11+I11+L11+P11+S11+X11+AB11+AF11+AJ11+AK11+AL11+AM11</f>
        <v>1311</v>
      </c>
      <c r="AO11" s="120">
        <v>6</v>
      </c>
      <c r="AP11" s="205">
        <v>117</v>
      </c>
      <c r="AQ11" s="239">
        <f t="shared" ref="AQ11:AQ30" si="20">SUM(AN11/COUNT(F11,I11,L11,P11,S11,X11,AB11,AF11,AJ11,AK11,AL11,AM11))</f>
        <v>163.875</v>
      </c>
      <c r="AR11" s="107">
        <v>6</v>
      </c>
    </row>
    <row r="12" spans="1:44" x14ac:dyDescent="0.2">
      <c r="A12" s="107">
        <v>7</v>
      </c>
      <c r="B12" s="107"/>
      <c r="C12" s="49" t="s">
        <v>640</v>
      </c>
      <c r="D12" s="199" t="s">
        <v>663</v>
      </c>
      <c r="E12" s="247">
        <v>176</v>
      </c>
      <c r="F12" s="120">
        <v>179</v>
      </c>
      <c r="G12" s="110">
        <f t="shared" si="0"/>
        <v>21</v>
      </c>
      <c r="H12" s="121">
        <f t="shared" si="1"/>
        <v>200</v>
      </c>
      <c r="I12" s="120">
        <v>159</v>
      </c>
      <c r="J12" s="120">
        <f t="shared" si="2"/>
        <v>21</v>
      </c>
      <c r="K12" s="122">
        <f t="shared" si="3"/>
        <v>380</v>
      </c>
      <c r="L12" s="120">
        <v>176</v>
      </c>
      <c r="M12" s="120">
        <f t="shared" si="4"/>
        <v>21</v>
      </c>
      <c r="N12" s="123">
        <f t="shared" si="5"/>
        <v>514</v>
      </c>
      <c r="O12" s="130">
        <f t="shared" si="6"/>
        <v>577</v>
      </c>
      <c r="P12" s="120">
        <v>242</v>
      </c>
      <c r="Q12" s="120">
        <f t="shared" si="7"/>
        <v>21</v>
      </c>
      <c r="R12" s="124">
        <f t="shared" si="8"/>
        <v>840</v>
      </c>
      <c r="S12" s="120">
        <v>212</v>
      </c>
      <c r="T12" s="120">
        <f t="shared" si="9"/>
        <v>21</v>
      </c>
      <c r="U12" s="120">
        <f t="shared" si="10"/>
        <v>105</v>
      </c>
      <c r="V12" s="125">
        <f t="shared" si="11"/>
        <v>1073</v>
      </c>
      <c r="W12" s="121">
        <f t="shared" si="12"/>
        <v>242</v>
      </c>
      <c r="X12" s="120">
        <v>197</v>
      </c>
      <c r="Y12" s="120">
        <v>30</v>
      </c>
      <c r="Z12" s="110">
        <f t="shared" si="13"/>
        <v>21</v>
      </c>
      <c r="AA12" s="126">
        <f t="shared" si="14"/>
        <v>1321</v>
      </c>
      <c r="AB12" s="120">
        <v>194</v>
      </c>
      <c r="AC12" s="120">
        <v>30</v>
      </c>
      <c r="AD12" s="120">
        <f t="shared" si="15"/>
        <v>21</v>
      </c>
      <c r="AE12" s="127">
        <f t="shared" si="16"/>
        <v>1566</v>
      </c>
      <c r="AF12" s="120">
        <v>183</v>
      </c>
      <c r="AG12" s="120">
        <v>0</v>
      </c>
      <c r="AH12" s="120">
        <f t="shared" si="17"/>
        <v>21</v>
      </c>
      <c r="AI12" s="121">
        <f t="shared" si="18"/>
        <v>1770</v>
      </c>
      <c r="AJ12" s="120"/>
      <c r="AK12" s="120"/>
      <c r="AL12" s="120"/>
      <c r="AM12" s="120"/>
      <c r="AN12" s="128">
        <f t="shared" si="19"/>
        <v>1542</v>
      </c>
      <c r="AO12" s="120">
        <v>7</v>
      </c>
      <c r="AP12" s="205">
        <v>109</v>
      </c>
      <c r="AQ12" s="239">
        <f t="shared" si="20"/>
        <v>192.75</v>
      </c>
      <c r="AR12" s="107">
        <v>7</v>
      </c>
    </row>
    <row r="13" spans="1:44" x14ac:dyDescent="0.2">
      <c r="A13" s="107">
        <v>8</v>
      </c>
      <c r="B13" s="118"/>
      <c r="C13" s="49" t="s">
        <v>648</v>
      </c>
      <c r="D13" s="199" t="s">
        <v>677</v>
      </c>
      <c r="E13" s="231">
        <v>135</v>
      </c>
      <c r="F13" s="120">
        <v>189</v>
      </c>
      <c r="G13" s="110">
        <f t="shared" si="0"/>
        <v>58</v>
      </c>
      <c r="H13" s="121">
        <f t="shared" si="1"/>
        <v>247</v>
      </c>
      <c r="I13" s="120">
        <v>129</v>
      </c>
      <c r="J13" s="120">
        <f t="shared" si="2"/>
        <v>58</v>
      </c>
      <c r="K13" s="122">
        <f t="shared" si="3"/>
        <v>434</v>
      </c>
      <c r="L13" s="120">
        <v>125</v>
      </c>
      <c r="M13" s="120">
        <f t="shared" si="4"/>
        <v>58</v>
      </c>
      <c r="N13" s="123">
        <f t="shared" si="5"/>
        <v>443</v>
      </c>
      <c r="O13" s="130">
        <f t="shared" si="6"/>
        <v>617</v>
      </c>
      <c r="P13" s="120">
        <v>201</v>
      </c>
      <c r="Q13" s="120">
        <f t="shared" si="7"/>
        <v>58</v>
      </c>
      <c r="R13" s="124">
        <f t="shared" si="8"/>
        <v>876</v>
      </c>
      <c r="S13" s="120">
        <v>155</v>
      </c>
      <c r="T13" s="120">
        <f t="shared" si="9"/>
        <v>58</v>
      </c>
      <c r="U13" s="120">
        <f t="shared" si="10"/>
        <v>290</v>
      </c>
      <c r="V13" s="125">
        <f t="shared" si="11"/>
        <v>1089</v>
      </c>
      <c r="W13" s="121">
        <f t="shared" si="12"/>
        <v>201</v>
      </c>
      <c r="X13" s="120">
        <v>158</v>
      </c>
      <c r="Y13" s="120">
        <v>30</v>
      </c>
      <c r="Z13" s="110">
        <f t="shared" si="13"/>
        <v>58</v>
      </c>
      <c r="AA13" s="126">
        <f t="shared" si="14"/>
        <v>1335</v>
      </c>
      <c r="AB13" s="120">
        <v>137</v>
      </c>
      <c r="AC13" s="120">
        <v>0</v>
      </c>
      <c r="AD13" s="120">
        <f t="shared" si="15"/>
        <v>58</v>
      </c>
      <c r="AE13" s="127">
        <f t="shared" si="16"/>
        <v>1530</v>
      </c>
      <c r="AF13" s="120">
        <v>134</v>
      </c>
      <c r="AG13" s="120">
        <v>30</v>
      </c>
      <c r="AH13" s="120">
        <f t="shared" si="17"/>
        <v>58</v>
      </c>
      <c r="AI13" s="121">
        <f t="shared" si="18"/>
        <v>1752</v>
      </c>
      <c r="AJ13" s="120"/>
      <c r="AK13" s="120"/>
      <c r="AL13" s="120"/>
      <c r="AM13" s="120"/>
      <c r="AN13" s="128">
        <f t="shared" si="19"/>
        <v>1228</v>
      </c>
      <c r="AO13" s="120">
        <v>8</v>
      </c>
      <c r="AP13" s="205">
        <v>92</v>
      </c>
      <c r="AQ13" s="239">
        <f t="shared" si="20"/>
        <v>153.5</v>
      </c>
      <c r="AR13" s="107">
        <v>8</v>
      </c>
    </row>
    <row r="14" spans="1:44" x14ac:dyDescent="0.2">
      <c r="A14" s="107">
        <v>9</v>
      </c>
      <c r="B14" s="107"/>
      <c r="C14" s="49" t="s">
        <v>653</v>
      </c>
      <c r="D14" s="199" t="s">
        <v>683</v>
      </c>
      <c r="E14" s="231">
        <v>151</v>
      </c>
      <c r="F14" s="120">
        <v>197</v>
      </c>
      <c r="G14" s="110">
        <f t="shared" si="0"/>
        <v>44</v>
      </c>
      <c r="H14" s="121">
        <f t="shared" si="1"/>
        <v>241</v>
      </c>
      <c r="I14" s="120">
        <v>218</v>
      </c>
      <c r="J14" s="120">
        <f t="shared" si="2"/>
        <v>44</v>
      </c>
      <c r="K14" s="122">
        <f t="shared" si="3"/>
        <v>503</v>
      </c>
      <c r="L14" s="120">
        <v>155</v>
      </c>
      <c r="M14" s="120">
        <f t="shared" si="4"/>
        <v>44</v>
      </c>
      <c r="N14" s="123">
        <f t="shared" si="5"/>
        <v>570</v>
      </c>
      <c r="O14" s="130">
        <f t="shared" si="6"/>
        <v>702</v>
      </c>
      <c r="P14" s="120">
        <v>140</v>
      </c>
      <c r="Q14" s="120">
        <f t="shared" si="7"/>
        <v>44</v>
      </c>
      <c r="R14" s="124">
        <f t="shared" si="8"/>
        <v>886</v>
      </c>
      <c r="S14" s="120">
        <v>222</v>
      </c>
      <c r="T14" s="120">
        <f t="shared" si="9"/>
        <v>44</v>
      </c>
      <c r="U14" s="120">
        <f t="shared" si="10"/>
        <v>220</v>
      </c>
      <c r="V14" s="125">
        <f t="shared" si="11"/>
        <v>1152</v>
      </c>
      <c r="W14" s="121">
        <f t="shared" si="12"/>
        <v>222</v>
      </c>
      <c r="X14" s="120">
        <v>149</v>
      </c>
      <c r="Y14" s="120">
        <v>0</v>
      </c>
      <c r="Z14" s="110">
        <f t="shared" si="13"/>
        <v>44</v>
      </c>
      <c r="AA14" s="126">
        <f t="shared" si="14"/>
        <v>1345</v>
      </c>
      <c r="AB14" s="120">
        <v>165</v>
      </c>
      <c r="AC14" s="120">
        <v>30</v>
      </c>
      <c r="AD14" s="120">
        <f t="shared" si="15"/>
        <v>44</v>
      </c>
      <c r="AE14" s="127">
        <f t="shared" si="16"/>
        <v>1584</v>
      </c>
      <c r="AF14" s="120">
        <v>123</v>
      </c>
      <c r="AG14" s="120">
        <v>0</v>
      </c>
      <c r="AH14" s="120">
        <f t="shared" si="17"/>
        <v>44</v>
      </c>
      <c r="AI14" s="121">
        <f t="shared" si="18"/>
        <v>1751</v>
      </c>
      <c r="AJ14" s="120"/>
      <c r="AK14" s="120"/>
      <c r="AL14" s="120"/>
      <c r="AM14" s="120"/>
      <c r="AN14" s="128">
        <f t="shared" si="19"/>
        <v>1369</v>
      </c>
      <c r="AO14" s="120">
        <v>9</v>
      </c>
      <c r="AP14" s="205">
        <v>84</v>
      </c>
      <c r="AQ14" s="239">
        <f t="shared" si="20"/>
        <v>171.125</v>
      </c>
      <c r="AR14" s="107">
        <v>9</v>
      </c>
    </row>
    <row r="15" spans="1:44" x14ac:dyDescent="0.2">
      <c r="A15" s="107">
        <v>10</v>
      </c>
      <c r="B15" s="107"/>
      <c r="C15" s="49" t="s">
        <v>439</v>
      </c>
      <c r="D15" s="199" t="s">
        <v>670</v>
      </c>
      <c r="E15" s="231">
        <v>165</v>
      </c>
      <c r="F15" s="120">
        <v>168</v>
      </c>
      <c r="G15" s="110">
        <f t="shared" si="0"/>
        <v>31</v>
      </c>
      <c r="H15" s="121">
        <f t="shared" si="1"/>
        <v>199</v>
      </c>
      <c r="I15" s="120">
        <v>225</v>
      </c>
      <c r="J15" s="120">
        <f t="shared" si="2"/>
        <v>31</v>
      </c>
      <c r="K15" s="122">
        <f t="shared" si="3"/>
        <v>455</v>
      </c>
      <c r="L15" s="120">
        <v>176</v>
      </c>
      <c r="M15" s="120">
        <f t="shared" si="4"/>
        <v>31</v>
      </c>
      <c r="N15" s="123">
        <f t="shared" si="5"/>
        <v>569</v>
      </c>
      <c r="O15" s="130">
        <f t="shared" si="6"/>
        <v>662</v>
      </c>
      <c r="P15" s="120">
        <v>160</v>
      </c>
      <c r="Q15" s="120">
        <f t="shared" si="7"/>
        <v>31</v>
      </c>
      <c r="R15" s="124">
        <f t="shared" si="8"/>
        <v>853</v>
      </c>
      <c r="S15" s="120">
        <v>185</v>
      </c>
      <c r="T15" s="120">
        <f t="shared" si="9"/>
        <v>31</v>
      </c>
      <c r="U15" s="120">
        <f t="shared" si="10"/>
        <v>155</v>
      </c>
      <c r="V15" s="125">
        <f t="shared" si="11"/>
        <v>1069</v>
      </c>
      <c r="W15" s="121">
        <f t="shared" si="12"/>
        <v>225</v>
      </c>
      <c r="X15" s="120">
        <v>138</v>
      </c>
      <c r="Y15" s="120">
        <v>0</v>
      </c>
      <c r="Z15" s="110">
        <f t="shared" si="13"/>
        <v>31</v>
      </c>
      <c r="AA15" s="126">
        <f t="shared" si="14"/>
        <v>1238</v>
      </c>
      <c r="AB15" s="120">
        <v>200</v>
      </c>
      <c r="AC15" s="120">
        <v>0</v>
      </c>
      <c r="AD15" s="120">
        <f t="shared" si="15"/>
        <v>31</v>
      </c>
      <c r="AE15" s="127">
        <f t="shared" si="16"/>
        <v>1469</v>
      </c>
      <c r="AF15" s="120">
        <v>186</v>
      </c>
      <c r="AG15" s="120">
        <v>30</v>
      </c>
      <c r="AH15" s="120">
        <f t="shared" si="17"/>
        <v>31</v>
      </c>
      <c r="AI15" s="121">
        <f t="shared" si="18"/>
        <v>1716</v>
      </c>
      <c r="AJ15" s="120"/>
      <c r="AK15" s="120"/>
      <c r="AL15" s="120"/>
      <c r="AM15" s="120"/>
      <c r="AN15" s="128">
        <f t="shared" si="19"/>
        <v>1438</v>
      </c>
      <c r="AO15" s="120">
        <v>10</v>
      </c>
      <c r="AP15" s="205">
        <v>67</v>
      </c>
      <c r="AQ15" s="239">
        <f t="shared" si="20"/>
        <v>179.75</v>
      </c>
      <c r="AR15" s="107">
        <v>10</v>
      </c>
    </row>
    <row r="16" spans="1:44" x14ac:dyDescent="0.2">
      <c r="A16" s="107">
        <v>11</v>
      </c>
      <c r="B16" s="118"/>
      <c r="C16" s="49" t="s">
        <v>433</v>
      </c>
      <c r="D16" s="199" t="s">
        <v>662</v>
      </c>
      <c r="E16" s="231">
        <v>120</v>
      </c>
      <c r="F16" s="120">
        <v>144</v>
      </c>
      <c r="G16" s="110">
        <f t="shared" si="0"/>
        <v>72</v>
      </c>
      <c r="H16" s="121">
        <f t="shared" si="1"/>
        <v>216</v>
      </c>
      <c r="I16" s="120">
        <v>143</v>
      </c>
      <c r="J16" s="120">
        <f t="shared" si="2"/>
        <v>72</v>
      </c>
      <c r="K16" s="122">
        <f t="shared" si="3"/>
        <v>431</v>
      </c>
      <c r="L16" s="120">
        <v>118</v>
      </c>
      <c r="M16" s="120">
        <f t="shared" si="4"/>
        <v>72</v>
      </c>
      <c r="N16" s="123">
        <f t="shared" si="5"/>
        <v>405</v>
      </c>
      <c r="O16" s="130">
        <f t="shared" si="6"/>
        <v>621</v>
      </c>
      <c r="P16" s="120">
        <v>163</v>
      </c>
      <c r="Q16" s="120">
        <f t="shared" si="7"/>
        <v>72</v>
      </c>
      <c r="R16" s="124">
        <f t="shared" si="8"/>
        <v>856</v>
      </c>
      <c r="S16" s="120">
        <v>138</v>
      </c>
      <c r="T16" s="120">
        <f t="shared" si="9"/>
        <v>72</v>
      </c>
      <c r="U16" s="120">
        <f t="shared" si="10"/>
        <v>360</v>
      </c>
      <c r="V16" s="125">
        <f t="shared" si="11"/>
        <v>1066</v>
      </c>
      <c r="W16" s="121">
        <f t="shared" si="12"/>
        <v>163</v>
      </c>
      <c r="X16" s="120">
        <v>115</v>
      </c>
      <c r="Y16" s="120">
        <v>0</v>
      </c>
      <c r="Z16" s="110">
        <f t="shared" si="13"/>
        <v>72</v>
      </c>
      <c r="AA16" s="126">
        <f t="shared" si="14"/>
        <v>1253</v>
      </c>
      <c r="AB16" s="120">
        <v>132</v>
      </c>
      <c r="AC16" s="120">
        <v>0</v>
      </c>
      <c r="AD16" s="120">
        <f t="shared" si="15"/>
        <v>72</v>
      </c>
      <c r="AE16" s="127">
        <f t="shared" si="16"/>
        <v>1457</v>
      </c>
      <c r="AF16" s="120">
        <v>147</v>
      </c>
      <c r="AG16" s="120">
        <v>30</v>
      </c>
      <c r="AH16" s="120">
        <f t="shared" si="17"/>
        <v>72</v>
      </c>
      <c r="AI16" s="121">
        <f t="shared" si="18"/>
        <v>1706</v>
      </c>
      <c r="AJ16" s="120"/>
      <c r="AK16" s="120"/>
      <c r="AL16" s="120"/>
      <c r="AM16" s="120"/>
      <c r="AN16" s="128">
        <f t="shared" si="19"/>
        <v>1100</v>
      </c>
      <c r="AO16" s="120">
        <v>11</v>
      </c>
      <c r="AP16" s="205">
        <v>58</v>
      </c>
      <c r="AQ16" s="239">
        <f t="shared" si="20"/>
        <v>137.5</v>
      </c>
      <c r="AR16" s="107">
        <v>11</v>
      </c>
    </row>
    <row r="17" spans="1:44" x14ac:dyDescent="0.2">
      <c r="A17" s="107">
        <v>12</v>
      </c>
      <c r="B17" s="107"/>
      <c r="C17" s="49" t="s">
        <v>436</v>
      </c>
      <c r="D17" s="199" t="s">
        <v>664</v>
      </c>
      <c r="E17" s="231">
        <v>146</v>
      </c>
      <c r="F17" s="120">
        <v>137</v>
      </c>
      <c r="G17" s="110">
        <f t="shared" si="0"/>
        <v>48</v>
      </c>
      <c r="H17" s="121">
        <f t="shared" si="1"/>
        <v>185</v>
      </c>
      <c r="I17" s="120">
        <v>166</v>
      </c>
      <c r="J17" s="120">
        <f t="shared" si="2"/>
        <v>48</v>
      </c>
      <c r="K17" s="122">
        <f t="shared" si="3"/>
        <v>399</v>
      </c>
      <c r="L17" s="120">
        <v>172</v>
      </c>
      <c r="M17" s="120">
        <f t="shared" si="4"/>
        <v>48</v>
      </c>
      <c r="N17" s="123">
        <f t="shared" si="5"/>
        <v>475</v>
      </c>
      <c r="O17" s="130">
        <f t="shared" si="6"/>
        <v>619</v>
      </c>
      <c r="P17" s="120">
        <v>164</v>
      </c>
      <c r="Q17" s="120">
        <f t="shared" si="7"/>
        <v>48</v>
      </c>
      <c r="R17" s="124">
        <f t="shared" si="8"/>
        <v>831</v>
      </c>
      <c r="S17" s="120">
        <v>157</v>
      </c>
      <c r="T17" s="120">
        <f t="shared" si="9"/>
        <v>48</v>
      </c>
      <c r="U17" s="120">
        <f t="shared" si="10"/>
        <v>240</v>
      </c>
      <c r="V17" s="125">
        <f t="shared" si="11"/>
        <v>1036</v>
      </c>
      <c r="W17" s="121">
        <f t="shared" si="12"/>
        <v>172</v>
      </c>
      <c r="X17" s="120">
        <v>164</v>
      </c>
      <c r="Y17" s="120">
        <v>0</v>
      </c>
      <c r="Z17" s="110">
        <f t="shared" si="13"/>
        <v>48</v>
      </c>
      <c r="AA17" s="126">
        <f t="shared" si="14"/>
        <v>1248</v>
      </c>
      <c r="AB17" s="120">
        <v>151</v>
      </c>
      <c r="AC17" s="120">
        <v>0</v>
      </c>
      <c r="AD17" s="120">
        <f t="shared" si="15"/>
        <v>48</v>
      </c>
      <c r="AE17" s="127">
        <f t="shared" si="16"/>
        <v>1447</v>
      </c>
      <c r="AF17" s="120">
        <v>180</v>
      </c>
      <c r="AG17" s="120">
        <v>30</v>
      </c>
      <c r="AH17" s="120">
        <f t="shared" si="17"/>
        <v>48</v>
      </c>
      <c r="AI17" s="121">
        <f t="shared" si="18"/>
        <v>1705</v>
      </c>
      <c r="AJ17" s="120"/>
      <c r="AK17" s="120"/>
      <c r="AL17" s="120"/>
      <c r="AM17" s="120"/>
      <c r="AN17" s="128">
        <f t="shared" si="19"/>
        <v>1291</v>
      </c>
      <c r="AO17" s="120">
        <v>12</v>
      </c>
      <c r="AP17" s="205">
        <v>50</v>
      </c>
      <c r="AQ17" s="239">
        <f t="shared" si="20"/>
        <v>161.375</v>
      </c>
      <c r="AR17" s="107">
        <v>12</v>
      </c>
    </row>
    <row r="18" spans="1:44" x14ac:dyDescent="0.2">
      <c r="A18" s="107">
        <v>13</v>
      </c>
      <c r="B18" s="107"/>
      <c r="C18" s="49" t="s">
        <v>650</v>
      </c>
      <c r="D18" s="199" t="s">
        <v>679</v>
      </c>
      <c r="E18" s="231">
        <v>150</v>
      </c>
      <c r="F18" s="120">
        <v>153</v>
      </c>
      <c r="G18" s="110">
        <f t="shared" si="0"/>
        <v>45</v>
      </c>
      <c r="H18" s="121">
        <f t="shared" si="1"/>
        <v>198</v>
      </c>
      <c r="I18" s="120">
        <v>193</v>
      </c>
      <c r="J18" s="120">
        <f t="shared" si="2"/>
        <v>45</v>
      </c>
      <c r="K18" s="122">
        <f t="shared" si="3"/>
        <v>436</v>
      </c>
      <c r="L18" s="120">
        <v>136</v>
      </c>
      <c r="M18" s="120">
        <f t="shared" si="4"/>
        <v>45</v>
      </c>
      <c r="N18" s="123">
        <f t="shared" si="5"/>
        <v>482</v>
      </c>
      <c r="O18" s="130">
        <f t="shared" si="6"/>
        <v>617</v>
      </c>
      <c r="P18" s="120">
        <v>137</v>
      </c>
      <c r="Q18" s="120">
        <f t="shared" si="7"/>
        <v>45</v>
      </c>
      <c r="R18" s="124">
        <f t="shared" si="8"/>
        <v>799</v>
      </c>
      <c r="S18" s="120">
        <v>193</v>
      </c>
      <c r="T18" s="120">
        <f t="shared" si="9"/>
        <v>45</v>
      </c>
      <c r="U18" s="120">
        <f t="shared" si="10"/>
        <v>225</v>
      </c>
      <c r="V18" s="125">
        <f t="shared" si="11"/>
        <v>1037</v>
      </c>
      <c r="W18" s="121">
        <f t="shared" si="12"/>
        <v>193</v>
      </c>
      <c r="X18" s="120">
        <v>158</v>
      </c>
      <c r="Y18" s="120">
        <v>30</v>
      </c>
      <c r="Z18" s="110">
        <f t="shared" si="13"/>
        <v>45</v>
      </c>
      <c r="AA18" s="126">
        <f t="shared" si="14"/>
        <v>1270</v>
      </c>
      <c r="AB18" s="120">
        <v>148</v>
      </c>
      <c r="AC18" s="120">
        <v>0</v>
      </c>
      <c r="AD18" s="120">
        <f t="shared" si="15"/>
        <v>45</v>
      </c>
      <c r="AE18" s="127">
        <f t="shared" si="16"/>
        <v>1463</v>
      </c>
      <c r="AF18" s="120">
        <v>147</v>
      </c>
      <c r="AG18" s="120">
        <v>30</v>
      </c>
      <c r="AH18" s="120">
        <f t="shared" si="17"/>
        <v>45</v>
      </c>
      <c r="AI18" s="121">
        <f t="shared" si="18"/>
        <v>1685</v>
      </c>
      <c r="AJ18" s="120"/>
      <c r="AK18" s="120"/>
      <c r="AL18" s="120"/>
      <c r="AM18" s="120"/>
      <c r="AN18" s="128">
        <f t="shared" si="19"/>
        <v>1265</v>
      </c>
      <c r="AO18" s="120">
        <v>13</v>
      </c>
      <c r="AP18" s="205">
        <v>42</v>
      </c>
      <c r="AQ18" s="239">
        <f t="shared" si="20"/>
        <v>158.125</v>
      </c>
      <c r="AR18" s="107">
        <v>13</v>
      </c>
    </row>
    <row r="19" spans="1:44" x14ac:dyDescent="0.2">
      <c r="A19" s="107">
        <v>14</v>
      </c>
      <c r="B19" s="118"/>
      <c r="C19" s="49" t="s">
        <v>785</v>
      </c>
      <c r="D19" s="199" t="s">
        <v>681</v>
      </c>
      <c r="E19" s="231">
        <v>173</v>
      </c>
      <c r="F19" s="120">
        <v>172</v>
      </c>
      <c r="G19" s="110">
        <f t="shared" si="0"/>
        <v>24</v>
      </c>
      <c r="H19" s="121">
        <f t="shared" si="1"/>
        <v>196</v>
      </c>
      <c r="I19" s="120">
        <v>212</v>
      </c>
      <c r="J19" s="120">
        <f t="shared" si="2"/>
        <v>24</v>
      </c>
      <c r="K19" s="122">
        <f t="shared" si="3"/>
        <v>432</v>
      </c>
      <c r="L19" s="120">
        <v>167</v>
      </c>
      <c r="M19" s="120">
        <f t="shared" si="4"/>
        <v>24</v>
      </c>
      <c r="N19" s="123">
        <f t="shared" si="5"/>
        <v>551</v>
      </c>
      <c r="O19" s="130">
        <f t="shared" si="6"/>
        <v>623</v>
      </c>
      <c r="P19" s="120">
        <v>171</v>
      </c>
      <c r="Q19" s="120">
        <f t="shared" si="7"/>
        <v>24</v>
      </c>
      <c r="R19" s="124">
        <f t="shared" si="8"/>
        <v>818</v>
      </c>
      <c r="S19" s="120">
        <v>168</v>
      </c>
      <c r="T19" s="120">
        <f t="shared" si="9"/>
        <v>24</v>
      </c>
      <c r="U19" s="120">
        <f t="shared" si="10"/>
        <v>120</v>
      </c>
      <c r="V19" s="125">
        <f t="shared" si="11"/>
        <v>1010</v>
      </c>
      <c r="W19" s="121">
        <f t="shared" si="12"/>
        <v>212</v>
      </c>
      <c r="X19" s="120">
        <v>166</v>
      </c>
      <c r="Y19" s="120">
        <v>0</v>
      </c>
      <c r="Z19" s="110">
        <f t="shared" si="13"/>
        <v>24</v>
      </c>
      <c r="AA19" s="126">
        <f t="shared" si="14"/>
        <v>1200</v>
      </c>
      <c r="AB19" s="120">
        <v>190</v>
      </c>
      <c r="AC19" s="120">
        <v>0</v>
      </c>
      <c r="AD19" s="120">
        <f t="shared" si="15"/>
        <v>24</v>
      </c>
      <c r="AE19" s="127">
        <f t="shared" si="16"/>
        <v>1414</v>
      </c>
      <c r="AF19" s="120">
        <v>200</v>
      </c>
      <c r="AG19" s="120">
        <v>30</v>
      </c>
      <c r="AH19" s="120">
        <f t="shared" si="17"/>
        <v>24</v>
      </c>
      <c r="AI19" s="121">
        <f t="shared" si="18"/>
        <v>1668</v>
      </c>
      <c r="AJ19" s="120"/>
      <c r="AK19" s="120"/>
      <c r="AL19" s="120"/>
      <c r="AM19" s="120"/>
      <c r="AN19" s="128">
        <f t="shared" si="19"/>
        <v>1446</v>
      </c>
      <c r="AO19" s="120">
        <v>14</v>
      </c>
      <c r="AP19" s="205">
        <v>33</v>
      </c>
      <c r="AQ19" s="239">
        <f t="shared" si="20"/>
        <v>180.75</v>
      </c>
      <c r="AR19" s="107">
        <v>14</v>
      </c>
    </row>
    <row r="20" spans="1:44" x14ac:dyDescent="0.2">
      <c r="A20" s="107">
        <v>15</v>
      </c>
      <c r="B20" s="118"/>
      <c r="C20" s="49" t="s">
        <v>652</v>
      </c>
      <c r="D20" s="199" t="s">
        <v>682</v>
      </c>
      <c r="E20" s="231">
        <v>144</v>
      </c>
      <c r="F20" s="120">
        <v>198</v>
      </c>
      <c r="G20" s="110">
        <f t="shared" si="0"/>
        <v>50</v>
      </c>
      <c r="H20" s="121">
        <f t="shared" si="1"/>
        <v>248</v>
      </c>
      <c r="I20" s="120">
        <v>172</v>
      </c>
      <c r="J20" s="120">
        <f t="shared" si="2"/>
        <v>50</v>
      </c>
      <c r="K20" s="122">
        <f t="shared" si="3"/>
        <v>470</v>
      </c>
      <c r="L20" s="120">
        <v>114</v>
      </c>
      <c r="M20" s="120">
        <f t="shared" si="4"/>
        <v>50</v>
      </c>
      <c r="N20" s="123">
        <f t="shared" si="5"/>
        <v>484</v>
      </c>
      <c r="O20" s="130">
        <f t="shared" si="6"/>
        <v>634</v>
      </c>
      <c r="P20" s="120">
        <v>176</v>
      </c>
      <c r="Q20" s="120">
        <f t="shared" si="7"/>
        <v>50</v>
      </c>
      <c r="R20" s="124">
        <f t="shared" si="8"/>
        <v>860</v>
      </c>
      <c r="S20" s="120">
        <v>124</v>
      </c>
      <c r="T20" s="120">
        <f t="shared" si="9"/>
        <v>50</v>
      </c>
      <c r="U20" s="120">
        <f t="shared" si="10"/>
        <v>250</v>
      </c>
      <c r="V20" s="125">
        <f t="shared" si="11"/>
        <v>1034</v>
      </c>
      <c r="W20" s="121">
        <f t="shared" si="12"/>
        <v>198</v>
      </c>
      <c r="X20" s="120">
        <v>126</v>
      </c>
      <c r="Y20" s="120">
        <v>30</v>
      </c>
      <c r="Z20" s="110">
        <f t="shared" si="13"/>
        <v>50</v>
      </c>
      <c r="AA20" s="126">
        <f t="shared" si="14"/>
        <v>1240</v>
      </c>
      <c r="AB20" s="120">
        <v>188</v>
      </c>
      <c r="AC20" s="120">
        <v>30</v>
      </c>
      <c r="AD20" s="120">
        <f t="shared" si="15"/>
        <v>50</v>
      </c>
      <c r="AE20" s="127">
        <f t="shared" si="16"/>
        <v>1508</v>
      </c>
      <c r="AF20" s="120">
        <v>108</v>
      </c>
      <c r="AG20" s="120">
        <v>0</v>
      </c>
      <c r="AH20" s="120">
        <f t="shared" si="17"/>
        <v>50</v>
      </c>
      <c r="AI20" s="121">
        <f t="shared" si="18"/>
        <v>1666</v>
      </c>
      <c r="AJ20" s="120"/>
      <c r="AK20" s="120"/>
      <c r="AL20" s="120"/>
      <c r="AM20" s="120"/>
      <c r="AN20" s="128">
        <f t="shared" si="19"/>
        <v>1206</v>
      </c>
      <c r="AO20" s="120"/>
      <c r="AQ20" s="239">
        <f t="shared" si="20"/>
        <v>150.75</v>
      </c>
      <c r="AR20" s="107">
        <v>15</v>
      </c>
    </row>
    <row r="21" spans="1:44" x14ac:dyDescent="0.2">
      <c r="A21" s="107">
        <v>16</v>
      </c>
      <c r="B21" s="107"/>
      <c r="C21" s="49" t="s">
        <v>647</v>
      </c>
      <c r="D21" s="199" t="s">
        <v>676</v>
      </c>
      <c r="E21" s="231">
        <v>164</v>
      </c>
      <c r="F21" s="120">
        <v>175</v>
      </c>
      <c r="G21" s="110">
        <f t="shared" si="0"/>
        <v>32</v>
      </c>
      <c r="H21" s="121">
        <f t="shared" si="1"/>
        <v>207</v>
      </c>
      <c r="I21" s="120">
        <v>135</v>
      </c>
      <c r="J21" s="120">
        <f t="shared" si="2"/>
        <v>32</v>
      </c>
      <c r="K21" s="122">
        <f t="shared" si="3"/>
        <v>374</v>
      </c>
      <c r="L21" s="120">
        <v>141</v>
      </c>
      <c r="M21" s="120">
        <f t="shared" si="4"/>
        <v>32</v>
      </c>
      <c r="N21" s="123">
        <f t="shared" si="5"/>
        <v>451</v>
      </c>
      <c r="O21" s="130">
        <f t="shared" si="6"/>
        <v>547</v>
      </c>
      <c r="P21" s="120">
        <v>231</v>
      </c>
      <c r="Q21" s="120">
        <f t="shared" si="7"/>
        <v>32</v>
      </c>
      <c r="R21" s="124">
        <f t="shared" si="8"/>
        <v>810</v>
      </c>
      <c r="S21" s="120">
        <v>186</v>
      </c>
      <c r="T21" s="120">
        <f t="shared" si="9"/>
        <v>32</v>
      </c>
      <c r="U21" s="120">
        <f t="shared" si="10"/>
        <v>160</v>
      </c>
      <c r="V21" s="125">
        <f t="shared" si="11"/>
        <v>1028</v>
      </c>
      <c r="W21" s="121">
        <f t="shared" si="12"/>
        <v>231</v>
      </c>
      <c r="X21" s="120">
        <v>190</v>
      </c>
      <c r="Y21" s="120">
        <v>30</v>
      </c>
      <c r="Z21" s="110">
        <f t="shared" si="13"/>
        <v>32</v>
      </c>
      <c r="AA21" s="126">
        <f t="shared" si="14"/>
        <v>1280</v>
      </c>
      <c r="AB21" s="120">
        <v>134</v>
      </c>
      <c r="AC21" s="120">
        <v>0</v>
      </c>
      <c r="AD21" s="120">
        <f t="shared" si="15"/>
        <v>32</v>
      </c>
      <c r="AE21" s="127">
        <f t="shared" si="16"/>
        <v>1446</v>
      </c>
      <c r="AF21" s="120">
        <v>155</v>
      </c>
      <c r="AG21" s="120">
        <v>30</v>
      </c>
      <c r="AH21" s="120">
        <f t="shared" si="17"/>
        <v>32</v>
      </c>
      <c r="AI21" s="121">
        <f t="shared" si="18"/>
        <v>1663</v>
      </c>
      <c r="AJ21" s="120"/>
      <c r="AK21" s="120"/>
      <c r="AL21" s="120"/>
      <c r="AM21" s="120"/>
      <c r="AN21" s="128">
        <f t="shared" si="19"/>
        <v>1347</v>
      </c>
      <c r="AO21" s="120"/>
      <c r="AP21" s="205"/>
      <c r="AQ21" s="239">
        <f t="shared" si="20"/>
        <v>168.375</v>
      </c>
      <c r="AR21" s="107">
        <v>16</v>
      </c>
    </row>
    <row r="22" spans="1:44" x14ac:dyDescent="0.2">
      <c r="A22" s="107">
        <v>17</v>
      </c>
      <c r="B22" s="107"/>
      <c r="C22" s="49" t="s">
        <v>747</v>
      </c>
      <c r="D22" s="199" t="s">
        <v>661</v>
      </c>
      <c r="E22" s="231">
        <v>156</v>
      </c>
      <c r="F22" s="120">
        <v>146</v>
      </c>
      <c r="G22" s="110">
        <f t="shared" si="0"/>
        <v>39</v>
      </c>
      <c r="H22" s="121">
        <f t="shared" si="1"/>
        <v>185</v>
      </c>
      <c r="I22" s="120">
        <v>166</v>
      </c>
      <c r="J22" s="120">
        <f t="shared" si="2"/>
        <v>39</v>
      </c>
      <c r="K22" s="122">
        <f t="shared" si="3"/>
        <v>390</v>
      </c>
      <c r="L22" s="120">
        <v>124</v>
      </c>
      <c r="M22" s="120">
        <f t="shared" si="4"/>
        <v>39</v>
      </c>
      <c r="N22" s="123">
        <f t="shared" si="5"/>
        <v>436</v>
      </c>
      <c r="O22" s="130">
        <f t="shared" si="6"/>
        <v>553</v>
      </c>
      <c r="P22" s="120">
        <v>162</v>
      </c>
      <c r="Q22" s="120">
        <f t="shared" si="7"/>
        <v>39</v>
      </c>
      <c r="R22" s="124">
        <f t="shared" si="8"/>
        <v>754</v>
      </c>
      <c r="S22" s="120">
        <v>198</v>
      </c>
      <c r="T22" s="120">
        <f t="shared" si="9"/>
        <v>39</v>
      </c>
      <c r="U22" s="120">
        <f t="shared" si="10"/>
        <v>195</v>
      </c>
      <c r="V22" s="125">
        <f t="shared" si="11"/>
        <v>991</v>
      </c>
      <c r="W22" s="121">
        <f t="shared" si="12"/>
        <v>198</v>
      </c>
      <c r="X22" s="120">
        <v>177</v>
      </c>
      <c r="Y22" s="120">
        <v>30</v>
      </c>
      <c r="Z22" s="110">
        <f t="shared" si="13"/>
        <v>39</v>
      </c>
      <c r="AA22" s="126">
        <f t="shared" si="14"/>
        <v>1237</v>
      </c>
      <c r="AB22" s="120">
        <v>131</v>
      </c>
      <c r="AC22" s="120">
        <v>30</v>
      </c>
      <c r="AD22" s="120">
        <f t="shared" si="15"/>
        <v>39</v>
      </c>
      <c r="AE22" s="127">
        <f t="shared" si="16"/>
        <v>1437</v>
      </c>
      <c r="AF22" s="120">
        <v>166</v>
      </c>
      <c r="AG22" s="120">
        <v>0</v>
      </c>
      <c r="AH22" s="120">
        <f t="shared" si="17"/>
        <v>39</v>
      </c>
      <c r="AI22" s="121">
        <f t="shared" si="18"/>
        <v>1642</v>
      </c>
      <c r="AJ22" s="120"/>
      <c r="AK22" s="120"/>
      <c r="AL22" s="120"/>
      <c r="AM22" s="120"/>
      <c r="AN22" s="128">
        <f t="shared" si="19"/>
        <v>1270</v>
      </c>
      <c r="AO22" s="120"/>
      <c r="AP22" s="205"/>
      <c r="AQ22" s="239">
        <f t="shared" si="20"/>
        <v>158.75</v>
      </c>
      <c r="AR22" s="107">
        <v>17</v>
      </c>
    </row>
    <row r="23" spans="1:44" x14ac:dyDescent="0.2">
      <c r="A23" s="107">
        <v>18</v>
      </c>
      <c r="B23" s="118"/>
      <c r="C23" s="49" t="s">
        <v>651</v>
      </c>
      <c r="D23" s="199" t="s">
        <v>680</v>
      </c>
      <c r="E23" s="231">
        <v>157</v>
      </c>
      <c r="F23" s="120">
        <v>145</v>
      </c>
      <c r="G23" s="110">
        <f t="shared" si="0"/>
        <v>38</v>
      </c>
      <c r="H23" s="121">
        <f t="shared" si="1"/>
        <v>183</v>
      </c>
      <c r="I23" s="120">
        <v>169</v>
      </c>
      <c r="J23" s="120">
        <f t="shared" si="2"/>
        <v>38</v>
      </c>
      <c r="K23" s="122">
        <f t="shared" si="3"/>
        <v>390</v>
      </c>
      <c r="L23" s="120">
        <v>159</v>
      </c>
      <c r="M23" s="120">
        <f t="shared" si="4"/>
        <v>38</v>
      </c>
      <c r="N23" s="123">
        <f t="shared" si="5"/>
        <v>473</v>
      </c>
      <c r="O23" s="130">
        <f t="shared" si="6"/>
        <v>587</v>
      </c>
      <c r="P23" s="120">
        <v>136</v>
      </c>
      <c r="Q23" s="120">
        <f t="shared" si="7"/>
        <v>38</v>
      </c>
      <c r="R23" s="124">
        <f t="shared" si="8"/>
        <v>761</v>
      </c>
      <c r="S23" s="120">
        <v>190</v>
      </c>
      <c r="T23" s="120">
        <f t="shared" si="9"/>
        <v>38</v>
      </c>
      <c r="U23" s="120">
        <f t="shared" si="10"/>
        <v>190</v>
      </c>
      <c r="V23" s="125">
        <f t="shared" si="11"/>
        <v>989</v>
      </c>
      <c r="W23" s="121">
        <f t="shared" si="12"/>
        <v>190</v>
      </c>
      <c r="X23" s="120">
        <v>161</v>
      </c>
      <c r="Y23" s="120">
        <v>0</v>
      </c>
      <c r="Z23" s="110">
        <f t="shared" si="13"/>
        <v>38</v>
      </c>
      <c r="AA23" s="126">
        <f t="shared" si="14"/>
        <v>1188</v>
      </c>
      <c r="AB23" s="120">
        <v>182</v>
      </c>
      <c r="AC23" s="120">
        <v>30</v>
      </c>
      <c r="AD23" s="120">
        <f t="shared" si="15"/>
        <v>38</v>
      </c>
      <c r="AE23" s="127">
        <f t="shared" si="16"/>
        <v>1438</v>
      </c>
      <c r="AF23" s="120">
        <v>165</v>
      </c>
      <c r="AG23" s="120">
        <v>0</v>
      </c>
      <c r="AH23" s="120">
        <f t="shared" si="17"/>
        <v>38</v>
      </c>
      <c r="AI23" s="121">
        <f t="shared" si="18"/>
        <v>1641</v>
      </c>
      <c r="AJ23" s="120"/>
      <c r="AK23" s="120"/>
      <c r="AL23" s="120"/>
      <c r="AM23" s="120"/>
      <c r="AN23" s="128">
        <f t="shared" si="19"/>
        <v>1307</v>
      </c>
      <c r="AO23" s="120"/>
      <c r="AP23" s="205"/>
      <c r="AQ23" s="239">
        <f t="shared" si="20"/>
        <v>163.375</v>
      </c>
      <c r="AR23" s="107">
        <v>18</v>
      </c>
    </row>
    <row r="24" spans="1:44" x14ac:dyDescent="0.2">
      <c r="A24" s="107">
        <v>19</v>
      </c>
      <c r="B24" s="107"/>
      <c r="C24" s="49" t="s">
        <v>431</v>
      </c>
      <c r="D24" s="199" t="s">
        <v>622</v>
      </c>
      <c r="E24" s="231">
        <v>125</v>
      </c>
      <c r="F24" s="120">
        <v>135</v>
      </c>
      <c r="G24" s="110">
        <f t="shared" si="0"/>
        <v>67</v>
      </c>
      <c r="H24" s="121">
        <f t="shared" si="1"/>
        <v>202</v>
      </c>
      <c r="I24" s="120">
        <v>123</v>
      </c>
      <c r="J24" s="120">
        <f t="shared" si="2"/>
        <v>67</v>
      </c>
      <c r="K24" s="122">
        <f t="shared" si="3"/>
        <v>392</v>
      </c>
      <c r="L24" s="120">
        <v>147</v>
      </c>
      <c r="M24" s="120">
        <f t="shared" si="4"/>
        <v>67</v>
      </c>
      <c r="N24" s="123">
        <f t="shared" si="5"/>
        <v>405</v>
      </c>
      <c r="O24" s="130">
        <f t="shared" si="6"/>
        <v>606</v>
      </c>
      <c r="P24" s="120">
        <v>128</v>
      </c>
      <c r="Q24" s="120">
        <f t="shared" si="7"/>
        <v>67</v>
      </c>
      <c r="R24" s="124">
        <f t="shared" si="8"/>
        <v>801</v>
      </c>
      <c r="S24" s="120">
        <v>139</v>
      </c>
      <c r="T24" s="120">
        <f t="shared" si="9"/>
        <v>67</v>
      </c>
      <c r="U24" s="120">
        <f t="shared" si="10"/>
        <v>335</v>
      </c>
      <c r="V24" s="125">
        <f t="shared" si="11"/>
        <v>1007</v>
      </c>
      <c r="W24" s="121">
        <f t="shared" si="12"/>
        <v>147</v>
      </c>
      <c r="X24" s="120">
        <v>134</v>
      </c>
      <c r="Y24" s="120">
        <v>0</v>
      </c>
      <c r="Z24" s="110">
        <f t="shared" si="13"/>
        <v>67</v>
      </c>
      <c r="AA24" s="126">
        <f t="shared" si="14"/>
        <v>1208</v>
      </c>
      <c r="AB24" s="120">
        <v>120</v>
      </c>
      <c r="AC24" s="120">
        <v>0</v>
      </c>
      <c r="AD24" s="120">
        <f t="shared" si="15"/>
        <v>67</v>
      </c>
      <c r="AE24" s="127">
        <f t="shared" si="16"/>
        <v>1395</v>
      </c>
      <c r="AF24" s="120">
        <v>147</v>
      </c>
      <c r="AG24" s="120">
        <v>0</v>
      </c>
      <c r="AH24" s="120">
        <f t="shared" si="17"/>
        <v>67</v>
      </c>
      <c r="AI24" s="121">
        <f t="shared" si="18"/>
        <v>1609</v>
      </c>
      <c r="AJ24" s="120"/>
      <c r="AK24" s="120"/>
      <c r="AL24" s="120"/>
      <c r="AM24" s="120"/>
      <c r="AN24" s="128">
        <f t="shared" si="19"/>
        <v>1073</v>
      </c>
      <c r="AO24" s="120"/>
      <c r="AP24" s="205"/>
      <c r="AQ24" s="239">
        <f t="shared" si="20"/>
        <v>134.125</v>
      </c>
      <c r="AR24" s="107">
        <v>19</v>
      </c>
    </row>
    <row r="25" spans="1:44" x14ac:dyDescent="0.2">
      <c r="A25" s="107">
        <v>20</v>
      </c>
      <c r="B25" s="107"/>
      <c r="C25" s="49" t="s">
        <v>641</v>
      </c>
      <c r="D25" s="199" t="s">
        <v>665</v>
      </c>
      <c r="E25" s="231">
        <v>126</v>
      </c>
      <c r="F25" s="120">
        <v>161</v>
      </c>
      <c r="G25" s="110">
        <f t="shared" si="0"/>
        <v>66</v>
      </c>
      <c r="H25" s="121">
        <f t="shared" si="1"/>
        <v>227</v>
      </c>
      <c r="I25" s="120">
        <v>123</v>
      </c>
      <c r="J25" s="120">
        <f t="shared" si="2"/>
        <v>66</v>
      </c>
      <c r="K25" s="122">
        <f t="shared" si="3"/>
        <v>416</v>
      </c>
      <c r="L25" s="120">
        <v>156</v>
      </c>
      <c r="M25" s="120">
        <f t="shared" si="4"/>
        <v>66</v>
      </c>
      <c r="N25" s="123">
        <f t="shared" si="5"/>
        <v>440</v>
      </c>
      <c r="O25" s="130">
        <f t="shared" si="6"/>
        <v>638</v>
      </c>
      <c r="P25" s="120">
        <v>118</v>
      </c>
      <c r="Q25" s="120">
        <f t="shared" si="7"/>
        <v>66</v>
      </c>
      <c r="R25" s="124">
        <f t="shared" si="8"/>
        <v>822</v>
      </c>
      <c r="S25" s="120">
        <v>101</v>
      </c>
      <c r="T25" s="120">
        <f t="shared" si="9"/>
        <v>66</v>
      </c>
      <c r="U25" s="120">
        <f t="shared" si="10"/>
        <v>330</v>
      </c>
      <c r="V25" s="125">
        <f t="shared" si="11"/>
        <v>989</v>
      </c>
      <c r="W25" s="121">
        <f t="shared" si="12"/>
        <v>161</v>
      </c>
      <c r="X25" s="120">
        <v>148</v>
      </c>
      <c r="Y25" s="120">
        <v>0</v>
      </c>
      <c r="Z25" s="110">
        <f t="shared" si="13"/>
        <v>66</v>
      </c>
      <c r="AA25" s="126">
        <f t="shared" si="14"/>
        <v>1203</v>
      </c>
      <c r="AB25" s="120">
        <v>106</v>
      </c>
      <c r="AC25" s="120">
        <v>30</v>
      </c>
      <c r="AD25" s="120">
        <f t="shared" si="15"/>
        <v>66</v>
      </c>
      <c r="AE25" s="127">
        <f t="shared" si="16"/>
        <v>1405</v>
      </c>
      <c r="AF25" s="120">
        <v>135</v>
      </c>
      <c r="AG25" s="120">
        <v>0</v>
      </c>
      <c r="AH25" s="120">
        <f t="shared" si="17"/>
        <v>66</v>
      </c>
      <c r="AI25" s="121">
        <f t="shared" si="18"/>
        <v>1606</v>
      </c>
      <c r="AJ25" s="120"/>
      <c r="AK25" s="120"/>
      <c r="AL25" s="120"/>
      <c r="AM25" s="120"/>
      <c r="AN25" s="128">
        <f t="shared" si="19"/>
        <v>1048</v>
      </c>
      <c r="AO25" s="120"/>
      <c r="AP25" s="205"/>
      <c r="AQ25" s="239">
        <f t="shared" si="20"/>
        <v>131</v>
      </c>
      <c r="AR25" s="107">
        <v>20</v>
      </c>
    </row>
    <row r="26" spans="1:44" x14ac:dyDescent="0.2">
      <c r="A26" s="107">
        <v>21</v>
      </c>
      <c r="B26" s="118"/>
      <c r="C26" s="49" t="s">
        <v>438</v>
      </c>
      <c r="D26" s="199" t="s">
        <v>685</v>
      </c>
      <c r="E26" s="49">
        <v>183</v>
      </c>
      <c r="F26" s="120">
        <v>203</v>
      </c>
      <c r="G26" s="110">
        <f t="shared" si="0"/>
        <v>15</v>
      </c>
      <c r="H26" s="121">
        <f t="shared" si="1"/>
        <v>218</v>
      </c>
      <c r="I26" s="120">
        <v>149</v>
      </c>
      <c r="J26" s="120">
        <f t="shared" si="2"/>
        <v>15</v>
      </c>
      <c r="K26" s="122">
        <f t="shared" si="3"/>
        <v>382</v>
      </c>
      <c r="L26" s="120">
        <v>201</v>
      </c>
      <c r="M26" s="120">
        <f t="shared" si="4"/>
        <v>15</v>
      </c>
      <c r="N26" s="123">
        <f t="shared" si="5"/>
        <v>553</v>
      </c>
      <c r="O26" s="130">
        <f t="shared" si="6"/>
        <v>598</v>
      </c>
      <c r="P26" s="120">
        <v>180</v>
      </c>
      <c r="Q26" s="120">
        <f t="shared" si="7"/>
        <v>15</v>
      </c>
      <c r="R26" s="124">
        <f t="shared" si="8"/>
        <v>793</v>
      </c>
      <c r="S26" s="120">
        <v>169</v>
      </c>
      <c r="T26" s="120">
        <f t="shared" si="9"/>
        <v>15</v>
      </c>
      <c r="U26" s="120">
        <f t="shared" si="10"/>
        <v>75</v>
      </c>
      <c r="V26" s="125">
        <f t="shared" si="11"/>
        <v>977</v>
      </c>
      <c r="W26" s="121">
        <f t="shared" si="12"/>
        <v>203</v>
      </c>
      <c r="X26" s="120">
        <v>213</v>
      </c>
      <c r="Y26" s="120">
        <v>30</v>
      </c>
      <c r="Z26" s="110">
        <f t="shared" si="13"/>
        <v>15</v>
      </c>
      <c r="AA26" s="126">
        <f t="shared" si="14"/>
        <v>1235</v>
      </c>
      <c r="AB26" s="120">
        <v>148</v>
      </c>
      <c r="AC26" s="120">
        <v>0</v>
      </c>
      <c r="AD26" s="120">
        <f t="shared" si="15"/>
        <v>15</v>
      </c>
      <c r="AE26" s="127">
        <f t="shared" si="16"/>
        <v>1398</v>
      </c>
      <c r="AF26" s="120">
        <v>169</v>
      </c>
      <c r="AG26" s="120">
        <v>0</v>
      </c>
      <c r="AH26" s="120">
        <f t="shared" si="17"/>
        <v>15</v>
      </c>
      <c r="AI26" s="121">
        <f t="shared" si="18"/>
        <v>1582</v>
      </c>
      <c r="AJ26" s="120"/>
      <c r="AK26" s="120"/>
      <c r="AL26" s="120"/>
      <c r="AM26" s="120"/>
      <c r="AN26" s="128">
        <f t="shared" si="19"/>
        <v>1432</v>
      </c>
      <c r="AO26" s="120"/>
      <c r="AP26" s="205"/>
      <c r="AQ26" s="239">
        <f t="shared" si="20"/>
        <v>179</v>
      </c>
      <c r="AR26" s="107">
        <v>21</v>
      </c>
    </row>
    <row r="27" spans="1:44" x14ac:dyDescent="0.2">
      <c r="A27" s="107">
        <v>22</v>
      </c>
      <c r="B27" s="118"/>
      <c r="C27" s="49" t="s">
        <v>219</v>
      </c>
      <c r="D27" s="199" t="s">
        <v>657</v>
      </c>
      <c r="E27" s="231">
        <v>179</v>
      </c>
      <c r="F27" s="120">
        <v>165</v>
      </c>
      <c r="G27" s="110">
        <f t="shared" si="0"/>
        <v>18</v>
      </c>
      <c r="H27" s="121">
        <f t="shared" si="1"/>
        <v>183</v>
      </c>
      <c r="I27" s="120">
        <v>167</v>
      </c>
      <c r="J27" s="120">
        <f t="shared" si="2"/>
        <v>18</v>
      </c>
      <c r="K27" s="122">
        <f t="shared" si="3"/>
        <v>368</v>
      </c>
      <c r="L27" s="120">
        <v>159</v>
      </c>
      <c r="M27" s="120">
        <f t="shared" si="4"/>
        <v>18</v>
      </c>
      <c r="N27" s="123">
        <f t="shared" si="5"/>
        <v>491</v>
      </c>
      <c r="O27" s="130">
        <f t="shared" si="6"/>
        <v>545</v>
      </c>
      <c r="P27" s="120">
        <v>186</v>
      </c>
      <c r="Q27" s="120">
        <f t="shared" si="7"/>
        <v>18</v>
      </c>
      <c r="R27" s="124">
        <f t="shared" si="8"/>
        <v>749</v>
      </c>
      <c r="S27" s="120">
        <v>212</v>
      </c>
      <c r="T27" s="120">
        <f t="shared" si="9"/>
        <v>18</v>
      </c>
      <c r="U27" s="120">
        <f t="shared" si="10"/>
        <v>90</v>
      </c>
      <c r="V27" s="125">
        <f t="shared" si="11"/>
        <v>979</v>
      </c>
      <c r="W27" s="121">
        <f t="shared" si="12"/>
        <v>212</v>
      </c>
      <c r="X27" s="120">
        <v>166</v>
      </c>
      <c r="Y27" s="120">
        <v>0</v>
      </c>
      <c r="Z27" s="110">
        <f t="shared" si="13"/>
        <v>18</v>
      </c>
      <c r="AA27" s="126">
        <f t="shared" si="14"/>
        <v>1163</v>
      </c>
      <c r="AB27" s="120">
        <v>191</v>
      </c>
      <c r="AC27" s="120">
        <v>0</v>
      </c>
      <c r="AD27" s="120">
        <f t="shared" si="15"/>
        <v>18</v>
      </c>
      <c r="AE27" s="127">
        <f t="shared" si="16"/>
        <v>1372</v>
      </c>
      <c r="AF27" s="120">
        <v>153</v>
      </c>
      <c r="AG27" s="120">
        <v>0</v>
      </c>
      <c r="AH27" s="120">
        <f t="shared" si="17"/>
        <v>18</v>
      </c>
      <c r="AI27" s="121">
        <f t="shared" si="18"/>
        <v>1543</v>
      </c>
      <c r="AJ27" s="120"/>
      <c r="AK27" s="120"/>
      <c r="AL27" s="120"/>
      <c r="AM27" s="120"/>
      <c r="AN27" s="128">
        <f t="shared" si="19"/>
        <v>1399</v>
      </c>
      <c r="AO27" s="120"/>
      <c r="AP27" s="205"/>
      <c r="AQ27" s="239">
        <f t="shared" si="20"/>
        <v>174.875</v>
      </c>
      <c r="AR27" s="107">
        <v>22</v>
      </c>
    </row>
    <row r="28" spans="1:44" x14ac:dyDescent="0.2">
      <c r="A28" s="107">
        <v>23</v>
      </c>
      <c r="B28" s="107"/>
      <c r="C28" s="49" t="s">
        <v>437</v>
      </c>
      <c r="D28" s="199" t="s">
        <v>359</v>
      </c>
      <c r="E28" s="247">
        <v>150</v>
      </c>
      <c r="F28" s="120">
        <v>157</v>
      </c>
      <c r="G28" s="110">
        <f t="shared" si="0"/>
        <v>45</v>
      </c>
      <c r="H28" s="121">
        <f t="shared" si="1"/>
        <v>202</v>
      </c>
      <c r="I28" s="120">
        <v>120</v>
      </c>
      <c r="J28" s="120">
        <f t="shared" si="2"/>
        <v>45</v>
      </c>
      <c r="K28" s="122">
        <f t="shared" si="3"/>
        <v>367</v>
      </c>
      <c r="L28" s="120">
        <v>123</v>
      </c>
      <c r="M28" s="120">
        <f t="shared" si="4"/>
        <v>45</v>
      </c>
      <c r="N28" s="123">
        <f t="shared" si="5"/>
        <v>400</v>
      </c>
      <c r="O28" s="130">
        <f t="shared" si="6"/>
        <v>535</v>
      </c>
      <c r="P28" s="120">
        <v>194</v>
      </c>
      <c r="Q28" s="120">
        <f t="shared" si="7"/>
        <v>45</v>
      </c>
      <c r="R28" s="124">
        <f t="shared" si="8"/>
        <v>774</v>
      </c>
      <c r="S28" s="120">
        <v>162</v>
      </c>
      <c r="T28" s="120">
        <f t="shared" si="9"/>
        <v>45</v>
      </c>
      <c r="U28" s="120">
        <f t="shared" si="10"/>
        <v>225</v>
      </c>
      <c r="V28" s="125">
        <f t="shared" si="11"/>
        <v>981</v>
      </c>
      <c r="W28" s="121">
        <f t="shared" si="12"/>
        <v>194</v>
      </c>
      <c r="X28" s="120">
        <v>104</v>
      </c>
      <c r="Y28" s="120">
        <v>0</v>
      </c>
      <c r="Z28" s="110">
        <f t="shared" si="13"/>
        <v>45</v>
      </c>
      <c r="AA28" s="126">
        <f t="shared" si="14"/>
        <v>1130</v>
      </c>
      <c r="AB28" s="120">
        <v>131</v>
      </c>
      <c r="AC28" s="120">
        <v>30</v>
      </c>
      <c r="AD28" s="120">
        <f t="shared" si="15"/>
        <v>45</v>
      </c>
      <c r="AE28" s="127">
        <f t="shared" si="16"/>
        <v>1336</v>
      </c>
      <c r="AF28" s="120">
        <v>143</v>
      </c>
      <c r="AG28" s="120">
        <v>0</v>
      </c>
      <c r="AH28" s="120">
        <f t="shared" si="17"/>
        <v>45</v>
      </c>
      <c r="AI28" s="121">
        <f t="shared" si="18"/>
        <v>1524</v>
      </c>
      <c r="AJ28" s="120"/>
      <c r="AK28" s="120"/>
      <c r="AL28" s="120"/>
      <c r="AM28" s="120"/>
      <c r="AN28" s="128">
        <f t="shared" si="19"/>
        <v>1134</v>
      </c>
      <c r="AO28" s="120"/>
      <c r="AP28" s="205"/>
      <c r="AQ28" s="239">
        <f t="shared" si="20"/>
        <v>141.75</v>
      </c>
      <c r="AR28" s="107">
        <v>23</v>
      </c>
    </row>
    <row r="29" spans="1:44" x14ac:dyDescent="0.2">
      <c r="A29" s="107">
        <v>24</v>
      </c>
      <c r="B29" s="118"/>
      <c r="C29" s="49" t="s">
        <v>317</v>
      </c>
      <c r="D29" s="216" t="s">
        <v>697</v>
      </c>
      <c r="E29" s="255">
        <v>182</v>
      </c>
      <c r="F29" s="120">
        <v>216</v>
      </c>
      <c r="G29" s="110">
        <f t="shared" si="0"/>
        <v>16</v>
      </c>
      <c r="H29" s="121">
        <f t="shared" si="1"/>
        <v>232</v>
      </c>
      <c r="I29" s="120">
        <v>191</v>
      </c>
      <c r="J29" s="120">
        <f t="shared" si="2"/>
        <v>16</v>
      </c>
      <c r="K29" s="122">
        <f t="shared" si="3"/>
        <v>439</v>
      </c>
      <c r="L29" s="120">
        <v>175</v>
      </c>
      <c r="M29" s="120">
        <f t="shared" si="4"/>
        <v>16</v>
      </c>
      <c r="N29" s="123">
        <f t="shared" si="5"/>
        <v>582</v>
      </c>
      <c r="O29" s="130">
        <f t="shared" si="6"/>
        <v>630</v>
      </c>
      <c r="P29" s="120">
        <v>173</v>
      </c>
      <c r="Q29" s="120">
        <f t="shared" si="7"/>
        <v>16</v>
      </c>
      <c r="R29" s="124">
        <f t="shared" si="8"/>
        <v>819</v>
      </c>
      <c r="S29" s="120">
        <v>173</v>
      </c>
      <c r="T29" s="120">
        <f t="shared" si="9"/>
        <v>16</v>
      </c>
      <c r="U29" s="120">
        <f t="shared" si="10"/>
        <v>80</v>
      </c>
      <c r="V29" s="125">
        <f t="shared" si="11"/>
        <v>1008</v>
      </c>
      <c r="W29" s="121">
        <f t="shared" si="12"/>
        <v>216</v>
      </c>
      <c r="X29" s="120">
        <v>173</v>
      </c>
      <c r="Y29" s="120">
        <v>0</v>
      </c>
      <c r="Z29" s="110">
        <f t="shared" si="13"/>
        <v>16</v>
      </c>
      <c r="AA29" s="126">
        <f t="shared" si="14"/>
        <v>1197</v>
      </c>
      <c r="AB29" s="120">
        <v>136</v>
      </c>
      <c r="AC29" s="120">
        <v>0</v>
      </c>
      <c r="AD29" s="120">
        <f t="shared" si="15"/>
        <v>16</v>
      </c>
      <c r="AE29" s="127">
        <f t="shared" si="16"/>
        <v>1349</v>
      </c>
      <c r="AF29" s="120">
        <v>141</v>
      </c>
      <c r="AG29" s="120">
        <v>0</v>
      </c>
      <c r="AH29" s="120">
        <f t="shared" si="17"/>
        <v>16</v>
      </c>
      <c r="AI29" s="121">
        <f t="shared" si="18"/>
        <v>1506</v>
      </c>
      <c r="AJ29" s="120"/>
      <c r="AK29" s="120"/>
      <c r="AL29" s="120"/>
      <c r="AM29" s="120"/>
      <c r="AN29" s="128">
        <f t="shared" si="19"/>
        <v>1378</v>
      </c>
      <c r="AO29" s="120"/>
      <c r="AP29" s="205"/>
      <c r="AQ29" s="239">
        <f t="shared" si="20"/>
        <v>172.25</v>
      </c>
      <c r="AR29" s="107">
        <v>24</v>
      </c>
    </row>
    <row r="30" spans="1:44" x14ac:dyDescent="0.2">
      <c r="A30" s="107">
        <v>25</v>
      </c>
      <c r="B30" s="107"/>
      <c r="C30" s="49" t="s">
        <v>638</v>
      </c>
      <c r="D30" s="199" t="s">
        <v>658</v>
      </c>
      <c r="E30" s="231">
        <v>131</v>
      </c>
      <c r="F30" s="120">
        <v>147</v>
      </c>
      <c r="G30" s="110">
        <f t="shared" si="0"/>
        <v>62</v>
      </c>
      <c r="H30" s="121">
        <f t="shared" si="1"/>
        <v>209</v>
      </c>
      <c r="I30" s="120">
        <v>126</v>
      </c>
      <c r="J30" s="120">
        <f t="shared" si="2"/>
        <v>62</v>
      </c>
      <c r="K30" s="122">
        <f t="shared" si="3"/>
        <v>397</v>
      </c>
      <c r="L30" s="120">
        <v>106</v>
      </c>
      <c r="M30" s="120">
        <f t="shared" si="4"/>
        <v>62</v>
      </c>
      <c r="N30" s="123">
        <f t="shared" si="5"/>
        <v>379</v>
      </c>
      <c r="O30" s="130">
        <f t="shared" si="6"/>
        <v>565</v>
      </c>
      <c r="P30" s="120">
        <v>169</v>
      </c>
      <c r="Q30" s="120">
        <f t="shared" si="7"/>
        <v>62</v>
      </c>
      <c r="R30" s="124">
        <f t="shared" si="8"/>
        <v>796</v>
      </c>
      <c r="S30" s="120">
        <v>138</v>
      </c>
      <c r="T30" s="120">
        <f t="shared" si="9"/>
        <v>62</v>
      </c>
      <c r="U30" s="120">
        <f t="shared" si="10"/>
        <v>310</v>
      </c>
      <c r="V30" s="125">
        <f t="shared" si="11"/>
        <v>996</v>
      </c>
      <c r="W30" s="121">
        <f t="shared" si="12"/>
        <v>169</v>
      </c>
      <c r="X30" s="120"/>
      <c r="Y30" s="110"/>
      <c r="Z30" s="110">
        <f t="shared" si="13"/>
        <v>62</v>
      </c>
      <c r="AA30" s="126">
        <f t="shared" si="14"/>
        <v>1058</v>
      </c>
      <c r="AB30" s="120"/>
      <c r="AC30" s="110"/>
      <c r="AD30" s="120">
        <f t="shared" si="15"/>
        <v>62</v>
      </c>
      <c r="AE30" s="127">
        <f t="shared" si="16"/>
        <v>1120</v>
      </c>
      <c r="AF30" s="120"/>
      <c r="AG30" s="110"/>
      <c r="AH30" s="120">
        <f t="shared" si="17"/>
        <v>62</v>
      </c>
      <c r="AI30" s="121">
        <f t="shared" si="18"/>
        <v>1182</v>
      </c>
      <c r="AJ30" s="120"/>
      <c r="AK30" s="120"/>
      <c r="AL30" s="120"/>
      <c r="AM30" s="120"/>
      <c r="AN30" s="128">
        <f t="shared" si="19"/>
        <v>686</v>
      </c>
      <c r="AO30" s="120"/>
      <c r="AP30" s="205"/>
      <c r="AQ30" s="239">
        <f t="shared" si="20"/>
        <v>137.19999999999999</v>
      </c>
      <c r="AR30" s="107">
        <v>25</v>
      </c>
    </row>
    <row r="31" spans="1:44" ht="12" customHeight="1" x14ac:dyDescent="0.2">
      <c r="A31" s="107">
        <v>26</v>
      </c>
      <c r="B31" s="118"/>
      <c r="C31" s="49" t="s">
        <v>639</v>
      </c>
      <c r="D31" s="200" t="s">
        <v>660</v>
      </c>
      <c r="E31" s="231">
        <v>153</v>
      </c>
      <c r="F31" s="120">
        <v>125</v>
      </c>
      <c r="G31" s="110">
        <f t="shared" ref="G31:G46" si="21">ROUNDDOWN((200-E31)*0.9, 0)</f>
        <v>42</v>
      </c>
      <c r="H31" s="121">
        <f t="shared" ref="H31:H46" si="22">SUM(F31:G31)</f>
        <v>167</v>
      </c>
      <c r="I31" s="120">
        <v>141</v>
      </c>
      <c r="J31" s="120">
        <f t="shared" ref="J31:J46" si="23">G31</f>
        <v>42</v>
      </c>
      <c r="K31" s="122">
        <f t="shared" ref="K31:K46" si="24">F31+G31+I31+J31</f>
        <v>350</v>
      </c>
      <c r="L31" s="120">
        <v>176</v>
      </c>
      <c r="M31" s="120">
        <f t="shared" ref="M31:M46" si="25">J31</f>
        <v>42</v>
      </c>
      <c r="N31" s="123">
        <f t="shared" ref="N31:N46" si="26">F31+I31+L31</f>
        <v>442</v>
      </c>
      <c r="O31" s="130">
        <f t="shared" ref="O31:O46" si="27">F31+G31+I31+J31+L31+M31</f>
        <v>568</v>
      </c>
      <c r="P31" s="120">
        <v>176</v>
      </c>
      <c r="Q31" s="120">
        <f t="shared" ref="Q31:Q46" si="28">G31</f>
        <v>42</v>
      </c>
      <c r="R31" s="124">
        <f t="shared" ref="R31:R46" si="29">O31+P31+Q31</f>
        <v>786</v>
      </c>
      <c r="S31" s="120">
        <v>148</v>
      </c>
      <c r="T31" s="120">
        <f t="shared" ref="T31:T46" si="30">G31</f>
        <v>42</v>
      </c>
      <c r="U31" s="120">
        <f t="shared" ref="U31:U46" si="31">G31+J31+M31+Q31+T31</f>
        <v>210</v>
      </c>
      <c r="V31" s="125">
        <f t="shared" ref="V31:V46" si="32">R31+S31+T31</f>
        <v>976</v>
      </c>
      <c r="W31" s="121">
        <f t="shared" ref="W31:W46" si="33">MAX(F31,I31,L31,P31,S31)</f>
        <v>176</v>
      </c>
      <c r="X31" s="120"/>
      <c r="Y31" s="110"/>
      <c r="Z31" s="110">
        <f t="shared" ref="Z31:Z46" si="34">G31</f>
        <v>42</v>
      </c>
      <c r="AA31" s="126">
        <f t="shared" ref="AA31:AA46" si="35">V31+X31+Z31+Y31</f>
        <v>1018</v>
      </c>
      <c r="AB31" s="120"/>
      <c r="AC31" s="110"/>
      <c r="AD31" s="120">
        <f t="shared" ref="AD31:AD46" si="36">Z31</f>
        <v>42</v>
      </c>
      <c r="AE31" s="127">
        <f t="shared" ref="AE31:AE46" si="37">AA31+AB31+AD31+AC31</f>
        <v>1060</v>
      </c>
      <c r="AF31" s="120"/>
      <c r="AG31" s="110"/>
      <c r="AH31" s="120">
        <f t="shared" ref="AH31:AH46" si="38">Z31</f>
        <v>42</v>
      </c>
      <c r="AI31" s="121">
        <f t="shared" ref="AI31:AI46" si="39">AE31+AF31+AH31+AG31</f>
        <v>1102</v>
      </c>
      <c r="AJ31" s="120"/>
      <c r="AK31" s="120"/>
      <c r="AL31" s="120"/>
      <c r="AM31" s="120"/>
      <c r="AN31" s="128">
        <f t="shared" ref="AN31:AN46" si="40">F31+I31+L31+P31+S31+X31+AB31+AF31+AJ31+AK31+AL31+AM31</f>
        <v>766</v>
      </c>
      <c r="AO31" s="120"/>
      <c r="AP31" s="205"/>
      <c r="AQ31" s="239">
        <f t="shared" ref="AQ31:AQ46" si="41">SUM(AN31/COUNT(F31,I31,L31,P31,S31,X31,AB31,AF31,AJ31,AK31,AL31,AM31))</f>
        <v>153.19999999999999</v>
      </c>
      <c r="AR31" s="107">
        <v>26</v>
      </c>
    </row>
    <row r="32" spans="1:44" ht="12" customHeight="1" x14ac:dyDescent="0.2">
      <c r="A32" s="107">
        <v>27</v>
      </c>
      <c r="B32" s="107"/>
      <c r="C32" s="49" t="s">
        <v>434</v>
      </c>
      <c r="D32" s="200" t="s">
        <v>358</v>
      </c>
      <c r="E32" s="231">
        <v>132</v>
      </c>
      <c r="F32" s="120">
        <v>101</v>
      </c>
      <c r="G32" s="110">
        <f t="shared" si="21"/>
        <v>61</v>
      </c>
      <c r="H32" s="121">
        <f t="shared" si="22"/>
        <v>162</v>
      </c>
      <c r="I32" s="120">
        <v>164</v>
      </c>
      <c r="J32" s="120">
        <f t="shared" si="23"/>
        <v>61</v>
      </c>
      <c r="K32" s="122">
        <f t="shared" si="24"/>
        <v>387</v>
      </c>
      <c r="L32" s="120">
        <v>133</v>
      </c>
      <c r="M32" s="120">
        <f t="shared" si="25"/>
        <v>61</v>
      </c>
      <c r="N32" s="123">
        <f t="shared" si="26"/>
        <v>398</v>
      </c>
      <c r="O32" s="130">
        <f t="shared" si="27"/>
        <v>581</v>
      </c>
      <c r="P32" s="120">
        <v>157</v>
      </c>
      <c r="Q32" s="120">
        <f t="shared" si="28"/>
        <v>61</v>
      </c>
      <c r="R32" s="124">
        <f t="shared" si="29"/>
        <v>799</v>
      </c>
      <c r="S32" s="120">
        <v>113</v>
      </c>
      <c r="T32" s="120">
        <f t="shared" si="30"/>
        <v>61</v>
      </c>
      <c r="U32" s="120">
        <f t="shared" si="31"/>
        <v>305</v>
      </c>
      <c r="V32" s="125">
        <f t="shared" si="32"/>
        <v>973</v>
      </c>
      <c r="W32" s="121">
        <f t="shared" si="33"/>
        <v>164</v>
      </c>
      <c r="X32" s="120"/>
      <c r="Y32" s="110"/>
      <c r="Z32" s="110">
        <f t="shared" si="34"/>
        <v>61</v>
      </c>
      <c r="AA32" s="126">
        <f t="shared" si="35"/>
        <v>1034</v>
      </c>
      <c r="AB32" s="120"/>
      <c r="AC32" s="110"/>
      <c r="AD32" s="120">
        <f t="shared" si="36"/>
        <v>61</v>
      </c>
      <c r="AE32" s="127">
        <f t="shared" si="37"/>
        <v>1095</v>
      </c>
      <c r="AF32" s="120"/>
      <c r="AG32" s="110"/>
      <c r="AH32" s="120">
        <f t="shared" si="38"/>
        <v>61</v>
      </c>
      <c r="AI32" s="121">
        <f t="shared" si="39"/>
        <v>1156</v>
      </c>
      <c r="AJ32" s="120"/>
      <c r="AK32" s="120"/>
      <c r="AL32" s="120"/>
      <c r="AM32" s="120"/>
      <c r="AN32" s="128">
        <f t="shared" si="40"/>
        <v>668</v>
      </c>
      <c r="AO32" s="120"/>
      <c r="AP32" s="205"/>
      <c r="AQ32" s="239">
        <f t="shared" si="41"/>
        <v>133.6</v>
      </c>
      <c r="AR32" s="107">
        <v>27</v>
      </c>
    </row>
    <row r="33" spans="1:44" ht="12" customHeight="1" x14ac:dyDescent="0.2">
      <c r="A33" s="107">
        <v>28</v>
      </c>
      <c r="B33" s="107"/>
      <c r="C33" s="49" t="s">
        <v>644</v>
      </c>
      <c r="D33" s="200" t="s">
        <v>667</v>
      </c>
      <c r="E33" s="231">
        <v>113</v>
      </c>
      <c r="F33" s="120">
        <v>96</v>
      </c>
      <c r="G33" s="110">
        <f t="shared" si="21"/>
        <v>78</v>
      </c>
      <c r="H33" s="121">
        <f t="shared" si="22"/>
        <v>174</v>
      </c>
      <c r="I33" s="120">
        <v>138</v>
      </c>
      <c r="J33" s="120">
        <f t="shared" si="23"/>
        <v>78</v>
      </c>
      <c r="K33" s="122">
        <f t="shared" si="24"/>
        <v>390</v>
      </c>
      <c r="L33" s="120">
        <v>117</v>
      </c>
      <c r="M33" s="120">
        <f t="shared" si="25"/>
        <v>78</v>
      </c>
      <c r="N33" s="123">
        <f t="shared" si="26"/>
        <v>351</v>
      </c>
      <c r="O33" s="130">
        <f t="shared" si="27"/>
        <v>585</v>
      </c>
      <c r="P33" s="120">
        <v>106</v>
      </c>
      <c r="Q33" s="120">
        <f t="shared" si="28"/>
        <v>78</v>
      </c>
      <c r="R33" s="124">
        <f t="shared" si="29"/>
        <v>769</v>
      </c>
      <c r="S33" s="120">
        <v>125</v>
      </c>
      <c r="T33" s="120">
        <f t="shared" si="30"/>
        <v>78</v>
      </c>
      <c r="U33" s="120">
        <f t="shared" si="31"/>
        <v>390</v>
      </c>
      <c r="V33" s="125">
        <f t="shared" si="32"/>
        <v>972</v>
      </c>
      <c r="W33" s="121">
        <f t="shared" si="33"/>
        <v>138</v>
      </c>
      <c r="X33" s="120"/>
      <c r="Y33" s="110"/>
      <c r="Z33" s="110">
        <f t="shared" si="34"/>
        <v>78</v>
      </c>
      <c r="AA33" s="126">
        <f t="shared" si="35"/>
        <v>1050</v>
      </c>
      <c r="AB33" s="120"/>
      <c r="AC33" s="110"/>
      <c r="AD33" s="120">
        <f t="shared" si="36"/>
        <v>78</v>
      </c>
      <c r="AE33" s="127">
        <f t="shared" si="37"/>
        <v>1128</v>
      </c>
      <c r="AF33" s="120"/>
      <c r="AG33" s="110"/>
      <c r="AH33" s="120">
        <f t="shared" si="38"/>
        <v>78</v>
      </c>
      <c r="AI33" s="121">
        <f t="shared" si="39"/>
        <v>1206</v>
      </c>
      <c r="AJ33" s="120"/>
      <c r="AK33" s="120"/>
      <c r="AL33" s="120"/>
      <c r="AM33" s="120"/>
      <c r="AN33" s="128">
        <f t="shared" si="40"/>
        <v>582</v>
      </c>
      <c r="AO33" s="49"/>
      <c r="AP33" s="205"/>
      <c r="AQ33" s="239">
        <f t="shared" si="41"/>
        <v>116.4</v>
      </c>
      <c r="AR33" s="107">
        <v>28</v>
      </c>
    </row>
    <row r="34" spans="1:44" ht="12" customHeight="1" x14ac:dyDescent="0.2">
      <c r="A34" s="107">
        <v>29</v>
      </c>
      <c r="B34" s="107"/>
      <c r="C34" s="49" t="s">
        <v>348</v>
      </c>
      <c r="D34" s="200" t="s">
        <v>674</v>
      </c>
      <c r="E34" s="231">
        <v>158</v>
      </c>
      <c r="F34" s="120">
        <v>151</v>
      </c>
      <c r="G34" s="110">
        <f t="shared" si="21"/>
        <v>37</v>
      </c>
      <c r="H34" s="121">
        <f t="shared" si="22"/>
        <v>188</v>
      </c>
      <c r="I34" s="120">
        <v>115</v>
      </c>
      <c r="J34" s="120">
        <f t="shared" si="23"/>
        <v>37</v>
      </c>
      <c r="K34" s="122">
        <f t="shared" si="24"/>
        <v>340</v>
      </c>
      <c r="L34" s="120">
        <v>138</v>
      </c>
      <c r="M34" s="120">
        <f t="shared" si="25"/>
        <v>37</v>
      </c>
      <c r="N34" s="123">
        <f t="shared" si="26"/>
        <v>404</v>
      </c>
      <c r="O34" s="130">
        <f t="shared" si="27"/>
        <v>515</v>
      </c>
      <c r="P34" s="120">
        <v>164</v>
      </c>
      <c r="Q34" s="120">
        <f t="shared" si="28"/>
        <v>37</v>
      </c>
      <c r="R34" s="124">
        <f t="shared" si="29"/>
        <v>716</v>
      </c>
      <c r="S34" s="120">
        <v>216</v>
      </c>
      <c r="T34" s="120">
        <f t="shared" si="30"/>
        <v>37</v>
      </c>
      <c r="U34" s="120">
        <f t="shared" si="31"/>
        <v>185</v>
      </c>
      <c r="V34" s="125">
        <f t="shared" si="32"/>
        <v>969</v>
      </c>
      <c r="W34" s="121">
        <f t="shared" si="33"/>
        <v>216</v>
      </c>
      <c r="X34" s="120"/>
      <c r="Y34" s="110"/>
      <c r="Z34" s="110">
        <f t="shared" si="34"/>
        <v>37</v>
      </c>
      <c r="AA34" s="126">
        <f t="shared" si="35"/>
        <v>1006</v>
      </c>
      <c r="AB34" s="120"/>
      <c r="AC34" s="110"/>
      <c r="AD34" s="120">
        <f t="shared" si="36"/>
        <v>37</v>
      </c>
      <c r="AE34" s="127">
        <f t="shared" si="37"/>
        <v>1043</v>
      </c>
      <c r="AF34" s="120"/>
      <c r="AG34" s="110"/>
      <c r="AH34" s="120">
        <f t="shared" si="38"/>
        <v>37</v>
      </c>
      <c r="AI34" s="121">
        <f t="shared" si="39"/>
        <v>1080</v>
      </c>
      <c r="AJ34" s="120"/>
      <c r="AK34" s="120"/>
      <c r="AL34" s="120"/>
      <c r="AM34" s="120"/>
      <c r="AN34" s="128">
        <f t="shared" si="40"/>
        <v>784</v>
      </c>
      <c r="AO34" s="120"/>
      <c r="AP34" s="205"/>
      <c r="AQ34" s="239">
        <f t="shared" si="41"/>
        <v>156.80000000000001</v>
      </c>
      <c r="AR34" s="107">
        <v>29</v>
      </c>
    </row>
    <row r="35" spans="1:44" ht="12" customHeight="1" x14ac:dyDescent="0.2">
      <c r="A35" s="107">
        <v>30</v>
      </c>
      <c r="B35" s="107"/>
      <c r="C35" s="49" t="s">
        <v>654</v>
      </c>
      <c r="D35" s="200" t="s">
        <v>684</v>
      </c>
      <c r="E35" s="231">
        <v>179</v>
      </c>
      <c r="F35" s="120">
        <v>199</v>
      </c>
      <c r="G35" s="110">
        <f t="shared" si="21"/>
        <v>18</v>
      </c>
      <c r="H35" s="121">
        <f t="shared" si="22"/>
        <v>217</v>
      </c>
      <c r="I35" s="120">
        <v>178</v>
      </c>
      <c r="J35" s="120">
        <f t="shared" si="23"/>
        <v>18</v>
      </c>
      <c r="K35" s="122">
        <f t="shared" si="24"/>
        <v>413</v>
      </c>
      <c r="L35" s="120">
        <v>180</v>
      </c>
      <c r="M35" s="120">
        <f t="shared" si="25"/>
        <v>18</v>
      </c>
      <c r="N35" s="123">
        <f t="shared" si="26"/>
        <v>557</v>
      </c>
      <c r="O35" s="130">
        <f t="shared" si="27"/>
        <v>611</v>
      </c>
      <c r="P35" s="120">
        <v>149</v>
      </c>
      <c r="Q35" s="120">
        <f t="shared" si="28"/>
        <v>18</v>
      </c>
      <c r="R35" s="124">
        <f t="shared" si="29"/>
        <v>778</v>
      </c>
      <c r="S35" s="120">
        <v>155</v>
      </c>
      <c r="T35" s="120">
        <f t="shared" si="30"/>
        <v>18</v>
      </c>
      <c r="U35" s="120">
        <f t="shared" si="31"/>
        <v>90</v>
      </c>
      <c r="V35" s="125">
        <f t="shared" si="32"/>
        <v>951</v>
      </c>
      <c r="W35" s="121">
        <f t="shared" si="33"/>
        <v>199</v>
      </c>
      <c r="X35" s="120"/>
      <c r="Y35" s="110"/>
      <c r="Z35" s="110">
        <f t="shared" si="34"/>
        <v>18</v>
      </c>
      <c r="AA35" s="126">
        <f t="shared" si="35"/>
        <v>969</v>
      </c>
      <c r="AB35" s="120"/>
      <c r="AC35" s="110"/>
      <c r="AD35" s="120">
        <f t="shared" si="36"/>
        <v>18</v>
      </c>
      <c r="AE35" s="127">
        <f t="shared" si="37"/>
        <v>987</v>
      </c>
      <c r="AF35" s="120"/>
      <c r="AG35" s="110"/>
      <c r="AH35" s="120">
        <f t="shared" si="38"/>
        <v>18</v>
      </c>
      <c r="AI35" s="121">
        <f t="shared" si="39"/>
        <v>1005</v>
      </c>
      <c r="AJ35" s="120"/>
      <c r="AK35" s="120"/>
      <c r="AL35" s="120"/>
      <c r="AM35" s="120"/>
      <c r="AN35" s="128">
        <f t="shared" si="40"/>
        <v>861</v>
      </c>
      <c r="AO35" s="120"/>
      <c r="AP35" s="205"/>
      <c r="AQ35" s="239">
        <f t="shared" si="41"/>
        <v>172.2</v>
      </c>
      <c r="AR35" s="107">
        <v>30</v>
      </c>
    </row>
    <row r="36" spans="1:44" ht="12" customHeight="1" x14ac:dyDescent="0.2">
      <c r="A36" s="107">
        <v>31</v>
      </c>
      <c r="B36" s="107" t="s">
        <v>64</v>
      </c>
      <c r="C36" s="49" t="s">
        <v>748</v>
      </c>
      <c r="D36" s="200" t="s">
        <v>749</v>
      </c>
      <c r="E36" s="49">
        <v>185</v>
      </c>
      <c r="F36" s="120">
        <v>202</v>
      </c>
      <c r="G36" s="110">
        <f t="shared" si="21"/>
        <v>13</v>
      </c>
      <c r="H36" s="121">
        <f t="shared" si="22"/>
        <v>215</v>
      </c>
      <c r="I36" s="120">
        <v>174</v>
      </c>
      <c r="J36" s="120">
        <f t="shared" si="23"/>
        <v>13</v>
      </c>
      <c r="K36" s="122">
        <f t="shared" si="24"/>
        <v>402</v>
      </c>
      <c r="L36" s="120">
        <v>181</v>
      </c>
      <c r="M36" s="120">
        <f t="shared" si="25"/>
        <v>13</v>
      </c>
      <c r="N36" s="123">
        <f t="shared" si="26"/>
        <v>557</v>
      </c>
      <c r="O36" s="130">
        <f t="shared" si="27"/>
        <v>596</v>
      </c>
      <c r="P36" s="120">
        <v>159</v>
      </c>
      <c r="Q36" s="120">
        <f t="shared" si="28"/>
        <v>13</v>
      </c>
      <c r="R36" s="124">
        <f t="shared" si="29"/>
        <v>768</v>
      </c>
      <c r="S36" s="120">
        <v>162</v>
      </c>
      <c r="T36" s="120">
        <f t="shared" si="30"/>
        <v>13</v>
      </c>
      <c r="U36" s="120">
        <f t="shared" si="31"/>
        <v>65</v>
      </c>
      <c r="V36" s="125">
        <f t="shared" si="32"/>
        <v>943</v>
      </c>
      <c r="W36" s="121">
        <f t="shared" si="33"/>
        <v>202</v>
      </c>
      <c r="X36" s="120"/>
      <c r="Y36" s="110"/>
      <c r="Z36" s="110">
        <f t="shared" si="34"/>
        <v>13</v>
      </c>
      <c r="AA36" s="126">
        <f t="shared" si="35"/>
        <v>956</v>
      </c>
      <c r="AB36" s="120"/>
      <c r="AC36" s="110"/>
      <c r="AD36" s="120">
        <f t="shared" si="36"/>
        <v>13</v>
      </c>
      <c r="AE36" s="127">
        <f t="shared" si="37"/>
        <v>969</v>
      </c>
      <c r="AF36" s="120"/>
      <c r="AG36" s="110"/>
      <c r="AH36" s="120">
        <f t="shared" si="38"/>
        <v>13</v>
      </c>
      <c r="AI36" s="121">
        <f t="shared" si="39"/>
        <v>982</v>
      </c>
      <c r="AJ36" s="120"/>
      <c r="AK36" s="120"/>
      <c r="AL36" s="120"/>
      <c r="AM36" s="120"/>
      <c r="AN36" s="128">
        <f t="shared" si="40"/>
        <v>878</v>
      </c>
      <c r="AO36" s="120"/>
      <c r="AP36" s="205"/>
      <c r="AQ36" s="239">
        <f t="shared" si="41"/>
        <v>175.6</v>
      </c>
      <c r="AR36" s="107">
        <v>31</v>
      </c>
    </row>
    <row r="37" spans="1:44" ht="12" customHeight="1" x14ac:dyDescent="0.2">
      <c r="A37" s="107">
        <v>32</v>
      </c>
      <c r="B37" s="107"/>
      <c r="C37" s="49" t="s">
        <v>430</v>
      </c>
      <c r="D37" s="200" t="s">
        <v>656</v>
      </c>
      <c r="E37" s="247">
        <v>151</v>
      </c>
      <c r="F37" s="120">
        <v>158</v>
      </c>
      <c r="G37" s="110">
        <f t="shared" si="21"/>
        <v>44</v>
      </c>
      <c r="H37" s="121">
        <f t="shared" si="22"/>
        <v>202</v>
      </c>
      <c r="I37" s="120">
        <v>148</v>
      </c>
      <c r="J37" s="120">
        <f t="shared" si="23"/>
        <v>44</v>
      </c>
      <c r="K37" s="122">
        <f t="shared" si="24"/>
        <v>394</v>
      </c>
      <c r="L37" s="120">
        <v>124</v>
      </c>
      <c r="M37" s="120">
        <f t="shared" si="25"/>
        <v>44</v>
      </c>
      <c r="N37" s="123">
        <f t="shared" si="26"/>
        <v>430</v>
      </c>
      <c r="O37" s="130">
        <f t="shared" si="27"/>
        <v>562</v>
      </c>
      <c r="P37" s="120">
        <v>153</v>
      </c>
      <c r="Q37" s="120">
        <f t="shared" si="28"/>
        <v>44</v>
      </c>
      <c r="R37" s="124">
        <f t="shared" si="29"/>
        <v>759</v>
      </c>
      <c r="S37" s="120">
        <v>131</v>
      </c>
      <c r="T37" s="120">
        <f t="shared" si="30"/>
        <v>44</v>
      </c>
      <c r="U37" s="120">
        <f t="shared" si="31"/>
        <v>220</v>
      </c>
      <c r="V37" s="125">
        <f t="shared" si="32"/>
        <v>934</v>
      </c>
      <c r="W37" s="121">
        <f t="shared" si="33"/>
        <v>158</v>
      </c>
      <c r="X37" s="120"/>
      <c r="Y37" s="110"/>
      <c r="Z37" s="110">
        <f t="shared" si="34"/>
        <v>44</v>
      </c>
      <c r="AA37" s="126">
        <f t="shared" si="35"/>
        <v>978</v>
      </c>
      <c r="AB37" s="120"/>
      <c r="AC37" s="110"/>
      <c r="AD37" s="120">
        <f t="shared" si="36"/>
        <v>44</v>
      </c>
      <c r="AE37" s="127">
        <f t="shared" si="37"/>
        <v>1022</v>
      </c>
      <c r="AF37" s="120"/>
      <c r="AG37" s="110"/>
      <c r="AH37" s="120">
        <f t="shared" si="38"/>
        <v>44</v>
      </c>
      <c r="AI37" s="121">
        <f t="shared" si="39"/>
        <v>1066</v>
      </c>
      <c r="AJ37" s="120"/>
      <c r="AK37" s="120"/>
      <c r="AL37" s="120"/>
      <c r="AM37" s="120"/>
      <c r="AN37" s="128">
        <f t="shared" si="40"/>
        <v>714</v>
      </c>
      <c r="AO37" s="120"/>
      <c r="AP37" s="205"/>
      <c r="AQ37" s="239">
        <f t="shared" si="41"/>
        <v>142.80000000000001</v>
      </c>
      <c r="AR37" s="107">
        <v>32</v>
      </c>
    </row>
    <row r="38" spans="1:44" ht="12" customHeight="1" x14ac:dyDescent="0.2">
      <c r="A38" s="107">
        <v>33</v>
      </c>
      <c r="B38" s="107"/>
      <c r="C38" s="49" t="s">
        <v>655</v>
      </c>
      <c r="D38" s="200" t="s">
        <v>686</v>
      </c>
      <c r="E38" s="49">
        <v>183</v>
      </c>
      <c r="F38" s="120">
        <v>173</v>
      </c>
      <c r="G38" s="110">
        <f t="shared" si="21"/>
        <v>15</v>
      </c>
      <c r="H38" s="121">
        <f t="shared" si="22"/>
        <v>188</v>
      </c>
      <c r="I38" s="120">
        <v>192</v>
      </c>
      <c r="J38" s="120">
        <f t="shared" si="23"/>
        <v>15</v>
      </c>
      <c r="K38" s="122">
        <f t="shared" si="24"/>
        <v>395</v>
      </c>
      <c r="L38" s="120">
        <v>170</v>
      </c>
      <c r="M38" s="120">
        <f t="shared" si="25"/>
        <v>15</v>
      </c>
      <c r="N38" s="123">
        <f t="shared" si="26"/>
        <v>535</v>
      </c>
      <c r="O38" s="130">
        <f t="shared" si="27"/>
        <v>580</v>
      </c>
      <c r="P38" s="120">
        <v>145</v>
      </c>
      <c r="Q38" s="120">
        <f t="shared" si="28"/>
        <v>15</v>
      </c>
      <c r="R38" s="124">
        <f t="shared" si="29"/>
        <v>740</v>
      </c>
      <c r="S38" s="120">
        <v>179</v>
      </c>
      <c r="T38" s="120">
        <f t="shared" si="30"/>
        <v>15</v>
      </c>
      <c r="U38" s="120">
        <f t="shared" si="31"/>
        <v>75</v>
      </c>
      <c r="V38" s="125">
        <f t="shared" si="32"/>
        <v>934</v>
      </c>
      <c r="W38" s="121">
        <f t="shared" si="33"/>
        <v>192</v>
      </c>
      <c r="X38" s="120"/>
      <c r="Y38" s="110"/>
      <c r="Z38" s="110">
        <f t="shared" si="34"/>
        <v>15</v>
      </c>
      <c r="AA38" s="126">
        <f t="shared" si="35"/>
        <v>949</v>
      </c>
      <c r="AB38" s="120"/>
      <c r="AC38" s="110"/>
      <c r="AD38" s="120">
        <f t="shared" si="36"/>
        <v>15</v>
      </c>
      <c r="AE38" s="127">
        <f t="shared" si="37"/>
        <v>964</v>
      </c>
      <c r="AF38" s="120"/>
      <c r="AG38" s="110"/>
      <c r="AH38" s="120">
        <f t="shared" si="38"/>
        <v>15</v>
      </c>
      <c r="AI38" s="121">
        <f t="shared" si="39"/>
        <v>979</v>
      </c>
      <c r="AJ38" s="120"/>
      <c r="AK38" s="120"/>
      <c r="AL38" s="120"/>
      <c r="AM38" s="120"/>
      <c r="AN38" s="128">
        <f t="shared" si="40"/>
        <v>859</v>
      </c>
      <c r="AO38" s="120"/>
      <c r="AP38" s="205"/>
      <c r="AQ38" s="239">
        <f t="shared" si="41"/>
        <v>171.8</v>
      </c>
      <c r="AR38" s="107">
        <v>33</v>
      </c>
    </row>
    <row r="39" spans="1:44" ht="12" customHeight="1" x14ac:dyDescent="0.2">
      <c r="A39" s="107">
        <v>34</v>
      </c>
      <c r="B39" s="107"/>
      <c r="C39" s="49" t="s">
        <v>445</v>
      </c>
      <c r="D39" s="200" t="s">
        <v>736</v>
      </c>
      <c r="E39" s="49">
        <v>169</v>
      </c>
      <c r="F39" s="120">
        <v>157</v>
      </c>
      <c r="G39" s="110">
        <f t="shared" si="21"/>
        <v>27</v>
      </c>
      <c r="H39" s="121">
        <f t="shared" si="22"/>
        <v>184</v>
      </c>
      <c r="I39" s="120">
        <v>152</v>
      </c>
      <c r="J39" s="120">
        <f t="shared" si="23"/>
        <v>27</v>
      </c>
      <c r="K39" s="122">
        <f t="shared" si="24"/>
        <v>363</v>
      </c>
      <c r="L39" s="120">
        <v>185</v>
      </c>
      <c r="M39" s="120">
        <f t="shared" si="25"/>
        <v>27</v>
      </c>
      <c r="N39" s="123">
        <f t="shared" si="26"/>
        <v>494</v>
      </c>
      <c r="O39" s="130">
        <f t="shared" si="27"/>
        <v>575</v>
      </c>
      <c r="P39" s="120">
        <v>162</v>
      </c>
      <c r="Q39" s="120">
        <f t="shared" si="28"/>
        <v>27</v>
      </c>
      <c r="R39" s="124">
        <f t="shared" si="29"/>
        <v>764</v>
      </c>
      <c r="S39" s="120">
        <v>131</v>
      </c>
      <c r="T39" s="120">
        <f t="shared" si="30"/>
        <v>27</v>
      </c>
      <c r="U39" s="120">
        <f t="shared" si="31"/>
        <v>135</v>
      </c>
      <c r="V39" s="125">
        <f t="shared" si="32"/>
        <v>922</v>
      </c>
      <c r="W39" s="121">
        <f t="shared" si="33"/>
        <v>185</v>
      </c>
      <c r="X39" s="120"/>
      <c r="Y39" s="110"/>
      <c r="Z39" s="110">
        <f t="shared" si="34"/>
        <v>27</v>
      </c>
      <c r="AA39" s="126">
        <f t="shared" si="35"/>
        <v>949</v>
      </c>
      <c r="AB39" s="120"/>
      <c r="AC39" s="110"/>
      <c r="AD39" s="120">
        <f t="shared" si="36"/>
        <v>27</v>
      </c>
      <c r="AE39" s="127">
        <f t="shared" si="37"/>
        <v>976</v>
      </c>
      <c r="AF39" s="120"/>
      <c r="AG39" s="110"/>
      <c r="AH39" s="120">
        <f t="shared" si="38"/>
        <v>27</v>
      </c>
      <c r="AI39" s="121">
        <f t="shared" si="39"/>
        <v>1003</v>
      </c>
      <c r="AJ39" s="120"/>
      <c r="AK39" s="120"/>
      <c r="AL39" s="120"/>
      <c r="AM39" s="120"/>
      <c r="AN39" s="128">
        <f t="shared" si="40"/>
        <v>787</v>
      </c>
      <c r="AO39" s="120"/>
      <c r="AP39" s="205"/>
      <c r="AQ39" s="239">
        <f t="shared" si="41"/>
        <v>157.4</v>
      </c>
      <c r="AR39" s="107">
        <v>34</v>
      </c>
    </row>
    <row r="40" spans="1:44" ht="12" customHeight="1" x14ac:dyDescent="0.2">
      <c r="A40" s="107">
        <v>35</v>
      </c>
      <c r="B40" s="107"/>
      <c r="C40" s="49" t="s">
        <v>642</v>
      </c>
      <c r="D40" s="200" t="s">
        <v>666</v>
      </c>
      <c r="E40" s="248">
        <v>114</v>
      </c>
      <c r="F40" s="120">
        <v>68</v>
      </c>
      <c r="G40" s="110">
        <f t="shared" si="21"/>
        <v>77</v>
      </c>
      <c r="H40" s="121">
        <f t="shared" si="22"/>
        <v>145</v>
      </c>
      <c r="I40" s="120">
        <v>91</v>
      </c>
      <c r="J40" s="120">
        <f t="shared" si="23"/>
        <v>77</v>
      </c>
      <c r="K40" s="122">
        <f t="shared" si="24"/>
        <v>313</v>
      </c>
      <c r="L40" s="120">
        <v>147</v>
      </c>
      <c r="M40" s="120">
        <f t="shared" si="25"/>
        <v>77</v>
      </c>
      <c r="N40" s="123">
        <f t="shared" si="26"/>
        <v>306</v>
      </c>
      <c r="O40" s="130">
        <f t="shared" si="27"/>
        <v>537</v>
      </c>
      <c r="P40" s="120">
        <v>107</v>
      </c>
      <c r="Q40" s="120">
        <f t="shared" si="28"/>
        <v>77</v>
      </c>
      <c r="R40" s="124">
        <f t="shared" si="29"/>
        <v>721</v>
      </c>
      <c r="S40" s="120">
        <v>124</v>
      </c>
      <c r="T40" s="120">
        <f t="shared" si="30"/>
        <v>77</v>
      </c>
      <c r="U40" s="120">
        <f t="shared" si="31"/>
        <v>385</v>
      </c>
      <c r="V40" s="125">
        <f t="shared" si="32"/>
        <v>922</v>
      </c>
      <c r="W40" s="121">
        <f t="shared" si="33"/>
        <v>147</v>
      </c>
      <c r="X40" s="120"/>
      <c r="Y40" s="110"/>
      <c r="Z40" s="110">
        <f t="shared" si="34"/>
        <v>77</v>
      </c>
      <c r="AA40" s="126">
        <f t="shared" si="35"/>
        <v>999</v>
      </c>
      <c r="AB40" s="120"/>
      <c r="AC40" s="110"/>
      <c r="AD40" s="120">
        <f t="shared" si="36"/>
        <v>77</v>
      </c>
      <c r="AE40" s="127">
        <f t="shared" si="37"/>
        <v>1076</v>
      </c>
      <c r="AF40" s="120"/>
      <c r="AG40" s="110"/>
      <c r="AH40" s="120">
        <f t="shared" si="38"/>
        <v>77</v>
      </c>
      <c r="AI40" s="121">
        <f t="shared" si="39"/>
        <v>1153</v>
      </c>
      <c r="AJ40" s="120"/>
      <c r="AK40" s="120"/>
      <c r="AL40" s="120"/>
      <c r="AM40" s="120"/>
      <c r="AN40" s="128">
        <f t="shared" si="40"/>
        <v>537</v>
      </c>
      <c r="AO40" s="120"/>
      <c r="AP40" s="205"/>
      <c r="AQ40" s="239">
        <f t="shared" si="41"/>
        <v>107.4</v>
      </c>
      <c r="AR40" s="107">
        <v>35</v>
      </c>
    </row>
    <row r="41" spans="1:44" ht="12" customHeight="1" x14ac:dyDescent="0.2">
      <c r="A41" s="107">
        <v>36</v>
      </c>
      <c r="B41" s="107"/>
      <c r="C41" s="49" t="s">
        <v>373</v>
      </c>
      <c r="D41" s="200" t="s">
        <v>671</v>
      </c>
      <c r="E41" s="248">
        <v>145</v>
      </c>
      <c r="F41" s="120">
        <v>109</v>
      </c>
      <c r="G41" s="110">
        <f t="shared" si="21"/>
        <v>49</v>
      </c>
      <c r="H41" s="121">
        <f t="shared" si="22"/>
        <v>158</v>
      </c>
      <c r="I41" s="120">
        <v>173</v>
      </c>
      <c r="J41" s="120">
        <f t="shared" si="23"/>
        <v>49</v>
      </c>
      <c r="K41" s="122">
        <f t="shared" si="24"/>
        <v>380</v>
      </c>
      <c r="L41" s="120">
        <v>125</v>
      </c>
      <c r="M41" s="120">
        <f t="shared" si="25"/>
        <v>49</v>
      </c>
      <c r="N41" s="123">
        <f t="shared" si="26"/>
        <v>407</v>
      </c>
      <c r="O41" s="130">
        <f t="shared" si="27"/>
        <v>554</v>
      </c>
      <c r="P41" s="120">
        <v>132</v>
      </c>
      <c r="Q41" s="120">
        <f t="shared" si="28"/>
        <v>49</v>
      </c>
      <c r="R41" s="124">
        <f t="shared" si="29"/>
        <v>735</v>
      </c>
      <c r="S41" s="120">
        <v>138</v>
      </c>
      <c r="T41" s="120">
        <f t="shared" si="30"/>
        <v>49</v>
      </c>
      <c r="U41" s="120">
        <f t="shared" si="31"/>
        <v>245</v>
      </c>
      <c r="V41" s="125">
        <f t="shared" si="32"/>
        <v>922</v>
      </c>
      <c r="W41" s="121">
        <f t="shared" si="33"/>
        <v>173</v>
      </c>
      <c r="X41" s="120"/>
      <c r="Y41" s="110"/>
      <c r="Z41" s="110">
        <f t="shared" si="34"/>
        <v>49</v>
      </c>
      <c r="AA41" s="126">
        <f t="shared" si="35"/>
        <v>971</v>
      </c>
      <c r="AB41" s="120"/>
      <c r="AC41" s="110"/>
      <c r="AD41" s="120">
        <f t="shared" si="36"/>
        <v>49</v>
      </c>
      <c r="AE41" s="127">
        <f t="shared" si="37"/>
        <v>1020</v>
      </c>
      <c r="AF41" s="120"/>
      <c r="AG41" s="110"/>
      <c r="AH41" s="120">
        <f t="shared" si="38"/>
        <v>49</v>
      </c>
      <c r="AI41" s="121">
        <f t="shared" si="39"/>
        <v>1069</v>
      </c>
      <c r="AJ41" s="120"/>
      <c r="AK41" s="120"/>
      <c r="AL41" s="120"/>
      <c r="AM41" s="120"/>
      <c r="AN41" s="128">
        <f t="shared" si="40"/>
        <v>677</v>
      </c>
      <c r="AO41" s="120"/>
      <c r="AP41" s="205"/>
      <c r="AQ41" s="239">
        <f t="shared" si="41"/>
        <v>135.4</v>
      </c>
      <c r="AR41" s="107">
        <v>36</v>
      </c>
    </row>
    <row r="42" spans="1:44" ht="12" customHeight="1" x14ac:dyDescent="0.2">
      <c r="A42" s="107">
        <v>37</v>
      </c>
      <c r="B42" s="107"/>
      <c r="C42" s="218" t="s">
        <v>739</v>
      </c>
      <c r="D42" s="200" t="s">
        <v>738</v>
      </c>
      <c r="E42" s="108">
        <v>134</v>
      </c>
      <c r="F42" s="120">
        <v>127</v>
      </c>
      <c r="G42" s="110">
        <f t="shared" si="21"/>
        <v>59</v>
      </c>
      <c r="H42" s="121">
        <f t="shared" si="22"/>
        <v>186</v>
      </c>
      <c r="I42" s="120">
        <v>117</v>
      </c>
      <c r="J42" s="120">
        <f t="shared" si="23"/>
        <v>59</v>
      </c>
      <c r="K42" s="122">
        <f t="shared" si="24"/>
        <v>362</v>
      </c>
      <c r="L42" s="120">
        <v>130</v>
      </c>
      <c r="M42" s="120">
        <f t="shared" si="25"/>
        <v>59</v>
      </c>
      <c r="N42" s="123">
        <f t="shared" si="26"/>
        <v>374</v>
      </c>
      <c r="O42" s="130">
        <f t="shared" si="27"/>
        <v>551</v>
      </c>
      <c r="P42" s="120">
        <v>89</v>
      </c>
      <c r="Q42" s="120">
        <f t="shared" si="28"/>
        <v>59</v>
      </c>
      <c r="R42" s="124">
        <f t="shared" si="29"/>
        <v>699</v>
      </c>
      <c r="S42" s="120">
        <v>163</v>
      </c>
      <c r="T42" s="120">
        <f t="shared" si="30"/>
        <v>59</v>
      </c>
      <c r="U42" s="120">
        <f t="shared" si="31"/>
        <v>295</v>
      </c>
      <c r="V42" s="125">
        <f t="shared" si="32"/>
        <v>921</v>
      </c>
      <c r="W42" s="121">
        <f t="shared" si="33"/>
        <v>163</v>
      </c>
      <c r="X42" s="120"/>
      <c r="Y42" s="110"/>
      <c r="Z42" s="110">
        <f t="shared" si="34"/>
        <v>59</v>
      </c>
      <c r="AA42" s="126">
        <f t="shared" si="35"/>
        <v>980</v>
      </c>
      <c r="AB42" s="120"/>
      <c r="AC42" s="110"/>
      <c r="AD42" s="120">
        <f t="shared" si="36"/>
        <v>59</v>
      </c>
      <c r="AE42" s="127">
        <f t="shared" si="37"/>
        <v>1039</v>
      </c>
      <c r="AF42" s="120"/>
      <c r="AG42" s="110"/>
      <c r="AH42" s="120">
        <f t="shared" si="38"/>
        <v>59</v>
      </c>
      <c r="AI42" s="121">
        <f t="shared" si="39"/>
        <v>1098</v>
      </c>
      <c r="AJ42" s="120"/>
      <c r="AK42" s="120"/>
      <c r="AL42" s="120"/>
      <c r="AM42" s="120"/>
      <c r="AN42" s="128">
        <f t="shared" si="40"/>
        <v>626</v>
      </c>
      <c r="AO42" s="120"/>
      <c r="AP42" s="205"/>
      <c r="AQ42" s="239">
        <f t="shared" si="41"/>
        <v>125.2</v>
      </c>
      <c r="AR42" s="107">
        <v>37</v>
      </c>
    </row>
    <row r="43" spans="1:44" ht="12" customHeight="1" x14ac:dyDescent="0.2">
      <c r="A43" s="107">
        <v>38</v>
      </c>
      <c r="B43" s="107"/>
      <c r="C43" s="49" t="s">
        <v>432</v>
      </c>
      <c r="D43" s="200" t="s">
        <v>659</v>
      </c>
      <c r="E43" s="248">
        <v>182</v>
      </c>
      <c r="F43" s="120">
        <v>156</v>
      </c>
      <c r="G43" s="110">
        <f t="shared" si="21"/>
        <v>16</v>
      </c>
      <c r="H43" s="121">
        <f t="shared" si="22"/>
        <v>172</v>
      </c>
      <c r="I43" s="120">
        <v>137</v>
      </c>
      <c r="J43" s="120">
        <f t="shared" si="23"/>
        <v>16</v>
      </c>
      <c r="K43" s="122">
        <f t="shared" si="24"/>
        <v>325</v>
      </c>
      <c r="L43" s="120">
        <v>159</v>
      </c>
      <c r="M43" s="120">
        <f t="shared" si="25"/>
        <v>16</v>
      </c>
      <c r="N43" s="123">
        <f t="shared" si="26"/>
        <v>452</v>
      </c>
      <c r="O43" s="130">
        <f t="shared" si="27"/>
        <v>500</v>
      </c>
      <c r="P43" s="120">
        <v>189</v>
      </c>
      <c r="Q43" s="120">
        <f t="shared" si="28"/>
        <v>16</v>
      </c>
      <c r="R43" s="124">
        <f t="shared" si="29"/>
        <v>705</v>
      </c>
      <c r="S43" s="120">
        <v>191</v>
      </c>
      <c r="T43" s="120">
        <f t="shared" si="30"/>
        <v>16</v>
      </c>
      <c r="U43" s="120">
        <f t="shared" si="31"/>
        <v>80</v>
      </c>
      <c r="V43" s="125">
        <f t="shared" si="32"/>
        <v>912</v>
      </c>
      <c r="W43" s="121">
        <f t="shared" si="33"/>
        <v>191</v>
      </c>
      <c r="X43" s="120"/>
      <c r="Y43" s="110"/>
      <c r="Z43" s="110">
        <f t="shared" si="34"/>
        <v>16</v>
      </c>
      <c r="AA43" s="126">
        <f t="shared" si="35"/>
        <v>928</v>
      </c>
      <c r="AB43" s="120"/>
      <c r="AC43" s="110"/>
      <c r="AD43" s="120">
        <f t="shared" si="36"/>
        <v>16</v>
      </c>
      <c r="AE43" s="127">
        <f t="shared" si="37"/>
        <v>944</v>
      </c>
      <c r="AF43" s="120"/>
      <c r="AG43" s="110"/>
      <c r="AH43" s="120">
        <f t="shared" si="38"/>
        <v>16</v>
      </c>
      <c r="AI43" s="121">
        <f t="shared" si="39"/>
        <v>960</v>
      </c>
      <c r="AJ43" s="120"/>
      <c r="AK43" s="120"/>
      <c r="AL43" s="120"/>
      <c r="AM43" s="120"/>
      <c r="AN43" s="128">
        <f t="shared" si="40"/>
        <v>832</v>
      </c>
      <c r="AO43" s="120"/>
      <c r="AP43" s="205"/>
      <c r="AQ43" s="239">
        <f t="shared" si="41"/>
        <v>166.4</v>
      </c>
      <c r="AR43" s="107">
        <v>38</v>
      </c>
    </row>
    <row r="44" spans="1:44" ht="12" customHeight="1" x14ac:dyDescent="0.2">
      <c r="A44" s="107">
        <v>39</v>
      </c>
      <c r="B44" s="107" t="s">
        <v>64</v>
      </c>
      <c r="C44" s="49" t="s">
        <v>435</v>
      </c>
      <c r="D44" s="200" t="s">
        <v>360</v>
      </c>
      <c r="E44" s="248">
        <v>173</v>
      </c>
      <c r="F44" s="120">
        <v>134</v>
      </c>
      <c r="G44" s="110">
        <f t="shared" si="21"/>
        <v>24</v>
      </c>
      <c r="H44" s="121">
        <f t="shared" si="22"/>
        <v>158</v>
      </c>
      <c r="I44" s="120">
        <v>134</v>
      </c>
      <c r="J44" s="120">
        <f t="shared" si="23"/>
        <v>24</v>
      </c>
      <c r="K44" s="122">
        <f t="shared" si="24"/>
        <v>316</v>
      </c>
      <c r="L44" s="120">
        <v>161</v>
      </c>
      <c r="M44" s="120">
        <f t="shared" si="25"/>
        <v>24</v>
      </c>
      <c r="N44" s="123">
        <f t="shared" si="26"/>
        <v>429</v>
      </c>
      <c r="O44" s="130">
        <f t="shared" si="27"/>
        <v>501</v>
      </c>
      <c r="P44" s="120">
        <v>169</v>
      </c>
      <c r="Q44" s="120">
        <f t="shared" si="28"/>
        <v>24</v>
      </c>
      <c r="R44" s="124">
        <f t="shared" si="29"/>
        <v>694</v>
      </c>
      <c r="S44" s="120">
        <v>164</v>
      </c>
      <c r="T44" s="120">
        <f t="shared" si="30"/>
        <v>24</v>
      </c>
      <c r="U44" s="120">
        <f t="shared" si="31"/>
        <v>120</v>
      </c>
      <c r="V44" s="125">
        <f t="shared" si="32"/>
        <v>882</v>
      </c>
      <c r="W44" s="121">
        <f t="shared" si="33"/>
        <v>169</v>
      </c>
      <c r="X44" s="120"/>
      <c r="Y44" s="110"/>
      <c r="Z44" s="110">
        <f t="shared" si="34"/>
        <v>24</v>
      </c>
      <c r="AA44" s="126">
        <f t="shared" si="35"/>
        <v>906</v>
      </c>
      <c r="AB44" s="120"/>
      <c r="AC44" s="110"/>
      <c r="AD44" s="120">
        <f t="shared" si="36"/>
        <v>24</v>
      </c>
      <c r="AE44" s="127">
        <f t="shared" si="37"/>
        <v>930</v>
      </c>
      <c r="AF44" s="120"/>
      <c r="AG44" s="110"/>
      <c r="AH44" s="120">
        <f t="shared" si="38"/>
        <v>24</v>
      </c>
      <c r="AI44" s="121">
        <f t="shared" si="39"/>
        <v>954</v>
      </c>
      <c r="AJ44" s="120"/>
      <c r="AK44" s="120"/>
      <c r="AL44" s="120"/>
      <c r="AM44" s="120"/>
      <c r="AN44" s="128">
        <f t="shared" si="40"/>
        <v>762</v>
      </c>
      <c r="AO44" s="120"/>
      <c r="AP44" s="205"/>
      <c r="AQ44" s="239">
        <f t="shared" si="41"/>
        <v>152.4</v>
      </c>
      <c r="AR44" s="107">
        <v>39</v>
      </c>
    </row>
    <row r="45" spans="1:44" ht="12" customHeight="1" x14ac:dyDescent="0.2">
      <c r="A45" s="107">
        <v>40</v>
      </c>
      <c r="B45" s="251"/>
      <c r="C45" s="49" t="s">
        <v>646</v>
      </c>
      <c r="D45" s="200" t="s">
        <v>673</v>
      </c>
      <c r="E45" s="254">
        <v>138</v>
      </c>
      <c r="F45" s="120">
        <v>137</v>
      </c>
      <c r="G45" s="110">
        <f t="shared" si="21"/>
        <v>55</v>
      </c>
      <c r="H45" s="121">
        <f t="shared" si="22"/>
        <v>192</v>
      </c>
      <c r="I45" s="120">
        <v>115</v>
      </c>
      <c r="J45" s="120">
        <f t="shared" si="23"/>
        <v>55</v>
      </c>
      <c r="K45" s="122">
        <f t="shared" si="24"/>
        <v>362</v>
      </c>
      <c r="L45" s="120">
        <v>121</v>
      </c>
      <c r="M45" s="120">
        <f t="shared" si="25"/>
        <v>55</v>
      </c>
      <c r="N45" s="123">
        <f t="shared" si="26"/>
        <v>373</v>
      </c>
      <c r="O45" s="130">
        <f t="shared" si="27"/>
        <v>538</v>
      </c>
      <c r="P45" s="120">
        <v>88</v>
      </c>
      <c r="Q45" s="120">
        <f t="shared" si="28"/>
        <v>55</v>
      </c>
      <c r="R45" s="124">
        <f t="shared" si="29"/>
        <v>681</v>
      </c>
      <c r="S45" s="120">
        <v>92</v>
      </c>
      <c r="T45" s="120">
        <f t="shared" si="30"/>
        <v>55</v>
      </c>
      <c r="U45" s="120">
        <f t="shared" si="31"/>
        <v>275</v>
      </c>
      <c r="V45" s="125">
        <f t="shared" si="32"/>
        <v>828</v>
      </c>
      <c r="W45" s="121">
        <f t="shared" si="33"/>
        <v>137</v>
      </c>
      <c r="X45" s="120"/>
      <c r="Y45" s="110"/>
      <c r="Z45" s="110">
        <f t="shared" si="34"/>
        <v>55</v>
      </c>
      <c r="AA45" s="126">
        <f t="shared" si="35"/>
        <v>883</v>
      </c>
      <c r="AB45" s="120"/>
      <c r="AC45" s="110"/>
      <c r="AD45" s="120">
        <f t="shared" si="36"/>
        <v>55</v>
      </c>
      <c r="AE45" s="127">
        <f t="shared" si="37"/>
        <v>938</v>
      </c>
      <c r="AF45" s="120"/>
      <c r="AG45" s="110"/>
      <c r="AH45" s="120">
        <f t="shared" si="38"/>
        <v>55</v>
      </c>
      <c r="AI45" s="121">
        <f t="shared" si="39"/>
        <v>993</v>
      </c>
      <c r="AJ45" s="120"/>
      <c r="AK45" s="120"/>
      <c r="AL45" s="120"/>
      <c r="AM45" s="120"/>
      <c r="AN45" s="128">
        <f t="shared" si="40"/>
        <v>553</v>
      </c>
      <c r="AO45" s="120"/>
      <c r="AP45" s="205"/>
      <c r="AQ45" s="239">
        <f t="shared" si="41"/>
        <v>110.6</v>
      </c>
      <c r="AR45" s="107">
        <v>40</v>
      </c>
    </row>
    <row r="46" spans="1:44" x14ac:dyDescent="0.2">
      <c r="A46" s="107">
        <v>41</v>
      </c>
      <c r="B46" s="251"/>
      <c r="C46" s="49" t="s">
        <v>440</v>
      </c>
      <c r="D46" s="199" t="s">
        <v>672</v>
      </c>
      <c r="E46" s="254">
        <v>161</v>
      </c>
      <c r="F46" s="120">
        <v>168</v>
      </c>
      <c r="G46" s="110">
        <f t="shared" si="21"/>
        <v>35</v>
      </c>
      <c r="H46" s="121">
        <f t="shared" si="22"/>
        <v>203</v>
      </c>
      <c r="I46" s="120">
        <v>121</v>
      </c>
      <c r="J46" s="120">
        <f t="shared" si="23"/>
        <v>35</v>
      </c>
      <c r="K46" s="122">
        <f t="shared" si="24"/>
        <v>359</v>
      </c>
      <c r="L46" s="120">
        <v>121</v>
      </c>
      <c r="M46" s="120">
        <f t="shared" si="25"/>
        <v>35</v>
      </c>
      <c r="N46" s="123">
        <f t="shared" si="26"/>
        <v>410</v>
      </c>
      <c r="O46" s="130">
        <f t="shared" si="27"/>
        <v>515</v>
      </c>
      <c r="P46" s="120">
        <v>119</v>
      </c>
      <c r="Q46" s="120">
        <f t="shared" si="28"/>
        <v>35</v>
      </c>
      <c r="R46" s="124">
        <f t="shared" si="29"/>
        <v>669</v>
      </c>
      <c r="S46" s="120">
        <v>111</v>
      </c>
      <c r="T46" s="120">
        <f t="shared" si="30"/>
        <v>35</v>
      </c>
      <c r="U46" s="120">
        <f t="shared" si="31"/>
        <v>175</v>
      </c>
      <c r="V46" s="125">
        <f t="shared" si="32"/>
        <v>815</v>
      </c>
      <c r="W46" s="121">
        <f t="shared" si="33"/>
        <v>168</v>
      </c>
      <c r="X46" s="120"/>
      <c r="Y46" s="110"/>
      <c r="Z46" s="110">
        <f t="shared" si="34"/>
        <v>35</v>
      </c>
      <c r="AA46" s="126">
        <f t="shared" si="35"/>
        <v>850</v>
      </c>
      <c r="AB46" s="120"/>
      <c r="AC46" s="110"/>
      <c r="AD46" s="120">
        <f t="shared" si="36"/>
        <v>35</v>
      </c>
      <c r="AE46" s="127">
        <f t="shared" si="37"/>
        <v>885</v>
      </c>
      <c r="AF46" s="120"/>
      <c r="AG46" s="110"/>
      <c r="AH46" s="120">
        <f t="shared" si="38"/>
        <v>35</v>
      </c>
      <c r="AI46" s="121">
        <f t="shared" si="39"/>
        <v>920</v>
      </c>
      <c r="AJ46" s="120"/>
      <c r="AK46" s="120"/>
      <c r="AL46" s="120"/>
      <c r="AM46" s="120"/>
      <c r="AN46" s="128">
        <f t="shared" si="40"/>
        <v>640</v>
      </c>
      <c r="AO46" s="120"/>
      <c r="AP46" s="205"/>
      <c r="AQ46" s="239">
        <f t="shared" si="41"/>
        <v>128</v>
      </c>
      <c r="AR46" s="107">
        <v>41</v>
      </c>
    </row>
    <row r="47" spans="1:44" x14ac:dyDescent="0.2">
      <c r="C47" s="49"/>
      <c r="D47" s="89"/>
      <c r="N47" s="39">
        <f>MAX(N5:N46)</f>
        <v>656</v>
      </c>
      <c r="W47" s="39">
        <f>MAX(W5:W46)</f>
        <v>279</v>
      </c>
    </row>
    <row r="48" spans="1:44" x14ac:dyDescent="0.2">
      <c r="N48" s="16">
        <f>LARGE((N5:N46),2)</f>
        <v>647</v>
      </c>
      <c r="W48" s="16">
        <f>LARGE((W5:W46),2)</f>
        <v>258</v>
      </c>
    </row>
    <row r="49" spans="3:40" x14ac:dyDescent="0.2">
      <c r="C49" s="132"/>
    </row>
    <row r="51" spans="3:40" x14ac:dyDescent="0.2">
      <c r="C51" s="133"/>
      <c r="F51" s="2">
        <f>COUNTA(F5:F50)</f>
        <v>41</v>
      </c>
      <c r="I51" s="2">
        <f>COUNTA(I5:I50)</f>
        <v>41</v>
      </c>
      <c r="L51" s="2">
        <f>COUNTA(L5:L50)</f>
        <v>41</v>
      </c>
      <c r="P51" s="2">
        <f>COUNTA(P5:P50)</f>
        <v>41</v>
      </c>
      <c r="Q51" s="85"/>
      <c r="S51" s="2">
        <f>COUNTA(S5:S50)</f>
        <v>41</v>
      </c>
      <c r="X51" s="2">
        <f>COUNTA(X5:X50)</f>
        <v>24</v>
      </c>
      <c r="AB51" s="2">
        <f>COUNTA(AB5:AB50)</f>
        <v>24</v>
      </c>
      <c r="AF51" s="2">
        <f>COUNTA(AF5:AF50)</f>
        <v>24</v>
      </c>
      <c r="AJ51" s="2">
        <f>COUNTA(AJ5:AJ50)</f>
        <v>2</v>
      </c>
      <c r="AK51" s="2">
        <f>COUNTA(AK5:AK50)</f>
        <v>2</v>
      </c>
      <c r="AL51" s="2">
        <f>COUNTA(AL5:AL50)</f>
        <v>2</v>
      </c>
      <c r="AM51" s="2">
        <f>COUNTA(AM5:AM50)</f>
        <v>0</v>
      </c>
      <c r="AN51" s="39">
        <f>SUM(E51:AM51)</f>
        <v>283</v>
      </c>
    </row>
    <row r="52" spans="3:40" x14ac:dyDescent="0.2">
      <c r="Q52" s="85"/>
    </row>
    <row r="53" spans="3:40" x14ac:dyDescent="0.2">
      <c r="C53" s="133"/>
      <c r="Q53" s="85"/>
    </row>
  </sheetData>
  <sortState xmlns:xlrd2="http://schemas.microsoft.com/office/spreadsheetml/2017/richdata2" ref="B5:AQ30">
    <sortCondition descending="1" ref="AI5:AI30"/>
  </sortState>
  <mergeCells count="1">
    <mergeCell ref="N2:O2"/>
  </mergeCells>
  <printOptions gridLines="1"/>
  <pageMargins left="0" right="0" top="0.25" bottom="0.25" header="0.5" footer="0.5"/>
  <pageSetup scale="12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39"/>
  <sheetViews>
    <sheetView zoomScale="170" zoomScaleNormal="170" workbookViewId="0">
      <pane xSplit="4" ySplit="4" topLeftCell="P5" activePane="bottomRight" state="frozen"/>
      <selection activeCell="S9" sqref="S9"/>
      <selection pane="topRight" activeCell="S9" sqref="S9"/>
      <selection pane="bottomLeft" activeCell="S9" sqref="S9"/>
      <selection pane="bottomRight" activeCell="C3" sqref="C3"/>
    </sheetView>
  </sheetViews>
  <sheetFormatPr defaultColWidth="8.85546875" defaultRowHeight="12.75" x14ac:dyDescent="0.2"/>
  <cols>
    <col min="1" max="1" width="3.28515625" style="85" bestFit="1" customWidth="1"/>
    <col min="2" max="2" width="3.28515625" style="85" customWidth="1"/>
    <col min="3" max="3" width="20.42578125" style="50" customWidth="1"/>
    <col min="4" max="4" width="3.5703125" style="2" customWidth="1"/>
    <col min="5" max="5" width="4.140625" style="2" customWidth="1"/>
    <col min="6" max="6" width="3.5703125" style="16" customWidth="1"/>
    <col min="7" max="7" width="3.7109375" style="16" customWidth="1"/>
    <col min="8" max="8" width="3.5703125" style="39" customWidth="1"/>
    <col min="9" max="9" width="3.5703125" style="16" customWidth="1"/>
    <col min="10" max="10" width="3.7109375" style="16" customWidth="1"/>
    <col min="11" max="11" width="3.5703125" style="39" customWidth="1"/>
    <col min="12" max="12" width="3.5703125" style="16" customWidth="1"/>
    <col min="13" max="13" width="3.7109375" style="16" customWidth="1"/>
    <col min="14" max="14" width="6.140625" style="16" customWidth="1"/>
    <col min="15" max="15" width="4.85546875" style="39" customWidth="1"/>
    <col min="16" max="16" width="3.5703125" style="16" customWidth="1"/>
    <col min="17" max="17" width="3.7109375" style="16" customWidth="1"/>
    <col min="18" max="18" width="4.42578125" style="39" customWidth="1"/>
    <col min="19" max="19" width="3.5703125" style="16" customWidth="1"/>
    <col min="20" max="21" width="3.7109375" style="16" customWidth="1"/>
    <col min="22" max="22" width="4.5703125" style="39" customWidth="1"/>
    <col min="23" max="23" width="6.140625" style="39" customWidth="1"/>
    <col min="24" max="24" width="5.140625" style="16" customWidth="1"/>
    <col min="25" max="25" width="4.28515625" style="16" customWidth="1"/>
    <col min="26" max="26" width="3.7109375" style="16" customWidth="1"/>
    <col min="27" max="27" width="4.42578125" style="39" customWidth="1"/>
    <col min="28" max="28" width="5" style="16" customWidth="1"/>
    <col min="29" max="29" width="4.28515625" style="16" customWidth="1"/>
    <col min="30" max="30" width="3.7109375" style="16" customWidth="1"/>
    <col min="31" max="31" width="4.42578125" style="39" customWidth="1"/>
    <col min="32" max="32" width="4.85546875" style="16" customWidth="1"/>
    <col min="33" max="33" width="4.28515625" style="16" customWidth="1"/>
    <col min="34" max="34" width="3.7109375" style="16" customWidth="1"/>
    <col min="35" max="35" width="4.7109375" style="39" customWidth="1"/>
    <col min="36" max="39" width="3.5703125" style="16" customWidth="1"/>
    <col min="40" max="40" width="4.85546875" style="39" customWidth="1"/>
    <col min="41" max="41" width="3.7109375" style="2" customWidth="1"/>
    <col min="42" max="42" width="6.5703125" style="7" bestFit="1" customWidth="1"/>
    <col min="43" max="43" width="5.7109375" style="81" customWidth="1"/>
    <col min="44" max="44" width="2.85546875" style="2" customWidth="1"/>
    <col min="45" max="16384" width="8.85546875" style="2"/>
  </cols>
  <sheetData>
    <row r="1" spans="1:44" x14ac:dyDescent="0.2">
      <c r="C1" s="29" t="s">
        <v>611</v>
      </c>
      <c r="D1" s="29"/>
      <c r="E1" s="29"/>
      <c r="H1" s="154"/>
      <c r="I1" s="155"/>
      <c r="J1" s="155"/>
      <c r="U1" s="86"/>
      <c r="V1" s="87"/>
      <c r="W1" s="88" t="s">
        <v>380</v>
      </c>
    </row>
    <row r="2" spans="1:44" x14ac:dyDescent="0.2">
      <c r="C2" s="89"/>
      <c r="D2" s="36"/>
      <c r="E2" s="36"/>
      <c r="H2" s="16"/>
      <c r="K2" s="16"/>
      <c r="N2" s="289" t="s">
        <v>73</v>
      </c>
      <c r="O2" s="289"/>
      <c r="R2" s="16"/>
      <c r="U2" s="86"/>
      <c r="V2" s="86"/>
      <c r="W2" s="88" t="s">
        <v>1</v>
      </c>
      <c r="AA2" s="16"/>
      <c r="AE2" s="16"/>
      <c r="AI2" s="16"/>
      <c r="AN2" s="16"/>
    </row>
    <row r="3" spans="1:44" x14ac:dyDescent="0.2">
      <c r="C3" s="134" t="s">
        <v>11</v>
      </c>
      <c r="H3" s="16"/>
      <c r="K3" s="16"/>
      <c r="N3" s="91" t="s">
        <v>74</v>
      </c>
      <c r="O3" s="92" t="s">
        <v>75</v>
      </c>
      <c r="R3" s="16"/>
      <c r="U3" s="86" t="s">
        <v>1</v>
      </c>
      <c r="V3" s="93" t="s">
        <v>61</v>
      </c>
      <c r="W3" s="88" t="s">
        <v>63</v>
      </c>
      <c r="AA3" s="16"/>
      <c r="AE3" s="16"/>
      <c r="AI3" s="88" t="s">
        <v>76</v>
      </c>
      <c r="AN3" s="86" t="s">
        <v>77</v>
      </c>
      <c r="AO3" s="94"/>
      <c r="AP3" s="212"/>
      <c r="AQ3" s="135" t="s">
        <v>62</v>
      </c>
    </row>
    <row r="4" spans="1:44" s="105" customFormat="1" ht="15" customHeight="1" thickBot="1" x14ac:dyDescent="0.25">
      <c r="A4" s="95"/>
      <c r="B4" s="95" t="s">
        <v>64</v>
      </c>
      <c r="C4" s="29" t="s">
        <v>65</v>
      </c>
      <c r="D4" s="245" t="s">
        <v>78</v>
      </c>
      <c r="E4" s="86" t="s">
        <v>72</v>
      </c>
      <c r="F4" s="95">
        <v>1</v>
      </c>
      <c r="G4" s="95" t="s">
        <v>79</v>
      </c>
      <c r="H4" s="96" t="s">
        <v>80</v>
      </c>
      <c r="I4" s="95">
        <v>2</v>
      </c>
      <c r="J4" s="95" t="s">
        <v>79</v>
      </c>
      <c r="K4" s="97" t="s">
        <v>81</v>
      </c>
      <c r="L4" s="95">
        <v>3</v>
      </c>
      <c r="M4" s="95" t="s">
        <v>79</v>
      </c>
      <c r="N4" s="98" t="s">
        <v>1</v>
      </c>
      <c r="O4" s="99" t="s">
        <v>1</v>
      </c>
      <c r="P4" s="95">
        <v>4</v>
      </c>
      <c r="Q4" s="95" t="s">
        <v>79</v>
      </c>
      <c r="R4" s="100" t="s">
        <v>82</v>
      </c>
      <c r="S4" s="95">
        <v>5</v>
      </c>
      <c r="T4" s="95" t="s">
        <v>79</v>
      </c>
      <c r="U4" s="95" t="s">
        <v>79</v>
      </c>
      <c r="V4" s="101" t="s">
        <v>1</v>
      </c>
      <c r="W4" s="88" t="s">
        <v>18</v>
      </c>
      <c r="X4" s="95">
        <v>6</v>
      </c>
      <c r="Y4" s="95" t="s">
        <v>68</v>
      </c>
      <c r="Z4" s="95" t="s">
        <v>79</v>
      </c>
      <c r="AA4" s="103" t="s">
        <v>83</v>
      </c>
      <c r="AB4" s="95">
        <v>7</v>
      </c>
      <c r="AC4" s="95" t="s">
        <v>68</v>
      </c>
      <c r="AD4" s="95" t="s">
        <v>79</v>
      </c>
      <c r="AE4" s="101" t="s">
        <v>84</v>
      </c>
      <c r="AF4" s="95">
        <v>8</v>
      </c>
      <c r="AG4" s="95" t="s">
        <v>68</v>
      </c>
      <c r="AH4" s="95" t="s">
        <v>79</v>
      </c>
      <c r="AI4" s="96" t="s">
        <v>1</v>
      </c>
      <c r="AJ4" s="95">
        <v>9</v>
      </c>
      <c r="AK4" s="95">
        <v>10</v>
      </c>
      <c r="AL4" s="95">
        <v>11</v>
      </c>
      <c r="AM4" s="95">
        <v>12</v>
      </c>
      <c r="AN4" s="95" t="s">
        <v>1</v>
      </c>
      <c r="AO4" s="105" t="s">
        <v>70</v>
      </c>
      <c r="AP4" s="213" t="s">
        <v>71</v>
      </c>
      <c r="AQ4" s="136" t="s">
        <v>72</v>
      </c>
    </row>
    <row r="5" spans="1:44" x14ac:dyDescent="0.2">
      <c r="A5" s="129">
        <v>1</v>
      </c>
      <c r="B5" s="129"/>
      <c r="C5" s="49" t="s">
        <v>737</v>
      </c>
      <c r="D5" s="119" t="s">
        <v>624</v>
      </c>
      <c r="E5" s="246">
        <v>115</v>
      </c>
      <c r="F5" s="110">
        <v>169</v>
      </c>
      <c r="G5" s="110">
        <f>ROUNDDOWN((200-E5)*0.9, 0)</f>
        <v>76</v>
      </c>
      <c r="H5" s="111">
        <f>SUM(F5:G5)</f>
        <v>245</v>
      </c>
      <c r="I5" s="110">
        <v>129</v>
      </c>
      <c r="J5" s="110">
        <f>G5</f>
        <v>76</v>
      </c>
      <c r="K5" s="112">
        <f>F5+G5+I5+J5</f>
        <v>450</v>
      </c>
      <c r="L5" s="110">
        <v>135</v>
      </c>
      <c r="M5" s="110">
        <f>J5</f>
        <v>76</v>
      </c>
      <c r="N5" s="129">
        <f>F5+I5+L5</f>
        <v>433</v>
      </c>
      <c r="O5" s="113">
        <f>F5+G5+I5+J5+L5+M5</f>
        <v>661</v>
      </c>
      <c r="P5" s="110">
        <v>142</v>
      </c>
      <c r="Q5" s="110">
        <f>G5</f>
        <v>76</v>
      </c>
      <c r="R5" s="114">
        <f>O5+P5+Q5</f>
        <v>879</v>
      </c>
      <c r="S5" s="110">
        <v>171</v>
      </c>
      <c r="T5" s="110">
        <f>G5</f>
        <v>76</v>
      </c>
      <c r="U5" s="110">
        <f>G5+J5+M5+Q5+T5</f>
        <v>380</v>
      </c>
      <c r="V5" s="115">
        <f>R5+S5+T5</f>
        <v>1126</v>
      </c>
      <c r="W5" s="121">
        <f>MAX(F5,I5,L5,P5,S5)</f>
        <v>171</v>
      </c>
      <c r="X5" s="110">
        <v>117</v>
      </c>
      <c r="Y5" s="110">
        <v>0</v>
      </c>
      <c r="Z5" s="120">
        <f>G5</f>
        <v>76</v>
      </c>
      <c r="AA5" s="116">
        <f>V5+X5+Z5+Y5</f>
        <v>1319</v>
      </c>
      <c r="AB5" s="110">
        <v>139</v>
      </c>
      <c r="AC5" s="110">
        <v>30</v>
      </c>
      <c r="AD5" s="120">
        <f>G5</f>
        <v>76</v>
      </c>
      <c r="AE5" s="115">
        <f>AA5+AB5+AD5+AC5</f>
        <v>1564</v>
      </c>
      <c r="AF5" s="110">
        <v>130</v>
      </c>
      <c r="AG5" s="110">
        <v>30</v>
      </c>
      <c r="AH5" s="120">
        <f>G5</f>
        <v>76</v>
      </c>
      <c r="AI5" s="111">
        <f>AE5+AF5+AH5+AG5</f>
        <v>1800</v>
      </c>
      <c r="AJ5" s="110"/>
      <c r="AK5" s="110"/>
      <c r="AL5" s="110">
        <v>182</v>
      </c>
      <c r="AM5" s="110">
        <v>178</v>
      </c>
      <c r="AN5" s="117">
        <f>F5+I5+L5+P5+S5+X5+AB5+AF5+AJ5+AK5+AL5+AM5</f>
        <v>1492</v>
      </c>
      <c r="AO5" s="110">
        <v>1</v>
      </c>
      <c r="AP5" s="240">
        <v>236</v>
      </c>
      <c r="AQ5" s="239">
        <f>SUM(AN5/COUNT(F5,I5,L5,P5,S5,X5,AB5,AF5,AJ5,AK5,AL5,AM5))</f>
        <v>149.19999999999999</v>
      </c>
      <c r="AR5" s="129">
        <v>1</v>
      </c>
    </row>
    <row r="6" spans="1:44" x14ac:dyDescent="0.2">
      <c r="A6" s="129">
        <v>2</v>
      </c>
      <c r="B6" s="129"/>
      <c r="C6" s="49" t="s">
        <v>368</v>
      </c>
      <c r="D6" s="119" t="s">
        <v>632</v>
      </c>
      <c r="E6" s="246">
        <v>139</v>
      </c>
      <c r="F6" s="110">
        <v>191</v>
      </c>
      <c r="G6" s="110">
        <f>ROUNDDOWN((200-E6)*0.9, 0)</f>
        <v>54</v>
      </c>
      <c r="H6" s="111">
        <f>SUM(F6:G6)</f>
        <v>245</v>
      </c>
      <c r="I6" s="110">
        <v>119</v>
      </c>
      <c r="J6" s="110">
        <f>G6</f>
        <v>54</v>
      </c>
      <c r="K6" s="112">
        <f>F6+G6+I6+J6</f>
        <v>418</v>
      </c>
      <c r="L6" s="110">
        <v>137</v>
      </c>
      <c r="M6" s="110">
        <f>J6</f>
        <v>54</v>
      </c>
      <c r="N6" s="129">
        <f>F6+I6+L6</f>
        <v>447</v>
      </c>
      <c r="O6" s="113">
        <f>F6+G6+I6+J6+L6+M6</f>
        <v>609</v>
      </c>
      <c r="P6" s="110">
        <v>180</v>
      </c>
      <c r="Q6" s="110">
        <f>G6</f>
        <v>54</v>
      </c>
      <c r="R6" s="114">
        <f>O6+P6+Q6</f>
        <v>843</v>
      </c>
      <c r="S6" s="110">
        <v>163</v>
      </c>
      <c r="T6" s="110">
        <f>G6</f>
        <v>54</v>
      </c>
      <c r="U6" s="110">
        <f>G6+J6+M6+Q6+T6</f>
        <v>270</v>
      </c>
      <c r="V6" s="115">
        <f>R6+S6+T6</f>
        <v>1060</v>
      </c>
      <c r="W6" s="121">
        <f>MAX(F6,I6,L6,P6,S6)</f>
        <v>191</v>
      </c>
      <c r="X6" s="110">
        <v>149</v>
      </c>
      <c r="Y6" s="110">
        <v>30</v>
      </c>
      <c r="Z6" s="120">
        <f>G6</f>
        <v>54</v>
      </c>
      <c r="AA6" s="116">
        <f>V6+X6+Z6+Y6</f>
        <v>1293</v>
      </c>
      <c r="AB6" s="110">
        <v>186</v>
      </c>
      <c r="AC6" s="110">
        <v>30</v>
      </c>
      <c r="AD6" s="120">
        <f>G6</f>
        <v>54</v>
      </c>
      <c r="AE6" s="115">
        <f>AA6+AB6+AD6+AC6</f>
        <v>1563</v>
      </c>
      <c r="AF6" s="110">
        <v>167</v>
      </c>
      <c r="AG6" s="110">
        <v>30</v>
      </c>
      <c r="AH6" s="120">
        <f>G6</f>
        <v>54</v>
      </c>
      <c r="AI6" s="111">
        <f>AE6+AF6+AH6+AG6</f>
        <v>1814</v>
      </c>
      <c r="AJ6" s="110"/>
      <c r="AK6" s="110"/>
      <c r="AL6" s="110"/>
      <c r="AM6" s="110">
        <v>135</v>
      </c>
      <c r="AN6" s="117">
        <f>F6+I6+L6+P6+S6+X6+AB6+AF6+AJ6+AK6+AL6+AM6</f>
        <v>1427</v>
      </c>
      <c r="AO6" s="110">
        <v>2</v>
      </c>
      <c r="AP6" s="214">
        <v>132</v>
      </c>
      <c r="AQ6" s="239">
        <f>SUM(AN6/COUNT(F6,I6,L6,P6,S6,X6,AB6,AF6,AJ6,AK6,AL6,AM6))</f>
        <v>158.55555555555554</v>
      </c>
      <c r="AR6" s="129">
        <v>2</v>
      </c>
    </row>
    <row r="7" spans="1:44" x14ac:dyDescent="0.2">
      <c r="A7" s="129">
        <v>3</v>
      </c>
      <c r="B7" s="171"/>
      <c r="C7" s="49" t="s">
        <v>367</v>
      </c>
      <c r="D7" s="119" t="s">
        <v>634</v>
      </c>
      <c r="E7" s="246">
        <v>170</v>
      </c>
      <c r="F7" s="110">
        <v>167</v>
      </c>
      <c r="G7" s="110">
        <f>ROUNDDOWN((200-E7)*0.9, 0)</f>
        <v>27</v>
      </c>
      <c r="H7" s="111">
        <f>SUM(F7:G7)</f>
        <v>194</v>
      </c>
      <c r="I7" s="110">
        <v>169</v>
      </c>
      <c r="J7" s="110">
        <f>G7</f>
        <v>27</v>
      </c>
      <c r="K7" s="112">
        <f>F7+G7+I7+J7</f>
        <v>390</v>
      </c>
      <c r="L7" s="110">
        <v>189</v>
      </c>
      <c r="M7" s="110">
        <f>J7</f>
        <v>27</v>
      </c>
      <c r="N7" s="129">
        <f>F7+I7+L7</f>
        <v>525</v>
      </c>
      <c r="O7" s="113">
        <f>F7+G7+I7+J7+L7+M7</f>
        <v>606</v>
      </c>
      <c r="P7" s="110">
        <v>166</v>
      </c>
      <c r="Q7" s="110">
        <f>G7</f>
        <v>27</v>
      </c>
      <c r="R7" s="114">
        <f>O7+P7+Q7</f>
        <v>799</v>
      </c>
      <c r="S7" s="110">
        <v>183</v>
      </c>
      <c r="T7" s="110">
        <f>G7</f>
        <v>27</v>
      </c>
      <c r="U7" s="110">
        <f>G7+J7+M7+Q7+T7</f>
        <v>135</v>
      </c>
      <c r="V7" s="115">
        <f>R7+S7+T7</f>
        <v>1009</v>
      </c>
      <c r="W7" s="121">
        <f>MAX(F7,I7,L7,P7,S7)</f>
        <v>189</v>
      </c>
      <c r="X7" s="110">
        <v>209</v>
      </c>
      <c r="Y7" s="110">
        <v>30</v>
      </c>
      <c r="Z7" s="120">
        <f>G7</f>
        <v>27</v>
      </c>
      <c r="AA7" s="116">
        <f>V7+X7+Z7+Y7</f>
        <v>1275</v>
      </c>
      <c r="AB7" s="110">
        <v>221</v>
      </c>
      <c r="AC7" s="110">
        <v>30</v>
      </c>
      <c r="AD7" s="120">
        <f>G7</f>
        <v>27</v>
      </c>
      <c r="AE7" s="115">
        <f>AA7+AB7+AD7+AC7</f>
        <v>1553</v>
      </c>
      <c r="AF7" s="110">
        <v>170</v>
      </c>
      <c r="AG7" s="110">
        <v>30</v>
      </c>
      <c r="AH7" s="120">
        <f>G7</f>
        <v>27</v>
      </c>
      <c r="AI7" s="111">
        <f>AE7+AF7+AH7+AG7</f>
        <v>1780</v>
      </c>
      <c r="AJ7" s="110"/>
      <c r="AK7" s="110">
        <v>221</v>
      </c>
      <c r="AL7" s="110">
        <v>156</v>
      </c>
      <c r="AM7" s="110"/>
      <c r="AN7" s="117">
        <f>F7+I7+L7+P7+S7+X7+AB7+AF7+AJ7+AK7+AL7+AM7</f>
        <v>1851</v>
      </c>
      <c r="AO7" s="110">
        <v>3</v>
      </c>
      <c r="AP7" s="215">
        <v>104</v>
      </c>
      <c r="AQ7" s="239">
        <f>SUM(AN7/COUNT(F7,I7,L7,P7,S7,X7,AB7,AF7,AJ7,AK7,AL7,AM7))</f>
        <v>185.1</v>
      </c>
      <c r="AR7" s="129">
        <v>3</v>
      </c>
    </row>
    <row r="8" spans="1:44" x14ac:dyDescent="0.2">
      <c r="A8" s="129">
        <v>4</v>
      </c>
      <c r="B8" s="129"/>
      <c r="C8" s="49" t="s">
        <v>612</v>
      </c>
      <c r="D8" s="119" t="s">
        <v>623</v>
      </c>
      <c r="E8" s="246">
        <v>153</v>
      </c>
      <c r="F8" s="110">
        <v>180</v>
      </c>
      <c r="G8" s="110">
        <f>ROUNDDOWN((200-E8)*0.9, 0)</f>
        <v>42</v>
      </c>
      <c r="H8" s="111">
        <f>SUM(F8:G8)</f>
        <v>222</v>
      </c>
      <c r="I8" s="110">
        <v>172</v>
      </c>
      <c r="J8" s="110">
        <f>G8</f>
        <v>42</v>
      </c>
      <c r="K8" s="112">
        <f>F8+G8+I8+J8</f>
        <v>436</v>
      </c>
      <c r="L8" s="110">
        <v>165</v>
      </c>
      <c r="M8" s="110">
        <f>J8</f>
        <v>42</v>
      </c>
      <c r="N8" s="129">
        <f>F8+I8+L8</f>
        <v>517</v>
      </c>
      <c r="O8" s="113">
        <f>F8+G8+I8+J8+L8+M8</f>
        <v>643</v>
      </c>
      <c r="P8" s="110">
        <v>183</v>
      </c>
      <c r="Q8" s="110">
        <f>G8</f>
        <v>42</v>
      </c>
      <c r="R8" s="114">
        <f>O8+P8+Q8</f>
        <v>868</v>
      </c>
      <c r="S8" s="110">
        <v>166</v>
      </c>
      <c r="T8" s="110">
        <f>G8</f>
        <v>42</v>
      </c>
      <c r="U8" s="110">
        <f>G8+J8+M8+Q8+T8</f>
        <v>210</v>
      </c>
      <c r="V8" s="115">
        <f>R8+S8+T8</f>
        <v>1076</v>
      </c>
      <c r="W8" s="121">
        <f>MAX(F8,I8,L8,P8,S8)</f>
        <v>183</v>
      </c>
      <c r="X8" s="110">
        <v>155</v>
      </c>
      <c r="Y8" s="110">
        <v>0</v>
      </c>
      <c r="Z8" s="120">
        <f>G8</f>
        <v>42</v>
      </c>
      <c r="AA8" s="116">
        <f>V8+X8+Z8+Y8</f>
        <v>1273</v>
      </c>
      <c r="AB8" s="110">
        <v>165</v>
      </c>
      <c r="AC8" s="110">
        <v>30</v>
      </c>
      <c r="AD8" s="120">
        <f>G8</f>
        <v>42</v>
      </c>
      <c r="AE8" s="115">
        <f>AA8+AB8+AD8+AC8</f>
        <v>1510</v>
      </c>
      <c r="AF8" s="110">
        <v>167</v>
      </c>
      <c r="AG8" s="110">
        <v>30</v>
      </c>
      <c r="AH8" s="120">
        <f>G8</f>
        <v>42</v>
      </c>
      <c r="AI8" s="111">
        <f>AE8+AF8+AH8+AG8</f>
        <v>1749</v>
      </c>
      <c r="AJ8" s="110">
        <v>172</v>
      </c>
      <c r="AK8" s="110">
        <v>160</v>
      </c>
      <c r="AL8" s="110"/>
      <c r="AM8" s="110"/>
      <c r="AN8" s="117">
        <f>F8+I8+L8+P8+S8+X8+AB8+AF8+AJ8+AK8+AL8+AM8</f>
        <v>1685</v>
      </c>
      <c r="AO8" s="110">
        <v>4</v>
      </c>
      <c r="AP8" s="240">
        <v>90</v>
      </c>
      <c r="AQ8" s="239">
        <f>SUM(AN8/COUNT(F8,I8,L8,P8,S8,X8,AB8,AF8,AJ8,AK8,AL8,AM8))</f>
        <v>168.5</v>
      </c>
      <c r="AR8" s="129">
        <v>4</v>
      </c>
    </row>
    <row r="9" spans="1:44" x14ac:dyDescent="0.2">
      <c r="A9" s="129">
        <v>5</v>
      </c>
      <c r="B9" s="129"/>
      <c r="C9" s="49" t="s">
        <v>444</v>
      </c>
      <c r="D9" s="119" t="s">
        <v>637</v>
      </c>
      <c r="E9" s="250">
        <v>146</v>
      </c>
      <c r="F9" s="110">
        <v>203</v>
      </c>
      <c r="G9" s="110">
        <f>ROUNDDOWN((200-E9)*0.9, 0)</f>
        <v>48</v>
      </c>
      <c r="H9" s="111">
        <f>SUM(F9:G9)</f>
        <v>251</v>
      </c>
      <c r="I9" s="110">
        <v>174</v>
      </c>
      <c r="J9" s="110">
        <f>G9</f>
        <v>48</v>
      </c>
      <c r="K9" s="112">
        <f>F9+G9+I9+J9</f>
        <v>473</v>
      </c>
      <c r="L9" s="110">
        <v>182</v>
      </c>
      <c r="M9" s="110">
        <f>J9</f>
        <v>48</v>
      </c>
      <c r="N9" s="129">
        <f>F9+I9+L9</f>
        <v>559</v>
      </c>
      <c r="O9" s="113">
        <f>F9+G9+I9+J9+L9+M9</f>
        <v>703</v>
      </c>
      <c r="P9" s="110">
        <v>169</v>
      </c>
      <c r="Q9" s="110">
        <f>G9</f>
        <v>48</v>
      </c>
      <c r="R9" s="114">
        <f>O9+P9+Q9</f>
        <v>920</v>
      </c>
      <c r="S9" s="110">
        <v>152</v>
      </c>
      <c r="T9" s="110">
        <f>G9</f>
        <v>48</v>
      </c>
      <c r="U9" s="110">
        <f>G9+J9+M9+Q9+T9</f>
        <v>240</v>
      </c>
      <c r="V9" s="115">
        <f>R9+S9+T9</f>
        <v>1120</v>
      </c>
      <c r="W9" s="121">
        <f>MAX(F9,I9,L9,P9,S9)</f>
        <v>203</v>
      </c>
      <c r="X9" s="110">
        <v>182</v>
      </c>
      <c r="Y9" s="110">
        <v>30</v>
      </c>
      <c r="Z9" s="120">
        <f>G9</f>
        <v>48</v>
      </c>
      <c r="AA9" s="116">
        <f>V9+X9+Z9+Y9</f>
        <v>1380</v>
      </c>
      <c r="AB9" s="110">
        <v>145</v>
      </c>
      <c r="AC9" s="110">
        <v>0</v>
      </c>
      <c r="AD9" s="120">
        <f>G9</f>
        <v>48</v>
      </c>
      <c r="AE9" s="115">
        <f>AA9+AB9+AD9+AC9</f>
        <v>1573</v>
      </c>
      <c r="AF9" s="110">
        <v>129</v>
      </c>
      <c r="AG9" s="110">
        <v>0</v>
      </c>
      <c r="AH9" s="120">
        <f>G9</f>
        <v>48</v>
      </c>
      <c r="AI9" s="111">
        <f>AE9+AF9+AH9+AG9</f>
        <v>1750</v>
      </c>
      <c r="AJ9" s="110">
        <v>152</v>
      </c>
      <c r="AK9" s="110"/>
      <c r="AL9" s="110"/>
      <c r="AM9" s="110"/>
      <c r="AN9" s="117">
        <f>F9+I9+L9+P9+S9+X9+AB9+AF9+AJ9+AK9+AL9+AM9</f>
        <v>1488</v>
      </c>
      <c r="AO9" s="110">
        <v>5</v>
      </c>
      <c r="AP9" s="215">
        <v>70</v>
      </c>
      <c r="AQ9" s="239">
        <f>SUM(AN9/COUNT(F9,I9,L9,P9,S9,X9,AB9,AF9,AJ9,AK9,AL9,AM9))</f>
        <v>165.33333333333334</v>
      </c>
      <c r="AR9" s="129">
        <v>5</v>
      </c>
    </row>
    <row r="10" spans="1:44" x14ac:dyDescent="0.2">
      <c r="A10" s="129"/>
      <c r="B10" s="129"/>
      <c r="C10" s="49"/>
      <c r="D10" s="119"/>
      <c r="E10" s="246"/>
      <c r="F10" s="110"/>
      <c r="G10" s="110"/>
      <c r="H10" s="111"/>
      <c r="I10" s="110"/>
      <c r="J10" s="110"/>
      <c r="K10" s="112"/>
      <c r="L10" s="110"/>
      <c r="M10" s="110"/>
      <c r="N10" s="129"/>
      <c r="O10" s="113"/>
      <c r="P10" s="110"/>
      <c r="Q10" s="110"/>
      <c r="R10" s="114"/>
      <c r="S10" s="110"/>
      <c r="T10" s="110"/>
      <c r="U10" s="110"/>
      <c r="V10" s="115"/>
      <c r="W10" s="121"/>
      <c r="X10" s="110"/>
      <c r="Y10" s="110"/>
      <c r="Z10" s="120"/>
      <c r="AA10" s="116"/>
      <c r="AB10" s="110"/>
      <c r="AC10" s="110"/>
      <c r="AD10" s="120"/>
      <c r="AE10" s="115"/>
      <c r="AF10" s="110"/>
      <c r="AG10" s="110"/>
      <c r="AH10" s="120"/>
      <c r="AI10" s="111"/>
      <c r="AJ10" s="110"/>
      <c r="AK10" s="110"/>
      <c r="AL10" s="110"/>
      <c r="AM10" s="110"/>
      <c r="AN10" s="117"/>
      <c r="AO10" s="110"/>
      <c r="AP10" s="240"/>
      <c r="AQ10" s="239"/>
      <c r="AR10" s="129"/>
    </row>
    <row r="11" spans="1:44" x14ac:dyDescent="0.2">
      <c r="A11" s="129">
        <v>6</v>
      </c>
      <c r="B11" s="129"/>
      <c r="C11" s="49" t="s">
        <v>616</v>
      </c>
      <c r="D11" s="119" t="s">
        <v>621</v>
      </c>
      <c r="E11" s="246">
        <v>131</v>
      </c>
      <c r="F11" s="110">
        <v>123</v>
      </c>
      <c r="G11" s="110">
        <f>ROUNDDOWN((200-E11)*0.9, 0)</f>
        <v>62</v>
      </c>
      <c r="H11" s="111">
        <f>SUM(F11:G11)</f>
        <v>185</v>
      </c>
      <c r="I11" s="110">
        <v>93</v>
      </c>
      <c r="J11" s="110">
        <f>G11</f>
        <v>62</v>
      </c>
      <c r="K11" s="112">
        <f>F11+G11+I11+J11</f>
        <v>340</v>
      </c>
      <c r="L11" s="110">
        <v>182</v>
      </c>
      <c r="M11" s="110">
        <f>J11</f>
        <v>62</v>
      </c>
      <c r="N11" s="129">
        <f>F11+I11+L11</f>
        <v>398</v>
      </c>
      <c r="O11" s="113">
        <f>F11+G11+I11+J11+L11+M11</f>
        <v>584</v>
      </c>
      <c r="P11" s="110">
        <v>181</v>
      </c>
      <c r="Q11" s="110">
        <f>G11</f>
        <v>62</v>
      </c>
      <c r="R11" s="114">
        <f>O11+P11+Q11</f>
        <v>827</v>
      </c>
      <c r="S11" s="110">
        <v>141</v>
      </c>
      <c r="T11" s="110">
        <f>G11</f>
        <v>62</v>
      </c>
      <c r="U11" s="110">
        <f>G11+J11+M11+Q11+T11</f>
        <v>310</v>
      </c>
      <c r="V11" s="115">
        <f>R11+S11+T11</f>
        <v>1030</v>
      </c>
      <c r="W11" s="121">
        <f>MAX(F11,I11,L11,P11,S11)</f>
        <v>182</v>
      </c>
      <c r="X11" s="110">
        <v>156</v>
      </c>
      <c r="Y11" s="110">
        <v>30</v>
      </c>
      <c r="Z11" s="120">
        <f>G11</f>
        <v>62</v>
      </c>
      <c r="AA11" s="116">
        <f>V11+X11+Z11+Y11</f>
        <v>1278</v>
      </c>
      <c r="AB11" s="110">
        <v>159</v>
      </c>
      <c r="AC11" s="110">
        <v>30</v>
      </c>
      <c r="AD11" s="120">
        <f>G11</f>
        <v>62</v>
      </c>
      <c r="AE11" s="115">
        <f>AA11+AB11+AD11+AC11</f>
        <v>1529</v>
      </c>
      <c r="AF11" s="110">
        <v>132</v>
      </c>
      <c r="AG11" s="110">
        <v>0</v>
      </c>
      <c r="AH11" s="120">
        <f>G11</f>
        <v>62</v>
      </c>
      <c r="AI11" s="111">
        <f>AE11+AF11+AH11+AG11</f>
        <v>1723</v>
      </c>
      <c r="AJ11" s="110"/>
      <c r="AK11" s="110"/>
      <c r="AL11" s="110"/>
      <c r="AM11" s="110"/>
      <c r="AN11" s="117">
        <f>F11+I11+L11+P11+S11+X11+AB11+AF11+AJ11+AK11+AL11+AM11</f>
        <v>1167</v>
      </c>
      <c r="AO11" s="110">
        <v>6</v>
      </c>
      <c r="AP11" s="214">
        <v>62</v>
      </c>
      <c r="AQ11" s="239">
        <f>SUM(AN11/COUNT(F11,I11,L11,P11,S11,X11,AB11,AF11,AJ11,AK11,AL11,AM11))</f>
        <v>145.875</v>
      </c>
      <c r="AR11" s="129">
        <v>6</v>
      </c>
    </row>
    <row r="12" spans="1:44" x14ac:dyDescent="0.2">
      <c r="A12" s="129">
        <v>7</v>
      </c>
      <c r="B12" s="129"/>
      <c r="C12" s="49" t="s">
        <v>615</v>
      </c>
      <c r="D12" s="119" t="s">
        <v>629</v>
      </c>
      <c r="E12" s="246">
        <v>134</v>
      </c>
      <c r="F12" s="110">
        <v>152</v>
      </c>
      <c r="G12" s="110">
        <f>ROUNDDOWN((200-E12)*0.9, 0)</f>
        <v>59</v>
      </c>
      <c r="H12" s="111">
        <f>SUM(F12:G12)</f>
        <v>211</v>
      </c>
      <c r="I12" s="110">
        <v>121</v>
      </c>
      <c r="J12" s="110">
        <f>G12</f>
        <v>59</v>
      </c>
      <c r="K12" s="112">
        <f>F12+G12+I12+J12</f>
        <v>391</v>
      </c>
      <c r="L12" s="110">
        <v>156</v>
      </c>
      <c r="M12" s="110">
        <f>J12</f>
        <v>59</v>
      </c>
      <c r="N12" s="129">
        <f>F12+I12+L12</f>
        <v>429</v>
      </c>
      <c r="O12" s="113">
        <f>F12+G12+I12+J12+L12+M12</f>
        <v>606</v>
      </c>
      <c r="P12" s="110">
        <v>197</v>
      </c>
      <c r="Q12" s="110">
        <f>G12</f>
        <v>59</v>
      </c>
      <c r="R12" s="114">
        <f>O12+P12+Q12</f>
        <v>862</v>
      </c>
      <c r="S12" s="110">
        <v>143</v>
      </c>
      <c r="T12" s="110">
        <f>G12</f>
        <v>59</v>
      </c>
      <c r="U12" s="110">
        <f>G12+J12+M12+Q12+T12</f>
        <v>295</v>
      </c>
      <c r="V12" s="115">
        <f>R12+S12+T12</f>
        <v>1064</v>
      </c>
      <c r="W12" s="121">
        <f>MAX(F12,I12,L12,P12,S12)</f>
        <v>197</v>
      </c>
      <c r="X12" s="110">
        <v>162</v>
      </c>
      <c r="Y12" s="110">
        <v>30</v>
      </c>
      <c r="Z12" s="120">
        <f>G12</f>
        <v>59</v>
      </c>
      <c r="AA12" s="116">
        <f>V12+X12+Z12+Y12</f>
        <v>1315</v>
      </c>
      <c r="AB12" s="110">
        <v>130</v>
      </c>
      <c r="AC12" s="110">
        <v>0</v>
      </c>
      <c r="AD12" s="120">
        <f>G12</f>
        <v>59</v>
      </c>
      <c r="AE12" s="115">
        <f>AA12+AB12+AD12+AC12</f>
        <v>1504</v>
      </c>
      <c r="AF12" s="110">
        <v>117</v>
      </c>
      <c r="AG12" s="110">
        <v>0</v>
      </c>
      <c r="AH12" s="120">
        <f>G12</f>
        <v>59</v>
      </c>
      <c r="AI12" s="111">
        <f>AE12+AF12+AH12+AG12</f>
        <v>1680</v>
      </c>
      <c r="AJ12" s="110"/>
      <c r="AK12" s="110"/>
      <c r="AL12" s="110"/>
      <c r="AM12" s="110"/>
      <c r="AN12" s="117">
        <f>F12+I12+L12+P12+S12+X12+AB12+AF12+AJ12+AK12+AL12+AM12</f>
        <v>1178</v>
      </c>
      <c r="AO12" s="110"/>
      <c r="AP12" s="214"/>
      <c r="AQ12" s="239">
        <f>SUM(AN12/COUNT(F12,I12,L12,P12,S12,X12,AB12,AF12,AJ12,AK12,AL12,AM12))</f>
        <v>147.25</v>
      </c>
      <c r="AR12" s="129">
        <v>7</v>
      </c>
    </row>
    <row r="13" spans="1:44" x14ac:dyDescent="0.2">
      <c r="A13" s="129">
        <v>8</v>
      </c>
      <c r="B13" s="129"/>
      <c r="C13" s="49" t="s">
        <v>227</v>
      </c>
      <c r="D13" s="119" t="s">
        <v>631</v>
      </c>
      <c r="E13" s="246">
        <v>167</v>
      </c>
      <c r="F13" s="110">
        <v>190</v>
      </c>
      <c r="G13" s="110">
        <f>ROUNDDOWN((200-E13)*0.9, 0)</f>
        <v>29</v>
      </c>
      <c r="H13" s="111">
        <f>SUM(F13:G13)</f>
        <v>219</v>
      </c>
      <c r="I13" s="110">
        <v>179</v>
      </c>
      <c r="J13" s="110">
        <f>G13</f>
        <v>29</v>
      </c>
      <c r="K13" s="112">
        <f>F13+G13+I13+J13</f>
        <v>427</v>
      </c>
      <c r="L13" s="110">
        <v>199</v>
      </c>
      <c r="M13" s="110">
        <f>J13</f>
        <v>29</v>
      </c>
      <c r="N13" s="129">
        <f>F13+I13+L13</f>
        <v>568</v>
      </c>
      <c r="O13" s="113">
        <f>F13+G13+I13+J13+L13+M13</f>
        <v>655</v>
      </c>
      <c r="P13" s="110">
        <v>172</v>
      </c>
      <c r="Q13" s="110">
        <f>G13</f>
        <v>29</v>
      </c>
      <c r="R13" s="114">
        <f>O13+P13+Q13</f>
        <v>856</v>
      </c>
      <c r="S13" s="110">
        <v>195</v>
      </c>
      <c r="T13" s="110">
        <f>G13</f>
        <v>29</v>
      </c>
      <c r="U13" s="110">
        <f>G13+J13+M13+Q13+T13</f>
        <v>145</v>
      </c>
      <c r="V13" s="115">
        <f>R13+S13+T13</f>
        <v>1080</v>
      </c>
      <c r="W13" s="121">
        <f>MAX(F13,I13,L13,P13,S13)</f>
        <v>199</v>
      </c>
      <c r="X13" s="110">
        <v>171</v>
      </c>
      <c r="Y13" s="110">
        <v>0</v>
      </c>
      <c r="Z13" s="120">
        <f>G13</f>
        <v>29</v>
      </c>
      <c r="AA13" s="116">
        <f>V13+X13+Z13+Y13</f>
        <v>1280</v>
      </c>
      <c r="AB13" s="110">
        <v>165</v>
      </c>
      <c r="AC13" s="110">
        <v>0</v>
      </c>
      <c r="AD13" s="120">
        <f>G13</f>
        <v>29</v>
      </c>
      <c r="AE13" s="115">
        <f>AA13+AB13+AD13+AC13</f>
        <v>1474</v>
      </c>
      <c r="AF13" s="110">
        <v>170</v>
      </c>
      <c r="AG13" s="110">
        <v>0</v>
      </c>
      <c r="AH13" s="120">
        <f>G13</f>
        <v>29</v>
      </c>
      <c r="AI13" s="111">
        <f>AE13+AF13+AH13+AG13</f>
        <v>1673</v>
      </c>
      <c r="AJ13" s="110"/>
      <c r="AK13" s="110"/>
      <c r="AL13" s="110"/>
      <c r="AM13" s="110"/>
      <c r="AN13" s="117">
        <f>F13+I13+L13+P13+S13+X13+AB13+AF13+AJ13+AK13+AL13+AM13</f>
        <v>1441</v>
      </c>
      <c r="AO13" s="110"/>
      <c r="AP13" s="214"/>
      <c r="AQ13" s="239">
        <f>SUM(AN13/COUNT(F13,I13,L13,P13,S13,X13,AB13,AF13,AJ13,AK13,AL13,AM13))</f>
        <v>180.125</v>
      </c>
      <c r="AR13" s="129">
        <v>8</v>
      </c>
    </row>
    <row r="14" spans="1:44" x14ac:dyDescent="0.2">
      <c r="A14" s="129">
        <v>9</v>
      </c>
      <c r="B14" s="129"/>
      <c r="C14" s="49" t="s">
        <v>452</v>
      </c>
      <c r="D14" s="119" t="s">
        <v>627</v>
      </c>
      <c r="E14" s="49">
        <v>143</v>
      </c>
      <c r="F14" s="110">
        <v>188</v>
      </c>
      <c r="G14" s="110">
        <f>ROUNDDOWN((200-E14)*0.9, 0)</f>
        <v>51</v>
      </c>
      <c r="H14" s="111">
        <f>SUM(F14:G14)</f>
        <v>239</v>
      </c>
      <c r="I14" s="110">
        <v>129</v>
      </c>
      <c r="J14" s="110">
        <f>G14</f>
        <v>51</v>
      </c>
      <c r="K14" s="112">
        <f>F14+G14+I14+J14</f>
        <v>419</v>
      </c>
      <c r="L14" s="110">
        <v>180</v>
      </c>
      <c r="M14" s="110">
        <f>J14</f>
        <v>51</v>
      </c>
      <c r="N14" s="129">
        <f>F14+I14+L14</f>
        <v>497</v>
      </c>
      <c r="O14" s="113">
        <f>F14+G14+I14+J14+L14+M14</f>
        <v>650</v>
      </c>
      <c r="P14" s="110">
        <v>131</v>
      </c>
      <c r="Q14" s="110">
        <f>G14</f>
        <v>51</v>
      </c>
      <c r="R14" s="114">
        <f>O14+P14+Q14</f>
        <v>832</v>
      </c>
      <c r="S14" s="110">
        <v>169</v>
      </c>
      <c r="T14" s="110">
        <f>G14</f>
        <v>51</v>
      </c>
      <c r="U14" s="110">
        <f>G14+J14+M14+Q14+T14</f>
        <v>255</v>
      </c>
      <c r="V14" s="115">
        <f>R14+S14+T14</f>
        <v>1052</v>
      </c>
      <c r="W14" s="121">
        <f>MAX(F14,I14,L14,P14,S14)</f>
        <v>188</v>
      </c>
      <c r="X14" s="110">
        <v>135</v>
      </c>
      <c r="Y14" s="110">
        <v>0</v>
      </c>
      <c r="Z14" s="120">
        <f>G14</f>
        <v>51</v>
      </c>
      <c r="AA14" s="116">
        <f>V14+X14+Z14+Y14</f>
        <v>1238</v>
      </c>
      <c r="AB14" s="110">
        <v>159</v>
      </c>
      <c r="AC14" s="110">
        <v>0</v>
      </c>
      <c r="AD14" s="120">
        <f>G14</f>
        <v>51</v>
      </c>
      <c r="AE14" s="115">
        <f>AA14+AB14+AD14+AC14</f>
        <v>1448</v>
      </c>
      <c r="AF14" s="110">
        <v>135</v>
      </c>
      <c r="AG14" s="110">
        <v>30</v>
      </c>
      <c r="AH14" s="120">
        <f>G14</f>
        <v>51</v>
      </c>
      <c r="AI14" s="111">
        <f>AE14+AF14+AH14+AG14</f>
        <v>1664</v>
      </c>
      <c r="AJ14" s="110"/>
      <c r="AK14" s="110"/>
      <c r="AL14" s="110"/>
      <c r="AM14" s="110"/>
      <c r="AN14" s="117">
        <f>F14+I14+L14+P14+S14+X14+AB14+AF14+AJ14+AK14+AL14+AM14</f>
        <v>1226</v>
      </c>
      <c r="AO14" s="110"/>
      <c r="AP14" s="214"/>
      <c r="AQ14" s="239">
        <f>SUM(AN14/COUNT(F14,I14,L14,P14,S14,X14,AB14,AF14,AJ14,AK14,AL14,AM14))</f>
        <v>153.25</v>
      </c>
      <c r="AR14" s="129">
        <v>9</v>
      </c>
    </row>
    <row r="15" spans="1:44" x14ac:dyDescent="0.2">
      <c r="A15" s="129">
        <v>10</v>
      </c>
      <c r="B15" s="129"/>
      <c r="C15" s="49" t="s">
        <v>617</v>
      </c>
      <c r="D15" s="119" t="s">
        <v>633</v>
      </c>
      <c r="E15" s="246">
        <v>148</v>
      </c>
      <c r="F15" s="110">
        <v>177</v>
      </c>
      <c r="G15" s="110">
        <f>ROUNDDOWN((200-E15)*0.9, 0)</f>
        <v>46</v>
      </c>
      <c r="H15" s="111">
        <f>SUM(F15:G15)</f>
        <v>223</v>
      </c>
      <c r="I15" s="110">
        <v>127</v>
      </c>
      <c r="J15" s="110">
        <f>G15</f>
        <v>46</v>
      </c>
      <c r="K15" s="112">
        <f>F15+G15+I15+J15</f>
        <v>396</v>
      </c>
      <c r="L15" s="110">
        <v>124</v>
      </c>
      <c r="M15" s="110">
        <f>J15</f>
        <v>46</v>
      </c>
      <c r="N15" s="129">
        <f>F15+I15+L15</f>
        <v>428</v>
      </c>
      <c r="O15" s="113">
        <f>F15+G15+I15+J15+L15+M15</f>
        <v>566</v>
      </c>
      <c r="P15" s="110">
        <v>179</v>
      </c>
      <c r="Q15" s="110">
        <f>G15</f>
        <v>46</v>
      </c>
      <c r="R15" s="114">
        <f>O15+P15+Q15</f>
        <v>791</v>
      </c>
      <c r="S15" s="110">
        <v>148</v>
      </c>
      <c r="T15" s="110">
        <f>G15</f>
        <v>46</v>
      </c>
      <c r="U15" s="110">
        <f>G15+J15+M15+Q15+T15</f>
        <v>230</v>
      </c>
      <c r="V15" s="115">
        <f>R15+S15+T15</f>
        <v>985</v>
      </c>
      <c r="W15" s="121">
        <f>MAX(F15,I15,L15,P15,S15)</f>
        <v>179</v>
      </c>
      <c r="X15" s="110">
        <v>163</v>
      </c>
      <c r="Y15" s="110">
        <v>0</v>
      </c>
      <c r="Z15" s="120">
        <f>G15</f>
        <v>46</v>
      </c>
      <c r="AA15" s="116">
        <f>V15+X15+Z15+Y15</f>
        <v>1194</v>
      </c>
      <c r="AB15" s="110">
        <v>167</v>
      </c>
      <c r="AC15" s="110">
        <v>0</v>
      </c>
      <c r="AD15" s="120">
        <f>G15</f>
        <v>46</v>
      </c>
      <c r="AE15" s="115">
        <f>AA15+AB15+AD15+AC15</f>
        <v>1407</v>
      </c>
      <c r="AF15" s="110"/>
      <c r="AG15" s="110">
        <v>0</v>
      </c>
      <c r="AH15" s="120">
        <f>G15</f>
        <v>46</v>
      </c>
      <c r="AI15" s="111">
        <f>AE15+AF15+AH15+AG15</f>
        <v>1453</v>
      </c>
      <c r="AJ15" s="110"/>
      <c r="AK15" s="110"/>
      <c r="AL15" s="110"/>
      <c r="AM15" s="110"/>
      <c r="AN15" s="117">
        <f>F15+I15+L15+P15+S15+X15+AB15+AF15+AJ15+AK15+AL15+AM15</f>
        <v>1085</v>
      </c>
      <c r="AO15" s="110"/>
      <c r="AP15" s="214"/>
      <c r="AQ15" s="239">
        <f>SUM(AN15/COUNT(F15,I15,L15,P15,S15,X15,AB15,AF15,AJ15,AK15,AL15,AM15))</f>
        <v>155</v>
      </c>
      <c r="AR15" s="129">
        <v>10</v>
      </c>
    </row>
    <row r="16" spans="1:44" x14ac:dyDescent="0.2">
      <c r="A16" s="129"/>
      <c r="B16" s="129"/>
      <c r="C16" s="49"/>
      <c r="D16" s="119"/>
      <c r="E16" s="246"/>
      <c r="F16" s="110"/>
      <c r="G16" s="110"/>
      <c r="H16" s="111"/>
      <c r="I16" s="110"/>
      <c r="J16" s="110"/>
      <c r="K16" s="112"/>
      <c r="L16" s="110"/>
      <c r="M16" s="110"/>
      <c r="N16" s="129"/>
      <c r="O16" s="113"/>
      <c r="P16" s="110"/>
      <c r="Q16" s="110"/>
      <c r="R16" s="114"/>
      <c r="S16" s="110"/>
      <c r="T16" s="110"/>
      <c r="U16" s="110"/>
      <c r="V16" s="115"/>
      <c r="W16" s="121"/>
      <c r="X16" s="110"/>
      <c r="Y16" s="110"/>
      <c r="Z16" s="120"/>
      <c r="AA16" s="116"/>
      <c r="AB16" s="110"/>
      <c r="AC16" s="110"/>
      <c r="AD16" s="120"/>
      <c r="AE16" s="115"/>
      <c r="AF16" s="110"/>
      <c r="AG16" s="110"/>
      <c r="AH16" s="120"/>
      <c r="AI16" s="111"/>
      <c r="AJ16" s="110"/>
      <c r="AK16" s="110"/>
      <c r="AL16" s="110"/>
      <c r="AM16" s="110"/>
      <c r="AN16" s="117"/>
      <c r="AO16" s="110"/>
      <c r="AP16" s="214"/>
      <c r="AQ16" s="239"/>
      <c r="AR16" s="129"/>
    </row>
    <row r="17" spans="1:44" x14ac:dyDescent="0.2">
      <c r="A17" s="129">
        <v>11</v>
      </c>
      <c r="B17" s="129"/>
      <c r="C17" s="49" t="s">
        <v>280</v>
      </c>
      <c r="D17" s="119" t="s">
        <v>628</v>
      </c>
      <c r="E17" s="246">
        <v>163</v>
      </c>
      <c r="F17" s="110">
        <v>174</v>
      </c>
      <c r="G17" s="110">
        <f t="shared" ref="G17:G23" si="0">ROUNDDOWN((200-E17)*0.9, 0)</f>
        <v>33</v>
      </c>
      <c r="H17" s="111">
        <f t="shared" ref="H17:H23" si="1">SUM(F17:G17)</f>
        <v>207</v>
      </c>
      <c r="I17" s="110">
        <v>186</v>
      </c>
      <c r="J17" s="110">
        <f t="shared" ref="J17:J23" si="2">G17</f>
        <v>33</v>
      </c>
      <c r="K17" s="112">
        <f t="shared" ref="K17:K23" si="3">F17+G17+I17+J17</f>
        <v>426</v>
      </c>
      <c r="L17" s="110">
        <v>155</v>
      </c>
      <c r="M17" s="110">
        <f t="shared" ref="M17:M23" si="4">J17</f>
        <v>33</v>
      </c>
      <c r="N17" s="129">
        <f t="shared" ref="N17:N23" si="5">F17+I17+L17</f>
        <v>515</v>
      </c>
      <c r="O17" s="113">
        <f t="shared" ref="O17:O23" si="6">F17+G17+I17+J17+L17+M17</f>
        <v>614</v>
      </c>
      <c r="P17" s="110">
        <v>157</v>
      </c>
      <c r="Q17" s="110">
        <f t="shared" ref="Q17:Q23" si="7">G17</f>
        <v>33</v>
      </c>
      <c r="R17" s="114">
        <f t="shared" ref="R17:R23" si="8">O17+P17+Q17</f>
        <v>804</v>
      </c>
      <c r="S17" s="110">
        <v>147</v>
      </c>
      <c r="T17" s="110">
        <f t="shared" ref="T17:T23" si="9">G17</f>
        <v>33</v>
      </c>
      <c r="U17" s="110">
        <f t="shared" ref="U17:U23" si="10">G17+J17+M17+Q17+T17</f>
        <v>165</v>
      </c>
      <c r="V17" s="115">
        <f t="shared" ref="V17:V23" si="11">R17+S17+T17</f>
        <v>984</v>
      </c>
      <c r="W17" s="121">
        <f t="shared" ref="W17:W23" si="12">MAX(F17,I17,L17,P17,S17)</f>
        <v>186</v>
      </c>
      <c r="X17" s="110"/>
      <c r="Y17" s="110"/>
      <c r="Z17" s="120">
        <f t="shared" ref="Z17:Z23" si="13">G17</f>
        <v>33</v>
      </c>
      <c r="AA17" s="116">
        <f t="shared" ref="AA17:AA23" si="14">V17+X17+Z17+Y17</f>
        <v>1017</v>
      </c>
      <c r="AB17" s="110"/>
      <c r="AC17" s="110"/>
      <c r="AD17" s="120">
        <f t="shared" ref="AD17:AD23" si="15">G17</f>
        <v>33</v>
      </c>
      <c r="AE17" s="115">
        <f t="shared" ref="AE17:AE23" si="16">AA17+AB17+AD17+AC17</f>
        <v>1050</v>
      </c>
      <c r="AF17" s="110"/>
      <c r="AG17" s="110"/>
      <c r="AH17" s="120">
        <f t="shared" ref="AH17:AH23" si="17">G17</f>
        <v>33</v>
      </c>
      <c r="AI17" s="111">
        <f t="shared" ref="AI17:AI23" si="18">AE17+AF17+AH17+AG17</f>
        <v>1083</v>
      </c>
      <c r="AJ17" s="110"/>
      <c r="AK17" s="110"/>
      <c r="AL17" s="110"/>
      <c r="AM17" s="110"/>
      <c r="AN17" s="117">
        <f t="shared" ref="AN17:AN23" si="19">F17+I17+L17+P17+S17+X17+AB17+AF17+AJ17+AK17+AL17+AM17</f>
        <v>819</v>
      </c>
      <c r="AO17" s="110"/>
      <c r="AP17" s="214"/>
      <c r="AQ17" s="239">
        <f t="shared" ref="AQ17:AQ23" si="20">SUM(AN17/COUNT(F17,I17,L17,P17,S17,X17,AB17,AF17,AJ17,AK17,AL17,AM17))</f>
        <v>163.80000000000001</v>
      </c>
      <c r="AR17" s="129">
        <v>11</v>
      </c>
    </row>
    <row r="18" spans="1:44" x14ac:dyDescent="0.2">
      <c r="A18" s="129">
        <v>12</v>
      </c>
      <c r="B18" s="129"/>
      <c r="C18" s="49" t="s">
        <v>369</v>
      </c>
      <c r="D18" s="119" t="s">
        <v>619</v>
      </c>
      <c r="E18" s="246">
        <v>125</v>
      </c>
      <c r="F18" s="110">
        <v>133</v>
      </c>
      <c r="G18" s="110">
        <f t="shared" si="0"/>
        <v>67</v>
      </c>
      <c r="H18" s="111">
        <f t="shared" si="1"/>
        <v>200</v>
      </c>
      <c r="I18" s="110">
        <v>121</v>
      </c>
      <c r="J18" s="110">
        <f t="shared" si="2"/>
        <v>67</v>
      </c>
      <c r="K18" s="112">
        <f t="shared" si="3"/>
        <v>388</v>
      </c>
      <c r="L18" s="110">
        <v>105</v>
      </c>
      <c r="M18" s="110">
        <f t="shared" si="4"/>
        <v>67</v>
      </c>
      <c r="N18" s="129">
        <f t="shared" si="5"/>
        <v>359</v>
      </c>
      <c r="O18" s="113">
        <f t="shared" si="6"/>
        <v>560</v>
      </c>
      <c r="P18" s="110">
        <v>117</v>
      </c>
      <c r="Q18" s="110">
        <f t="shared" si="7"/>
        <v>67</v>
      </c>
      <c r="R18" s="114">
        <f t="shared" si="8"/>
        <v>744</v>
      </c>
      <c r="S18" s="110">
        <v>144</v>
      </c>
      <c r="T18" s="110">
        <f t="shared" si="9"/>
        <v>67</v>
      </c>
      <c r="U18" s="110">
        <f t="shared" si="10"/>
        <v>335</v>
      </c>
      <c r="V18" s="115">
        <f t="shared" si="11"/>
        <v>955</v>
      </c>
      <c r="W18" s="121">
        <f t="shared" si="12"/>
        <v>144</v>
      </c>
      <c r="X18" s="110"/>
      <c r="Y18" s="110"/>
      <c r="Z18" s="120">
        <f t="shared" si="13"/>
        <v>67</v>
      </c>
      <c r="AA18" s="116">
        <f t="shared" si="14"/>
        <v>1022</v>
      </c>
      <c r="AB18" s="110"/>
      <c r="AC18" s="110"/>
      <c r="AD18" s="120">
        <f t="shared" si="15"/>
        <v>67</v>
      </c>
      <c r="AE18" s="115">
        <f t="shared" si="16"/>
        <v>1089</v>
      </c>
      <c r="AF18" s="110"/>
      <c r="AG18" s="110"/>
      <c r="AH18" s="120">
        <f t="shared" si="17"/>
        <v>67</v>
      </c>
      <c r="AI18" s="111">
        <f t="shared" si="18"/>
        <v>1156</v>
      </c>
      <c r="AJ18" s="110"/>
      <c r="AK18" s="110"/>
      <c r="AL18" s="110"/>
      <c r="AM18" s="110"/>
      <c r="AN18" s="117">
        <f t="shared" si="19"/>
        <v>620</v>
      </c>
      <c r="AO18" s="110"/>
      <c r="AP18" s="240"/>
      <c r="AQ18" s="239">
        <f t="shared" si="20"/>
        <v>124</v>
      </c>
      <c r="AR18" s="129">
        <v>12</v>
      </c>
    </row>
    <row r="19" spans="1:44" x14ac:dyDescent="0.2">
      <c r="A19" s="129">
        <v>13</v>
      </c>
      <c r="B19" s="129"/>
      <c r="C19" s="49" t="s">
        <v>614</v>
      </c>
      <c r="D19" s="119" t="s">
        <v>620</v>
      </c>
      <c r="E19" s="246">
        <v>136</v>
      </c>
      <c r="F19" s="110">
        <v>85</v>
      </c>
      <c r="G19" s="110">
        <f t="shared" si="0"/>
        <v>57</v>
      </c>
      <c r="H19" s="111">
        <f t="shared" si="1"/>
        <v>142</v>
      </c>
      <c r="I19" s="110">
        <v>153</v>
      </c>
      <c r="J19" s="110">
        <f t="shared" si="2"/>
        <v>57</v>
      </c>
      <c r="K19" s="112">
        <f t="shared" si="3"/>
        <v>352</v>
      </c>
      <c r="L19" s="110">
        <v>110</v>
      </c>
      <c r="M19" s="110">
        <f t="shared" si="4"/>
        <v>57</v>
      </c>
      <c r="N19" s="129">
        <f t="shared" si="5"/>
        <v>348</v>
      </c>
      <c r="O19" s="113">
        <f t="shared" si="6"/>
        <v>519</v>
      </c>
      <c r="P19" s="110">
        <v>143</v>
      </c>
      <c r="Q19" s="110">
        <f t="shared" si="7"/>
        <v>57</v>
      </c>
      <c r="R19" s="114">
        <f t="shared" si="8"/>
        <v>719</v>
      </c>
      <c r="S19" s="110">
        <v>172</v>
      </c>
      <c r="T19" s="110">
        <f t="shared" si="9"/>
        <v>57</v>
      </c>
      <c r="U19" s="110">
        <f t="shared" si="10"/>
        <v>285</v>
      </c>
      <c r="V19" s="115">
        <f t="shared" si="11"/>
        <v>948</v>
      </c>
      <c r="W19" s="121">
        <f t="shared" si="12"/>
        <v>172</v>
      </c>
      <c r="X19" s="110"/>
      <c r="Y19" s="110"/>
      <c r="Z19" s="120">
        <f t="shared" si="13"/>
        <v>57</v>
      </c>
      <c r="AA19" s="116">
        <f t="shared" si="14"/>
        <v>1005</v>
      </c>
      <c r="AB19" s="110"/>
      <c r="AC19" s="110"/>
      <c r="AD19" s="120">
        <f t="shared" si="15"/>
        <v>57</v>
      </c>
      <c r="AE19" s="115">
        <f t="shared" si="16"/>
        <v>1062</v>
      </c>
      <c r="AF19" s="110"/>
      <c r="AG19" s="110"/>
      <c r="AH19" s="120">
        <f t="shared" si="17"/>
        <v>57</v>
      </c>
      <c r="AI19" s="111">
        <f t="shared" si="18"/>
        <v>1119</v>
      </c>
      <c r="AJ19" s="110"/>
      <c r="AK19" s="110"/>
      <c r="AL19" s="110"/>
      <c r="AM19" s="110"/>
      <c r="AN19" s="117">
        <f t="shared" si="19"/>
        <v>663</v>
      </c>
      <c r="AO19" s="110"/>
      <c r="AP19" s="215"/>
      <c r="AQ19" s="239">
        <f t="shared" si="20"/>
        <v>132.6</v>
      </c>
      <c r="AR19" s="129">
        <v>13</v>
      </c>
    </row>
    <row r="20" spans="1:44" x14ac:dyDescent="0.2">
      <c r="A20" s="129">
        <v>14</v>
      </c>
      <c r="B20" s="129"/>
      <c r="C20" s="49" t="s">
        <v>613</v>
      </c>
      <c r="D20" s="119" t="s">
        <v>626</v>
      </c>
      <c r="E20" s="246">
        <v>152</v>
      </c>
      <c r="F20" s="110">
        <v>130</v>
      </c>
      <c r="G20" s="110">
        <f t="shared" si="0"/>
        <v>43</v>
      </c>
      <c r="H20" s="111">
        <f t="shared" si="1"/>
        <v>173</v>
      </c>
      <c r="I20" s="110">
        <v>126</v>
      </c>
      <c r="J20" s="110">
        <f t="shared" si="2"/>
        <v>43</v>
      </c>
      <c r="K20" s="112">
        <f t="shared" si="3"/>
        <v>342</v>
      </c>
      <c r="L20" s="110">
        <v>170</v>
      </c>
      <c r="M20" s="110">
        <f t="shared" si="4"/>
        <v>43</v>
      </c>
      <c r="N20" s="129">
        <f t="shared" si="5"/>
        <v>426</v>
      </c>
      <c r="O20" s="113">
        <f t="shared" si="6"/>
        <v>555</v>
      </c>
      <c r="P20" s="110">
        <v>145</v>
      </c>
      <c r="Q20" s="110">
        <f t="shared" si="7"/>
        <v>43</v>
      </c>
      <c r="R20" s="114">
        <f t="shared" si="8"/>
        <v>743</v>
      </c>
      <c r="S20" s="110">
        <v>149</v>
      </c>
      <c r="T20" s="110">
        <f t="shared" si="9"/>
        <v>43</v>
      </c>
      <c r="U20" s="110">
        <f t="shared" si="10"/>
        <v>215</v>
      </c>
      <c r="V20" s="115">
        <f t="shared" si="11"/>
        <v>935</v>
      </c>
      <c r="W20" s="121">
        <f t="shared" si="12"/>
        <v>170</v>
      </c>
      <c r="X20" s="110"/>
      <c r="Y20" s="110"/>
      <c r="Z20" s="120">
        <f t="shared" si="13"/>
        <v>43</v>
      </c>
      <c r="AA20" s="116">
        <f t="shared" si="14"/>
        <v>978</v>
      </c>
      <c r="AB20" s="110"/>
      <c r="AC20" s="110"/>
      <c r="AD20" s="120">
        <f t="shared" si="15"/>
        <v>43</v>
      </c>
      <c r="AE20" s="115">
        <f t="shared" si="16"/>
        <v>1021</v>
      </c>
      <c r="AF20" s="110"/>
      <c r="AG20" s="110"/>
      <c r="AH20" s="120">
        <f t="shared" si="17"/>
        <v>43</v>
      </c>
      <c r="AI20" s="111">
        <f t="shared" si="18"/>
        <v>1064</v>
      </c>
      <c r="AJ20" s="110"/>
      <c r="AK20" s="110"/>
      <c r="AL20" s="110"/>
      <c r="AM20" s="110"/>
      <c r="AN20" s="117">
        <f t="shared" si="19"/>
        <v>720</v>
      </c>
      <c r="AO20" s="110"/>
      <c r="AP20" s="240"/>
      <c r="AQ20" s="239">
        <f t="shared" si="20"/>
        <v>144</v>
      </c>
      <c r="AR20" s="129">
        <v>14</v>
      </c>
    </row>
    <row r="21" spans="1:44" x14ac:dyDescent="0.2">
      <c r="A21" s="129">
        <v>15</v>
      </c>
      <c r="B21" s="129"/>
      <c r="C21" s="49" t="s">
        <v>442</v>
      </c>
      <c r="D21" s="119" t="s">
        <v>630</v>
      </c>
      <c r="E21" s="246">
        <v>173</v>
      </c>
      <c r="F21" s="110">
        <v>168</v>
      </c>
      <c r="G21" s="110">
        <f t="shared" si="0"/>
        <v>24</v>
      </c>
      <c r="H21" s="111">
        <f t="shared" si="1"/>
        <v>192</v>
      </c>
      <c r="I21" s="110">
        <v>130</v>
      </c>
      <c r="J21" s="110">
        <f t="shared" si="2"/>
        <v>24</v>
      </c>
      <c r="K21" s="112">
        <f t="shared" si="3"/>
        <v>346</v>
      </c>
      <c r="L21" s="110">
        <v>188</v>
      </c>
      <c r="M21" s="110">
        <f t="shared" si="4"/>
        <v>24</v>
      </c>
      <c r="N21" s="129">
        <f t="shared" si="5"/>
        <v>486</v>
      </c>
      <c r="O21" s="113">
        <f t="shared" si="6"/>
        <v>558</v>
      </c>
      <c r="P21" s="110">
        <v>172</v>
      </c>
      <c r="Q21" s="110">
        <f t="shared" si="7"/>
        <v>24</v>
      </c>
      <c r="R21" s="114">
        <f t="shared" si="8"/>
        <v>754</v>
      </c>
      <c r="S21" s="110">
        <v>140</v>
      </c>
      <c r="T21" s="110">
        <f t="shared" si="9"/>
        <v>24</v>
      </c>
      <c r="U21" s="110">
        <f t="shared" si="10"/>
        <v>120</v>
      </c>
      <c r="V21" s="115">
        <f t="shared" si="11"/>
        <v>918</v>
      </c>
      <c r="W21" s="121">
        <f t="shared" si="12"/>
        <v>188</v>
      </c>
      <c r="X21" s="110"/>
      <c r="Y21" s="110"/>
      <c r="Z21" s="120">
        <f t="shared" si="13"/>
        <v>24</v>
      </c>
      <c r="AA21" s="116">
        <f t="shared" si="14"/>
        <v>942</v>
      </c>
      <c r="AB21" s="110"/>
      <c r="AC21" s="110"/>
      <c r="AD21" s="120">
        <f t="shared" si="15"/>
        <v>24</v>
      </c>
      <c r="AE21" s="115">
        <f t="shared" si="16"/>
        <v>966</v>
      </c>
      <c r="AF21" s="110"/>
      <c r="AG21" s="110"/>
      <c r="AH21" s="120">
        <f t="shared" si="17"/>
        <v>24</v>
      </c>
      <c r="AI21" s="111">
        <f t="shared" si="18"/>
        <v>990</v>
      </c>
      <c r="AJ21" s="110"/>
      <c r="AK21" s="110"/>
      <c r="AL21" s="110"/>
      <c r="AM21" s="110"/>
      <c r="AN21" s="117">
        <f t="shared" si="19"/>
        <v>798</v>
      </c>
      <c r="AO21" s="110"/>
      <c r="AP21" s="214"/>
      <c r="AQ21" s="239">
        <f t="shared" si="20"/>
        <v>159.6</v>
      </c>
      <c r="AR21" s="129">
        <v>15</v>
      </c>
    </row>
    <row r="22" spans="1:44" x14ac:dyDescent="0.2">
      <c r="A22" s="129">
        <v>16</v>
      </c>
      <c r="B22" s="129"/>
      <c r="C22" s="49" t="s">
        <v>226</v>
      </c>
      <c r="D22" s="119" t="s">
        <v>625</v>
      </c>
      <c r="E22" s="246">
        <v>155</v>
      </c>
      <c r="F22" s="110">
        <v>151</v>
      </c>
      <c r="G22" s="110">
        <f t="shared" si="0"/>
        <v>40</v>
      </c>
      <c r="H22" s="111">
        <f t="shared" si="1"/>
        <v>191</v>
      </c>
      <c r="I22" s="110">
        <v>124</v>
      </c>
      <c r="J22" s="110">
        <f t="shared" si="2"/>
        <v>40</v>
      </c>
      <c r="K22" s="112">
        <f t="shared" si="3"/>
        <v>355</v>
      </c>
      <c r="L22" s="110">
        <v>130</v>
      </c>
      <c r="M22" s="110">
        <f t="shared" si="4"/>
        <v>40</v>
      </c>
      <c r="N22" s="129">
        <f t="shared" si="5"/>
        <v>405</v>
      </c>
      <c r="O22" s="113">
        <f t="shared" si="6"/>
        <v>525</v>
      </c>
      <c r="P22" s="110">
        <v>129</v>
      </c>
      <c r="Q22" s="110">
        <f t="shared" si="7"/>
        <v>40</v>
      </c>
      <c r="R22" s="114">
        <f t="shared" si="8"/>
        <v>694</v>
      </c>
      <c r="S22" s="110">
        <v>161</v>
      </c>
      <c r="T22" s="110">
        <f t="shared" si="9"/>
        <v>40</v>
      </c>
      <c r="U22" s="110">
        <f t="shared" si="10"/>
        <v>200</v>
      </c>
      <c r="V22" s="115">
        <f t="shared" si="11"/>
        <v>895</v>
      </c>
      <c r="W22" s="121">
        <f t="shared" si="12"/>
        <v>161</v>
      </c>
      <c r="X22" s="110"/>
      <c r="Y22" s="110"/>
      <c r="Z22" s="120">
        <f t="shared" si="13"/>
        <v>40</v>
      </c>
      <c r="AA22" s="116">
        <f t="shared" si="14"/>
        <v>935</v>
      </c>
      <c r="AB22" s="110"/>
      <c r="AC22" s="110"/>
      <c r="AD22" s="120">
        <f t="shared" si="15"/>
        <v>40</v>
      </c>
      <c r="AE22" s="115">
        <f t="shared" si="16"/>
        <v>975</v>
      </c>
      <c r="AF22" s="110"/>
      <c r="AG22" s="110"/>
      <c r="AH22" s="120">
        <f t="shared" si="17"/>
        <v>40</v>
      </c>
      <c r="AI22" s="111">
        <f t="shared" si="18"/>
        <v>1015</v>
      </c>
      <c r="AJ22" s="110"/>
      <c r="AK22" s="110"/>
      <c r="AL22" s="110"/>
      <c r="AM22" s="110"/>
      <c r="AN22" s="117">
        <f t="shared" si="19"/>
        <v>695</v>
      </c>
      <c r="AO22" s="110"/>
      <c r="AP22" s="240"/>
      <c r="AQ22" s="239">
        <f t="shared" si="20"/>
        <v>139</v>
      </c>
      <c r="AR22" s="129">
        <v>16</v>
      </c>
    </row>
    <row r="23" spans="1:44" x14ac:dyDescent="0.2">
      <c r="A23" s="129">
        <v>17</v>
      </c>
      <c r="B23" s="129"/>
      <c r="C23" s="50" t="s">
        <v>443</v>
      </c>
      <c r="D23" s="119" t="s">
        <v>635</v>
      </c>
      <c r="E23" s="246">
        <v>129</v>
      </c>
      <c r="F23" s="110">
        <v>119</v>
      </c>
      <c r="G23" s="110">
        <f t="shared" si="0"/>
        <v>63</v>
      </c>
      <c r="H23" s="111">
        <f t="shared" si="1"/>
        <v>182</v>
      </c>
      <c r="I23" s="110">
        <v>91</v>
      </c>
      <c r="J23" s="110">
        <f t="shared" si="2"/>
        <v>63</v>
      </c>
      <c r="K23" s="112">
        <f t="shared" si="3"/>
        <v>336</v>
      </c>
      <c r="L23" s="110">
        <v>99</v>
      </c>
      <c r="M23" s="110">
        <f t="shared" si="4"/>
        <v>63</v>
      </c>
      <c r="N23" s="129">
        <f t="shared" si="5"/>
        <v>309</v>
      </c>
      <c r="O23" s="113">
        <f t="shared" si="6"/>
        <v>498</v>
      </c>
      <c r="P23" s="110">
        <v>126</v>
      </c>
      <c r="Q23" s="110">
        <f t="shared" si="7"/>
        <v>63</v>
      </c>
      <c r="R23" s="114">
        <f t="shared" si="8"/>
        <v>687</v>
      </c>
      <c r="S23" s="110">
        <v>98</v>
      </c>
      <c r="T23" s="110">
        <f t="shared" si="9"/>
        <v>63</v>
      </c>
      <c r="U23" s="110">
        <f t="shared" si="10"/>
        <v>315</v>
      </c>
      <c r="V23" s="115">
        <f t="shared" si="11"/>
        <v>848</v>
      </c>
      <c r="W23" s="121">
        <f t="shared" si="12"/>
        <v>126</v>
      </c>
      <c r="X23" s="110"/>
      <c r="Y23" s="110"/>
      <c r="Z23" s="120">
        <f t="shared" si="13"/>
        <v>63</v>
      </c>
      <c r="AA23" s="116">
        <f t="shared" si="14"/>
        <v>911</v>
      </c>
      <c r="AB23" s="110"/>
      <c r="AC23" s="110"/>
      <c r="AD23" s="120">
        <f t="shared" si="15"/>
        <v>63</v>
      </c>
      <c r="AE23" s="115">
        <f t="shared" si="16"/>
        <v>974</v>
      </c>
      <c r="AF23" s="110"/>
      <c r="AG23" s="110"/>
      <c r="AH23" s="120">
        <f t="shared" si="17"/>
        <v>63</v>
      </c>
      <c r="AI23" s="111">
        <f t="shared" si="18"/>
        <v>1037</v>
      </c>
      <c r="AJ23" s="110"/>
      <c r="AK23" s="110"/>
      <c r="AL23" s="110"/>
      <c r="AM23" s="110"/>
      <c r="AN23" s="117">
        <f t="shared" si="19"/>
        <v>533</v>
      </c>
      <c r="AO23" s="110"/>
      <c r="AP23" s="215"/>
      <c r="AQ23" s="239">
        <f t="shared" si="20"/>
        <v>106.6</v>
      </c>
      <c r="AR23" s="129">
        <v>17</v>
      </c>
    </row>
    <row r="24" spans="1:44" hidden="1" x14ac:dyDescent="0.2">
      <c r="A24" s="129">
        <v>133</v>
      </c>
      <c r="B24" s="129"/>
      <c r="C24" s="49"/>
      <c r="D24" s="119"/>
      <c r="E24" s="246"/>
      <c r="F24" s="110"/>
      <c r="G24" s="110">
        <f t="shared" ref="G24:G29" si="21">ROUNDDOWN((200-E24)*0.9, 0)</f>
        <v>180</v>
      </c>
      <c r="H24" s="111">
        <f t="shared" ref="H24:H29" si="22">SUM(F24:G24)</f>
        <v>180</v>
      </c>
      <c r="I24" s="110"/>
      <c r="J24" s="110">
        <f t="shared" ref="J24:J29" si="23">G24</f>
        <v>180</v>
      </c>
      <c r="K24" s="112">
        <f t="shared" ref="K24:K29" si="24">F24+G24+I24+J24</f>
        <v>360</v>
      </c>
      <c r="L24" s="110"/>
      <c r="M24" s="110">
        <f t="shared" ref="M24:M29" si="25">J24</f>
        <v>180</v>
      </c>
      <c r="N24" s="129">
        <f t="shared" ref="N24:N29" si="26">F24+I24+L24</f>
        <v>0</v>
      </c>
      <c r="O24" s="113">
        <f t="shared" ref="O24:O29" si="27">F24+G24+I24+J24+L24+M24</f>
        <v>540</v>
      </c>
      <c r="P24" s="110"/>
      <c r="Q24" s="110">
        <f t="shared" ref="Q24:Q29" si="28">G24</f>
        <v>180</v>
      </c>
      <c r="R24" s="114">
        <f t="shared" ref="R24:R29" si="29">O24+P24+Q24</f>
        <v>720</v>
      </c>
      <c r="S24" s="110"/>
      <c r="T24" s="110">
        <f t="shared" ref="T24:T29" si="30">G24</f>
        <v>180</v>
      </c>
      <c r="U24" s="110">
        <f t="shared" ref="U24:U29" si="31">G24+J24+M24+Q24+T24</f>
        <v>900</v>
      </c>
      <c r="V24" s="115">
        <f t="shared" ref="V24:V29" si="32">R24+S24+T24</f>
        <v>900</v>
      </c>
      <c r="W24" s="121">
        <f t="shared" ref="W24:W29" si="33">MAX(F24,I24,L24,P24,S24)</f>
        <v>0</v>
      </c>
      <c r="X24" s="110"/>
      <c r="Y24" s="110"/>
      <c r="Z24" s="120">
        <f t="shared" ref="Z24:Z29" si="34">G24</f>
        <v>180</v>
      </c>
      <c r="AA24" s="116">
        <f t="shared" ref="AA24:AA29" si="35">V24+X24+Z24+Y24</f>
        <v>1080</v>
      </c>
      <c r="AB24" s="110"/>
      <c r="AC24" s="110"/>
      <c r="AD24" s="120">
        <f t="shared" ref="AD24:AD29" si="36">G24</f>
        <v>180</v>
      </c>
      <c r="AE24" s="115">
        <f t="shared" ref="AE24:AE29" si="37">AA24+AB24+AD24+AC24</f>
        <v>1260</v>
      </c>
      <c r="AF24" s="110"/>
      <c r="AG24" s="110"/>
      <c r="AH24" s="120">
        <f t="shared" ref="AH24:AH29" si="38">G24</f>
        <v>180</v>
      </c>
      <c r="AI24" s="111">
        <f t="shared" ref="AI24:AI29" si="39">AE24+AF24+AH24+AG24</f>
        <v>1440</v>
      </c>
      <c r="AJ24" s="110"/>
      <c r="AK24" s="110"/>
      <c r="AL24" s="110"/>
      <c r="AM24" s="110"/>
      <c r="AN24" s="117">
        <f t="shared" ref="AN24:AN29" si="40">F24+I24+L24+P24+S24+X24+AB24+AF24+AJ24+AK24+AL24+AM24</f>
        <v>0</v>
      </c>
      <c r="AO24" s="110"/>
      <c r="AP24" s="215"/>
      <c r="AQ24" s="54" t="e">
        <f t="shared" ref="AQ24:AQ29" si="41">SUM(AN24/COUNT(F24,I24,L24,P24,S24,X24,AB24,AF24,AJ24,AK24,AL24,AM24))</f>
        <v>#DIV/0!</v>
      </c>
      <c r="AR24" s="129">
        <v>18</v>
      </c>
    </row>
    <row r="25" spans="1:44" hidden="1" x14ac:dyDescent="0.2">
      <c r="A25" s="129">
        <v>19</v>
      </c>
      <c r="B25" s="129"/>
      <c r="C25" s="108"/>
      <c r="D25" s="109"/>
      <c r="E25" s="108"/>
      <c r="F25" s="110"/>
      <c r="G25" s="110">
        <f t="shared" si="21"/>
        <v>180</v>
      </c>
      <c r="H25" s="111">
        <f t="shared" si="22"/>
        <v>180</v>
      </c>
      <c r="I25" s="110"/>
      <c r="J25" s="110">
        <f t="shared" si="23"/>
        <v>180</v>
      </c>
      <c r="K25" s="112">
        <f t="shared" si="24"/>
        <v>360</v>
      </c>
      <c r="L25" s="110"/>
      <c r="M25" s="110">
        <f t="shared" si="25"/>
        <v>180</v>
      </c>
      <c r="N25" s="129">
        <f t="shared" si="26"/>
        <v>0</v>
      </c>
      <c r="O25" s="113">
        <f t="shared" si="27"/>
        <v>540</v>
      </c>
      <c r="P25" s="110"/>
      <c r="Q25" s="110">
        <f t="shared" si="28"/>
        <v>180</v>
      </c>
      <c r="R25" s="114">
        <f t="shared" si="29"/>
        <v>720</v>
      </c>
      <c r="S25" s="110"/>
      <c r="T25" s="110">
        <f t="shared" si="30"/>
        <v>180</v>
      </c>
      <c r="U25" s="110">
        <f t="shared" si="31"/>
        <v>900</v>
      </c>
      <c r="V25" s="115">
        <f t="shared" si="32"/>
        <v>900</v>
      </c>
      <c r="W25" s="121">
        <f t="shared" si="33"/>
        <v>0</v>
      </c>
      <c r="X25" s="110"/>
      <c r="Y25" s="110"/>
      <c r="Z25" s="120">
        <f t="shared" si="34"/>
        <v>180</v>
      </c>
      <c r="AA25" s="116">
        <f t="shared" si="35"/>
        <v>1080</v>
      </c>
      <c r="AB25" s="110"/>
      <c r="AC25" s="110"/>
      <c r="AD25" s="120">
        <f t="shared" si="36"/>
        <v>180</v>
      </c>
      <c r="AE25" s="115">
        <f t="shared" si="37"/>
        <v>1260</v>
      </c>
      <c r="AF25" s="110"/>
      <c r="AG25" s="110"/>
      <c r="AH25" s="120">
        <f t="shared" si="38"/>
        <v>180</v>
      </c>
      <c r="AI25" s="111">
        <f t="shared" si="39"/>
        <v>1440</v>
      </c>
      <c r="AJ25" s="110"/>
      <c r="AK25" s="110"/>
      <c r="AL25" s="110"/>
      <c r="AM25" s="110"/>
      <c r="AN25" s="117">
        <f t="shared" si="40"/>
        <v>0</v>
      </c>
      <c r="AO25" s="110"/>
      <c r="AP25" s="215"/>
      <c r="AQ25" s="54" t="e">
        <f t="shared" si="41"/>
        <v>#DIV/0!</v>
      </c>
      <c r="AR25" s="129">
        <v>19</v>
      </c>
    </row>
    <row r="26" spans="1:44" hidden="1" x14ac:dyDescent="0.2">
      <c r="A26" s="129">
        <v>20</v>
      </c>
      <c r="B26" s="129"/>
      <c r="C26" s="108"/>
      <c r="D26" s="109"/>
      <c r="E26" s="249"/>
      <c r="F26" s="110"/>
      <c r="G26" s="110">
        <f t="shared" si="21"/>
        <v>180</v>
      </c>
      <c r="H26" s="111">
        <f t="shared" si="22"/>
        <v>180</v>
      </c>
      <c r="I26" s="110"/>
      <c r="J26" s="110">
        <f t="shared" si="23"/>
        <v>180</v>
      </c>
      <c r="K26" s="112">
        <f t="shared" si="24"/>
        <v>360</v>
      </c>
      <c r="L26" s="110"/>
      <c r="M26" s="110">
        <f t="shared" si="25"/>
        <v>180</v>
      </c>
      <c r="N26" s="129">
        <f t="shared" si="26"/>
        <v>0</v>
      </c>
      <c r="O26" s="113">
        <f t="shared" si="27"/>
        <v>540</v>
      </c>
      <c r="P26" s="110"/>
      <c r="Q26" s="110">
        <f t="shared" si="28"/>
        <v>180</v>
      </c>
      <c r="R26" s="114">
        <f t="shared" si="29"/>
        <v>720</v>
      </c>
      <c r="S26" s="110"/>
      <c r="T26" s="110">
        <f t="shared" si="30"/>
        <v>180</v>
      </c>
      <c r="U26" s="110">
        <f t="shared" si="31"/>
        <v>900</v>
      </c>
      <c r="V26" s="115">
        <f t="shared" si="32"/>
        <v>900</v>
      </c>
      <c r="W26" s="121">
        <f t="shared" si="33"/>
        <v>0</v>
      </c>
      <c r="X26" s="110"/>
      <c r="Y26" s="110"/>
      <c r="Z26" s="120">
        <f t="shared" si="34"/>
        <v>180</v>
      </c>
      <c r="AA26" s="116">
        <f t="shared" si="35"/>
        <v>1080</v>
      </c>
      <c r="AB26" s="110"/>
      <c r="AC26" s="110"/>
      <c r="AD26" s="120">
        <f t="shared" si="36"/>
        <v>180</v>
      </c>
      <c r="AE26" s="115">
        <f t="shared" si="37"/>
        <v>1260</v>
      </c>
      <c r="AF26" s="110"/>
      <c r="AG26" s="110"/>
      <c r="AH26" s="120">
        <f t="shared" si="38"/>
        <v>180</v>
      </c>
      <c r="AI26" s="111">
        <f t="shared" si="39"/>
        <v>1440</v>
      </c>
      <c r="AJ26" s="110"/>
      <c r="AK26" s="110"/>
      <c r="AL26" s="110"/>
      <c r="AM26" s="110"/>
      <c r="AN26" s="117">
        <f t="shared" si="40"/>
        <v>0</v>
      </c>
      <c r="AO26" s="110"/>
      <c r="AP26" s="215"/>
      <c r="AQ26" s="54" t="e">
        <f t="shared" si="41"/>
        <v>#DIV/0!</v>
      </c>
      <c r="AR26" s="129">
        <v>20</v>
      </c>
    </row>
    <row r="27" spans="1:44" hidden="1" x14ac:dyDescent="0.2">
      <c r="A27" s="129">
        <v>21</v>
      </c>
      <c r="B27" s="129"/>
      <c r="C27" s="108"/>
      <c r="D27" s="109"/>
      <c r="E27" s="108"/>
      <c r="F27" s="110"/>
      <c r="G27" s="110">
        <f t="shared" si="21"/>
        <v>180</v>
      </c>
      <c r="H27" s="111">
        <f t="shared" si="22"/>
        <v>180</v>
      </c>
      <c r="I27" s="110"/>
      <c r="J27" s="110">
        <f t="shared" si="23"/>
        <v>180</v>
      </c>
      <c r="K27" s="112">
        <f t="shared" si="24"/>
        <v>360</v>
      </c>
      <c r="L27" s="110"/>
      <c r="M27" s="110">
        <f t="shared" si="25"/>
        <v>180</v>
      </c>
      <c r="N27" s="129">
        <f t="shared" si="26"/>
        <v>0</v>
      </c>
      <c r="O27" s="113">
        <f t="shared" si="27"/>
        <v>540</v>
      </c>
      <c r="P27" s="110"/>
      <c r="Q27" s="110">
        <f t="shared" si="28"/>
        <v>180</v>
      </c>
      <c r="R27" s="114">
        <f t="shared" si="29"/>
        <v>720</v>
      </c>
      <c r="S27" s="110"/>
      <c r="T27" s="110">
        <f t="shared" si="30"/>
        <v>180</v>
      </c>
      <c r="U27" s="110">
        <f t="shared" si="31"/>
        <v>900</v>
      </c>
      <c r="V27" s="115">
        <f t="shared" si="32"/>
        <v>900</v>
      </c>
      <c r="W27" s="121">
        <f t="shared" si="33"/>
        <v>0</v>
      </c>
      <c r="X27" s="110"/>
      <c r="Y27" s="110"/>
      <c r="Z27" s="120">
        <f t="shared" si="34"/>
        <v>180</v>
      </c>
      <c r="AA27" s="116">
        <f t="shared" si="35"/>
        <v>1080</v>
      </c>
      <c r="AB27" s="110"/>
      <c r="AC27" s="110"/>
      <c r="AD27" s="120">
        <f t="shared" si="36"/>
        <v>180</v>
      </c>
      <c r="AE27" s="115">
        <f t="shared" si="37"/>
        <v>1260</v>
      </c>
      <c r="AF27" s="110"/>
      <c r="AG27" s="110"/>
      <c r="AH27" s="120">
        <f t="shared" si="38"/>
        <v>180</v>
      </c>
      <c r="AI27" s="111">
        <f t="shared" si="39"/>
        <v>1440</v>
      </c>
      <c r="AJ27" s="110"/>
      <c r="AK27" s="110"/>
      <c r="AL27" s="110"/>
      <c r="AM27" s="110"/>
      <c r="AN27" s="117">
        <f t="shared" si="40"/>
        <v>0</v>
      </c>
      <c r="AO27" s="110"/>
      <c r="AP27" s="215"/>
      <c r="AQ27" s="54" t="e">
        <f t="shared" si="41"/>
        <v>#DIV/0!</v>
      </c>
      <c r="AR27" s="129">
        <v>21</v>
      </c>
    </row>
    <row r="28" spans="1:44" hidden="1" x14ac:dyDescent="0.2">
      <c r="A28" s="129">
        <v>22</v>
      </c>
      <c r="B28" s="129"/>
      <c r="C28" s="108"/>
      <c r="D28" s="109"/>
      <c r="E28" s="108"/>
      <c r="F28" s="110"/>
      <c r="G28" s="110">
        <f t="shared" si="21"/>
        <v>180</v>
      </c>
      <c r="H28" s="111">
        <f t="shared" si="22"/>
        <v>180</v>
      </c>
      <c r="I28" s="110"/>
      <c r="J28" s="110">
        <f t="shared" si="23"/>
        <v>180</v>
      </c>
      <c r="K28" s="112">
        <f t="shared" si="24"/>
        <v>360</v>
      </c>
      <c r="L28" s="110"/>
      <c r="M28" s="110">
        <f t="shared" si="25"/>
        <v>180</v>
      </c>
      <c r="N28" s="129">
        <f t="shared" si="26"/>
        <v>0</v>
      </c>
      <c r="O28" s="113">
        <f t="shared" si="27"/>
        <v>540</v>
      </c>
      <c r="P28" s="110"/>
      <c r="Q28" s="110">
        <f t="shared" si="28"/>
        <v>180</v>
      </c>
      <c r="R28" s="114">
        <f t="shared" si="29"/>
        <v>720</v>
      </c>
      <c r="S28" s="110"/>
      <c r="T28" s="110">
        <f t="shared" si="30"/>
        <v>180</v>
      </c>
      <c r="U28" s="110">
        <f t="shared" si="31"/>
        <v>900</v>
      </c>
      <c r="V28" s="115">
        <f t="shared" si="32"/>
        <v>900</v>
      </c>
      <c r="W28" s="121">
        <f t="shared" si="33"/>
        <v>0</v>
      </c>
      <c r="X28" s="110"/>
      <c r="Y28" s="110"/>
      <c r="Z28" s="120">
        <f t="shared" si="34"/>
        <v>180</v>
      </c>
      <c r="AA28" s="116">
        <f t="shared" si="35"/>
        <v>1080</v>
      </c>
      <c r="AB28" s="110"/>
      <c r="AC28" s="110"/>
      <c r="AD28" s="120">
        <f t="shared" si="36"/>
        <v>180</v>
      </c>
      <c r="AE28" s="115">
        <f t="shared" si="37"/>
        <v>1260</v>
      </c>
      <c r="AF28" s="110"/>
      <c r="AG28" s="110"/>
      <c r="AH28" s="120">
        <f t="shared" si="38"/>
        <v>180</v>
      </c>
      <c r="AI28" s="111">
        <f t="shared" si="39"/>
        <v>1440</v>
      </c>
      <c r="AJ28" s="110"/>
      <c r="AK28" s="110"/>
      <c r="AL28" s="110"/>
      <c r="AM28" s="110"/>
      <c r="AN28" s="117">
        <f t="shared" si="40"/>
        <v>0</v>
      </c>
      <c r="AO28" s="110"/>
      <c r="AP28" s="215"/>
      <c r="AQ28" s="54" t="e">
        <f t="shared" si="41"/>
        <v>#DIV/0!</v>
      </c>
      <c r="AR28" s="129">
        <v>22</v>
      </c>
    </row>
    <row r="29" spans="1:44" hidden="1" x14ac:dyDescent="0.2">
      <c r="A29" s="129">
        <v>23</v>
      </c>
      <c r="B29" s="129"/>
      <c r="C29" s="108"/>
      <c r="D29" s="109"/>
      <c r="E29" s="108"/>
      <c r="F29" s="110"/>
      <c r="G29" s="110">
        <f t="shared" si="21"/>
        <v>180</v>
      </c>
      <c r="H29" s="111">
        <f t="shared" si="22"/>
        <v>180</v>
      </c>
      <c r="I29" s="110"/>
      <c r="J29" s="110">
        <f t="shared" si="23"/>
        <v>180</v>
      </c>
      <c r="K29" s="112">
        <f t="shared" si="24"/>
        <v>360</v>
      </c>
      <c r="L29" s="110"/>
      <c r="M29" s="110">
        <f t="shared" si="25"/>
        <v>180</v>
      </c>
      <c r="N29" s="129">
        <f t="shared" si="26"/>
        <v>0</v>
      </c>
      <c r="O29" s="113">
        <f t="shared" si="27"/>
        <v>540</v>
      </c>
      <c r="P29" s="110"/>
      <c r="Q29" s="110">
        <f t="shared" si="28"/>
        <v>180</v>
      </c>
      <c r="R29" s="114">
        <f t="shared" si="29"/>
        <v>720</v>
      </c>
      <c r="S29" s="110"/>
      <c r="T29" s="110">
        <f t="shared" si="30"/>
        <v>180</v>
      </c>
      <c r="U29" s="110">
        <f t="shared" si="31"/>
        <v>900</v>
      </c>
      <c r="V29" s="115">
        <f t="shared" si="32"/>
        <v>900</v>
      </c>
      <c r="W29" s="121">
        <f t="shared" si="33"/>
        <v>0</v>
      </c>
      <c r="X29" s="110"/>
      <c r="Y29" s="110"/>
      <c r="Z29" s="120">
        <f t="shared" si="34"/>
        <v>180</v>
      </c>
      <c r="AA29" s="116">
        <f t="shared" si="35"/>
        <v>1080</v>
      </c>
      <c r="AB29" s="110"/>
      <c r="AC29" s="110"/>
      <c r="AD29" s="120">
        <f t="shared" si="36"/>
        <v>180</v>
      </c>
      <c r="AE29" s="115">
        <f t="shared" si="37"/>
        <v>1260</v>
      </c>
      <c r="AF29" s="110"/>
      <c r="AG29" s="110"/>
      <c r="AH29" s="120">
        <f t="shared" si="38"/>
        <v>180</v>
      </c>
      <c r="AI29" s="111">
        <f t="shared" si="39"/>
        <v>1440</v>
      </c>
      <c r="AJ29" s="110"/>
      <c r="AK29" s="110"/>
      <c r="AL29" s="110"/>
      <c r="AM29" s="110"/>
      <c r="AN29" s="117">
        <f t="shared" si="40"/>
        <v>0</v>
      </c>
      <c r="AO29" s="110"/>
      <c r="AP29" s="215"/>
      <c r="AQ29" s="54" t="e">
        <f t="shared" si="41"/>
        <v>#DIV/0!</v>
      </c>
      <c r="AR29" s="129">
        <v>23</v>
      </c>
    </row>
    <row r="30" spans="1:44" x14ac:dyDescent="0.2">
      <c r="C30" s="108"/>
    </row>
    <row r="31" spans="1:44" x14ac:dyDescent="0.2">
      <c r="C31" s="108"/>
      <c r="N31" s="39">
        <f>MAX(N5:N29)</f>
        <v>568</v>
      </c>
      <c r="W31" s="39">
        <f>MAX(W5:W29)</f>
        <v>203</v>
      </c>
    </row>
    <row r="32" spans="1:44" x14ac:dyDescent="0.2">
      <c r="C32" s="108"/>
      <c r="N32" s="16">
        <f>LARGE((N5:N17),2)</f>
        <v>559</v>
      </c>
      <c r="W32" s="16">
        <f>LARGE((W5:W17),2)</f>
        <v>199</v>
      </c>
    </row>
    <row r="33" spans="3:40" x14ac:dyDescent="0.2">
      <c r="C33" s="108"/>
      <c r="D33" s="50"/>
      <c r="E33" s="50"/>
      <c r="F33" s="85"/>
      <c r="G33" s="85"/>
    </row>
    <row r="34" spans="3:40" x14ac:dyDescent="0.2">
      <c r="C34" s="133"/>
    </row>
    <row r="35" spans="3:40" x14ac:dyDescent="0.2">
      <c r="C35" s="132"/>
      <c r="F35" s="2">
        <f>COUNTA(F5:F34)</f>
        <v>17</v>
      </c>
      <c r="I35" s="2">
        <f>COUNTA(I5:I34)</f>
        <v>17</v>
      </c>
      <c r="L35" s="2">
        <f>COUNTA(L5:L34)</f>
        <v>17</v>
      </c>
      <c r="P35" s="2">
        <f>COUNTA(P5:P34)</f>
        <v>17</v>
      </c>
      <c r="S35" s="2">
        <f>COUNTA(S5:S34)</f>
        <v>17</v>
      </c>
      <c r="X35" s="2">
        <f>COUNTA(X5:X34)</f>
        <v>10</v>
      </c>
      <c r="AB35" s="2">
        <f>COUNTA(AB5:AB34)</f>
        <v>10</v>
      </c>
      <c r="AF35" s="2">
        <f>COUNTA(AF5:AF34)</f>
        <v>9</v>
      </c>
      <c r="AJ35" s="2">
        <f>COUNTA(AJ5:AJ34)</f>
        <v>2</v>
      </c>
      <c r="AK35" s="2">
        <f>COUNTA(AK5:AK34)</f>
        <v>2</v>
      </c>
      <c r="AL35" s="2">
        <f>COUNTA(AL5:AL34)</f>
        <v>2</v>
      </c>
      <c r="AM35" s="2">
        <f>COUNTA(AM5:AM34)</f>
        <v>2</v>
      </c>
      <c r="AN35" s="39">
        <f>SUM(E35:AM35)</f>
        <v>122</v>
      </c>
    </row>
    <row r="37" spans="3:40" x14ac:dyDescent="0.2">
      <c r="C37" s="133"/>
    </row>
    <row r="39" spans="3:40" x14ac:dyDescent="0.2">
      <c r="S39" s="85"/>
    </row>
  </sheetData>
  <sortState xmlns:xlrd2="http://schemas.microsoft.com/office/spreadsheetml/2017/richdata2" ref="C5:AQ9">
    <sortCondition ref="AO5:AO9"/>
  </sortState>
  <mergeCells count="1">
    <mergeCell ref="N2:O2"/>
  </mergeCells>
  <printOptions gridLines="1"/>
  <pageMargins left="0" right="0" top="0.5" bottom="0.5" header="0.5" footer="0.5"/>
  <pageSetup scale="120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2"/>
  <sheetViews>
    <sheetView zoomScale="120" zoomScaleNormal="120" workbookViewId="0">
      <pane xSplit="4" ySplit="4" topLeftCell="E5" activePane="bottomRight" state="frozen"/>
      <selection activeCell="S9" sqref="S9"/>
      <selection pane="topRight" activeCell="S9" sqref="S9"/>
      <selection pane="bottomLeft" activeCell="S9" sqref="S9"/>
      <selection pane="bottomRight" activeCell="C32" sqref="C32"/>
    </sheetView>
  </sheetViews>
  <sheetFormatPr defaultColWidth="9.140625" defaultRowHeight="12.75" x14ac:dyDescent="0.2"/>
  <cols>
    <col min="1" max="2" width="3.140625" style="16" customWidth="1"/>
    <col min="3" max="3" width="17.42578125" style="2" customWidth="1"/>
    <col min="4" max="7" width="4" style="2" customWidth="1"/>
    <col min="8" max="8" width="8.5703125" style="1" customWidth="1"/>
    <col min="9" max="10" width="4" style="2" customWidth="1"/>
    <col min="11" max="11" width="5.5703125" style="1" customWidth="1"/>
    <col min="12" max="12" width="6.140625" style="2" customWidth="1"/>
    <col min="13" max="13" width="7" style="2" customWidth="1"/>
    <col min="14" max="14" width="6.5703125" style="2" customWidth="1"/>
    <col min="15" max="15" width="6.85546875" style="2" customWidth="1"/>
    <col min="16" max="16" width="6.5703125" style="2" customWidth="1"/>
    <col min="17" max="17" width="7.140625" style="2" customWidth="1"/>
    <col min="18" max="18" width="6.5703125" style="2" customWidth="1"/>
    <col min="19" max="19" width="6.7109375" style="1" customWidth="1"/>
    <col min="20" max="23" width="4" style="2" customWidth="1"/>
    <col min="24" max="24" width="8.7109375" style="1" customWidth="1"/>
    <col min="25" max="25" width="5.85546875" style="2" customWidth="1"/>
    <col min="26" max="26" width="8" style="16" bestFit="1" customWidth="1"/>
    <col min="27" max="27" width="7.5703125" style="81" bestFit="1" customWidth="1"/>
    <col min="28" max="28" width="3.42578125" style="2" bestFit="1" customWidth="1"/>
    <col min="29" max="16384" width="9.140625" style="2"/>
  </cols>
  <sheetData>
    <row r="1" spans="1:28" x14ac:dyDescent="0.2">
      <c r="A1" s="22"/>
      <c r="C1" s="29" t="s">
        <v>611</v>
      </c>
      <c r="D1" s="53"/>
      <c r="E1" s="6"/>
      <c r="F1" s="6"/>
      <c r="G1" s="157"/>
      <c r="H1" s="156"/>
      <c r="I1" s="6"/>
      <c r="J1" s="6"/>
      <c r="K1" s="4"/>
      <c r="L1" s="6"/>
      <c r="M1" s="6"/>
      <c r="N1" s="6"/>
      <c r="O1" s="6"/>
      <c r="P1" s="6"/>
      <c r="Q1" s="6"/>
      <c r="R1" s="6"/>
      <c r="S1" s="4"/>
      <c r="T1" s="6"/>
      <c r="U1" s="6"/>
      <c r="V1" s="6"/>
      <c r="W1" s="6"/>
      <c r="X1" s="4"/>
      <c r="Y1" s="6"/>
      <c r="Z1" s="5"/>
      <c r="AA1" s="54"/>
    </row>
    <row r="2" spans="1:28" x14ac:dyDescent="0.2">
      <c r="A2" s="5"/>
      <c r="B2" s="55"/>
      <c r="C2" s="83" t="s">
        <v>8</v>
      </c>
      <c r="D2" s="4"/>
      <c r="E2" s="6"/>
      <c r="F2" s="6"/>
      <c r="G2" s="6"/>
      <c r="H2" s="4"/>
      <c r="I2" s="6"/>
      <c r="J2" s="6"/>
      <c r="K2" s="4"/>
      <c r="L2" s="57" t="s">
        <v>61</v>
      </c>
      <c r="M2" s="6"/>
      <c r="N2" s="6"/>
      <c r="O2" s="6"/>
      <c r="P2" s="6"/>
      <c r="Q2" s="6"/>
      <c r="R2" s="6"/>
      <c r="S2" s="4"/>
      <c r="T2" s="6"/>
      <c r="U2" s="6"/>
      <c r="V2" s="6"/>
      <c r="W2" s="6"/>
      <c r="X2" s="4"/>
      <c r="Y2" s="6"/>
      <c r="Z2" s="5"/>
      <c r="AA2" s="58" t="s">
        <v>62</v>
      </c>
    </row>
    <row r="3" spans="1:28" x14ac:dyDescent="0.2">
      <c r="A3" s="5"/>
      <c r="B3" s="5"/>
      <c r="C3" s="4"/>
      <c r="D3" s="4"/>
      <c r="E3" s="6"/>
      <c r="F3" s="6"/>
      <c r="G3" s="6"/>
      <c r="H3" s="4"/>
      <c r="I3" s="6"/>
      <c r="J3" s="6"/>
      <c r="K3" s="4"/>
      <c r="L3" s="59" t="s">
        <v>63</v>
      </c>
      <c r="M3" s="6"/>
      <c r="N3" s="6"/>
      <c r="O3" s="6"/>
      <c r="P3" s="6"/>
      <c r="Q3" s="6"/>
      <c r="R3" s="6"/>
      <c r="S3" s="4"/>
      <c r="T3" s="6"/>
      <c r="U3" s="6"/>
      <c r="V3" s="6"/>
      <c r="W3" s="6"/>
      <c r="X3" s="4"/>
      <c r="Y3" s="6"/>
      <c r="Z3" s="5"/>
      <c r="AA3" s="58"/>
    </row>
    <row r="4" spans="1:28" x14ac:dyDescent="0.2">
      <c r="A4" s="60"/>
      <c r="B4" s="60" t="s">
        <v>64</v>
      </c>
      <c r="C4" s="60" t="s">
        <v>65</v>
      </c>
      <c r="D4" s="61" t="s">
        <v>66</v>
      </c>
      <c r="E4" s="60">
        <v>1</v>
      </c>
      <c r="F4" s="60">
        <v>2</v>
      </c>
      <c r="G4" s="60">
        <v>3</v>
      </c>
      <c r="H4" s="62" t="s">
        <v>67</v>
      </c>
      <c r="I4" s="60">
        <v>4</v>
      </c>
      <c r="J4" s="60">
        <v>5</v>
      </c>
      <c r="K4" s="63" t="s">
        <v>1</v>
      </c>
      <c r="L4" s="64" t="s">
        <v>18</v>
      </c>
      <c r="M4" s="60">
        <v>6</v>
      </c>
      <c r="N4" s="60" t="s">
        <v>68</v>
      </c>
      <c r="O4" s="60">
        <v>7</v>
      </c>
      <c r="P4" s="60" t="s">
        <v>68</v>
      </c>
      <c r="Q4" s="60">
        <v>8</v>
      </c>
      <c r="R4" s="60" t="s">
        <v>68</v>
      </c>
      <c r="S4" s="65" t="s">
        <v>1</v>
      </c>
      <c r="T4" s="60">
        <v>9</v>
      </c>
      <c r="U4" s="60">
        <v>10</v>
      </c>
      <c r="V4" s="60">
        <v>11</v>
      </c>
      <c r="W4" s="60">
        <v>12</v>
      </c>
      <c r="X4" s="66" t="s">
        <v>69</v>
      </c>
      <c r="Y4" s="28" t="s">
        <v>70</v>
      </c>
      <c r="Z4" s="67" t="s">
        <v>71</v>
      </c>
      <c r="AA4" s="68" t="s">
        <v>72</v>
      </c>
    </row>
    <row r="5" spans="1:28" s="1" customFormat="1" x14ac:dyDescent="0.2">
      <c r="A5" s="84">
        <v>1</v>
      </c>
      <c r="B5" s="84"/>
      <c r="C5" s="6"/>
      <c r="D5" s="119"/>
      <c r="E5" s="5"/>
      <c r="F5" s="5"/>
      <c r="G5" s="22"/>
      <c r="H5" s="71">
        <f>E5+F5+G5</f>
        <v>0</v>
      </c>
      <c r="I5" s="18"/>
      <c r="J5" s="5"/>
      <c r="K5" s="72">
        <f>H5+I5+J5</f>
        <v>0</v>
      </c>
      <c r="L5" s="73">
        <f>MAX(E5,F5,G5,I5,J5)</f>
        <v>0</v>
      </c>
      <c r="M5" s="5"/>
      <c r="N5" s="5"/>
      <c r="O5" s="5"/>
      <c r="P5" s="5"/>
      <c r="Q5" s="5"/>
      <c r="R5" s="5"/>
      <c r="S5" s="74">
        <f>SUM(K5+M5+N5+O5+P5+Q5+R5)</f>
        <v>0</v>
      </c>
      <c r="T5" s="5"/>
      <c r="U5" s="5"/>
      <c r="V5" s="5"/>
      <c r="W5" s="5"/>
      <c r="X5" s="3">
        <f>K5+M5+O5+Q5+T5+U5+V5+W5</f>
        <v>0</v>
      </c>
      <c r="Y5" s="5"/>
      <c r="Z5" s="145"/>
      <c r="AA5" s="54" t="e">
        <f>SUM(X5/COUNT(E5:G5,I5:J5,M5,O5,Q5,T5:W5))</f>
        <v>#DIV/0!</v>
      </c>
      <c r="AB5" s="84">
        <v>1</v>
      </c>
    </row>
    <row r="6" spans="1:28" s="1" customFormat="1" x14ac:dyDescent="0.2">
      <c r="A6" s="84">
        <v>2</v>
      </c>
      <c r="B6" s="84"/>
      <c r="C6" s="6"/>
      <c r="D6" s="119"/>
      <c r="E6" s="5"/>
      <c r="F6" s="5"/>
      <c r="G6" s="5"/>
      <c r="H6" s="76">
        <f>E6+F6+G6</f>
        <v>0</v>
      </c>
      <c r="I6" s="5"/>
      <c r="J6" s="5"/>
      <c r="K6" s="72">
        <f>H6+I6+J6</f>
        <v>0</v>
      </c>
      <c r="L6" s="73">
        <f>MAX(E6,F6,G6,I6,J6)</f>
        <v>0</v>
      </c>
      <c r="M6" s="5"/>
      <c r="N6" s="5"/>
      <c r="O6" s="5"/>
      <c r="P6" s="5"/>
      <c r="Q6" s="5"/>
      <c r="R6" s="5"/>
      <c r="S6" s="74">
        <f>SUM(K6+M6+N6+O6+P6+Q6+R6)</f>
        <v>0</v>
      </c>
      <c r="T6" s="5"/>
      <c r="U6" s="5"/>
      <c r="V6" s="5"/>
      <c r="W6" s="5"/>
      <c r="X6" s="3">
        <f>K6+M6+O6+Q6+T6+U6+V6+W6</f>
        <v>0</v>
      </c>
      <c r="Y6" s="5"/>
      <c r="Z6" s="145"/>
      <c r="AA6" s="54" t="e">
        <f>SUM(X6/COUNT(E6:G6,I6:J6,M6,O6,Q6,T6:W6))</f>
        <v>#DIV/0!</v>
      </c>
      <c r="AB6" s="84">
        <v>2</v>
      </c>
    </row>
    <row r="7" spans="1:28" s="1" customFormat="1" x14ac:dyDescent="0.2">
      <c r="A7" s="84">
        <v>3</v>
      </c>
      <c r="B7" s="84"/>
      <c r="C7" s="6"/>
      <c r="D7" s="119"/>
      <c r="E7" s="5"/>
      <c r="F7" s="5"/>
      <c r="G7" s="5"/>
      <c r="H7" s="71">
        <f>E7+F7+G7</f>
        <v>0</v>
      </c>
      <c r="I7" s="5"/>
      <c r="J7" s="5"/>
      <c r="K7" s="72">
        <f>H7+I7+J7</f>
        <v>0</v>
      </c>
      <c r="L7" s="73">
        <f>MAX(E7,F7,G7,I7,J7)</f>
        <v>0</v>
      </c>
      <c r="M7" s="5"/>
      <c r="N7" s="5"/>
      <c r="O7" s="5"/>
      <c r="P7" s="5"/>
      <c r="Q7" s="5"/>
      <c r="R7" s="5"/>
      <c r="S7" s="74">
        <f>SUM(K7+M7+N7+O7+P7+Q7+R7)</f>
        <v>0</v>
      </c>
      <c r="T7" s="5"/>
      <c r="U7" s="5"/>
      <c r="V7" s="5"/>
      <c r="W7" s="5"/>
      <c r="X7" s="3">
        <f>K7+M7+O7+Q7+T7+U7+V7+W7</f>
        <v>0</v>
      </c>
      <c r="Y7" s="5"/>
      <c r="Z7" s="145"/>
      <c r="AA7" s="54" t="e">
        <f>SUM(X7/COUNT(E7:G7,I7:J7,M7,O7,Q7,T7:W7))</f>
        <v>#DIV/0!</v>
      </c>
      <c r="AB7" s="84">
        <v>3</v>
      </c>
    </row>
    <row r="8" spans="1:28" s="1" customFormat="1" x14ac:dyDescent="0.2">
      <c r="A8" s="84">
        <v>4</v>
      </c>
      <c r="B8" s="84"/>
      <c r="C8" s="6"/>
      <c r="D8" s="119"/>
      <c r="E8" s="5"/>
      <c r="F8" s="5"/>
      <c r="G8" s="5"/>
      <c r="H8" s="71">
        <f>E8+F8+G8</f>
        <v>0</v>
      </c>
      <c r="I8" s="5"/>
      <c r="J8" s="5"/>
      <c r="K8" s="72">
        <f>H8+I8+J8</f>
        <v>0</v>
      </c>
      <c r="L8" s="73">
        <f>MAX(E8,F8,G8,I8,J8)</f>
        <v>0</v>
      </c>
      <c r="M8" s="5"/>
      <c r="N8" s="5"/>
      <c r="O8" s="5"/>
      <c r="P8" s="5"/>
      <c r="Q8" s="5"/>
      <c r="R8" s="5"/>
      <c r="S8" s="74">
        <f>SUM(K8+M8+N8+O8+P8+Q8+R8)</f>
        <v>0</v>
      </c>
      <c r="T8" s="5"/>
      <c r="U8" s="5"/>
      <c r="V8" s="5"/>
      <c r="W8" s="5"/>
      <c r="X8" s="3">
        <f>K8+M8+O8+Q8+T8+U8+V8+W8</f>
        <v>0</v>
      </c>
      <c r="Y8" s="5"/>
      <c r="Z8" s="145"/>
      <c r="AA8" s="54" t="e">
        <f>SUM(X8/COUNT(E8:G8,I8:J8,M8,O8,Q8,T8:W8))</f>
        <v>#DIV/0!</v>
      </c>
      <c r="AB8" s="84">
        <v>4</v>
      </c>
    </row>
    <row r="9" spans="1:28" s="1" customFormat="1" x14ac:dyDescent="0.2">
      <c r="A9" s="84">
        <v>5</v>
      </c>
      <c r="B9" s="84"/>
      <c r="C9" s="6"/>
      <c r="D9" s="119"/>
      <c r="E9" s="5"/>
      <c r="F9" s="5"/>
      <c r="G9" s="5"/>
      <c r="H9" s="71">
        <f>E9+F9+G9</f>
        <v>0</v>
      </c>
      <c r="I9" s="5"/>
      <c r="J9" s="5"/>
      <c r="K9" s="72">
        <f>H9+I9+J9</f>
        <v>0</v>
      </c>
      <c r="L9" s="73">
        <f>MAX(E9,F9,G9,I9,J9)</f>
        <v>0</v>
      </c>
      <c r="M9" s="5"/>
      <c r="N9" s="5"/>
      <c r="O9" s="5"/>
      <c r="P9" s="5"/>
      <c r="Q9" s="5"/>
      <c r="R9" s="5"/>
      <c r="S9" s="74">
        <f>SUM(K9+M9+N9+O9+P9+Q9+R9)</f>
        <v>0</v>
      </c>
      <c r="T9" s="5"/>
      <c r="U9" s="5"/>
      <c r="V9" s="5"/>
      <c r="W9" s="5"/>
      <c r="X9" s="3">
        <f>K9+M9+O9+Q9+T9+U9+V9+W9</f>
        <v>0</v>
      </c>
      <c r="Y9" s="5"/>
      <c r="Z9" s="145"/>
      <c r="AA9" s="54" t="e">
        <f>SUM(X9/COUNT(E9:G9,I9:J9,M9,O9,Q9,T9:W9))</f>
        <v>#DIV/0!</v>
      </c>
      <c r="AB9" s="84">
        <v>5</v>
      </c>
    </row>
    <row r="10" spans="1:28" s="1" customFormat="1" hidden="1" x14ac:dyDescent="0.2">
      <c r="A10" s="84">
        <v>6</v>
      </c>
      <c r="B10" s="84"/>
      <c r="C10" s="6"/>
      <c r="D10" s="119"/>
      <c r="E10" s="5"/>
      <c r="F10" s="5"/>
      <c r="G10" s="5"/>
      <c r="H10" s="71">
        <f t="shared" ref="H10:H12" si="0">E10+F10+G10</f>
        <v>0</v>
      </c>
      <c r="I10" s="5"/>
      <c r="J10" s="5"/>
      <c r="K10" s="72">
        <f t="shared" ref="K10:K12" si="1">H10+I10+J10</f>
        <v>0</v>
      </c>
      <c r="L10" s="73">
        <f t="shared" ref="L10:L12" si="2">MAX(E10,F10,G10,I10,J10)</f>
        <v>0</v>
      </c>
      <c r="M10" s="5"/>
      <c r="N10" s="5"/>
      <c r="O10" s="5"/>
      <c r="P10" s="5"/>
      <c r="Q10" s="5"/>
      <c r="R10" s="5"/>
      <c r="S10" s="74">
        <f t="shared" ref="S10:S12" si="3">SUM(K10+M10+N10+O10+P10+Q10+R10)</f>
        <v>0</v>
      </c>
      <c r="T10" s="5"/>
      <c r="U10" s="5"/>
      <c r="V10" s="5"/>
      <c r="W10" s="5"/>
      <c r="X10" s="3">
        <f t="shared" ref="X10:X12" si="4">K10+M10+O10+Q10+T10+U10+V10+W10</f>
        <v>0</v>
      </c>
      <c r="Y10" s="5"/>
      <c r="Z10" s="145"/>
      <c r="AA10" s="54" t="e">
        <f t="shared" ref="AA10:AA12" si="5">SUM(X10/COUNT(E10:G10,I10:J10,M10,O10,Q10,T10:W10))</f>
        <v>#DIV/0!</v>
      </c>
      <c r="AB10" s="84">
        <v>6</v>
      </c>
    </row>
    <row r="11" spans="1:28" s="1" customFormat="1" hidden="1" x14ac:dyDescent="0.2">
      <c r="A11" s="84">
        <v>7</v>
      </c>
      <c r="B11" s="84"/>
      <c r="C11" s="6"/>
      <c r="D11" s="119"/>
      <c r="E11" s="5"/>
      <c r="F11" s="5"/>
      <c r="G11" s="5"/>
      <c r="H11" s="71">
        <f t="shared" si="0"/>
        <v>0</v>
      </c>
      <c r="I11" s="5"/>
      <c r="J11" s="5"/>
      <c r="K11" s="72">
        <f t="shared" si="1"/>
        <v>0</v>
      </c>
      <c r="L11" s="73">
        <f t="shared" si="2"/>
        <v>0</v>
      </c>
      <c r="M11" s="5"/>
      <c r="N11" s="5"/>
      <c r="O11" s="5"/>
      <c r="P11" s="5"/>
      <c r="Q11" s="5"/>
      <c r="R11" s="5"/>
      <c r="S11" s="74">
        <f t="shared" si="3"/>
        <v>0</v>
      </c>
      <c r="T11" s="5"/>
      <c r="U11" s="5"/>
      <c r="V11" s="5"/>
      <c r="W11" s="5"/>
      <c r="X11" s="3">
        <f t="shared" si="4"/>
        <v>0</v>
      </c>
      <c r="Y11" s="5"/>
      <c r="Z11" s="75"/>
      <c r="AA11" s="54" t="e">
        <f t="shared" si="5"/>
        <v>#DIV/0!</v>
      </c>
      <c r="AB11" s="84"/>
    </row>
    <row r="12" spans="1:28" s="1" customFormat="1" hidden="1" x14ac:dyDescent="0.2">
      <c r="A12" s="84">
        <v>8</v>
      </c>
      <c r="B12" s="84"/>
      <c r="C12" s="6"/>
      <c r="D12" s="119"/>
      <c r="E12" s="5"/>
      <c r="F12" s="5"/>
      <c r="G12" s="5"/>
      <c r="H12" s="71">
        <f t="shared" si="0"/>
        <v>0</v>
      </c>
      <c r="I12" s="5"/>
      <c r="J12" s="5"/>
      <c r="K12" s="72">
        <f t="shared" si="1"/>
        <v>0</v>
      </c>
      <c r="L12" s="73">
        <f t="shared" si="2"/>
        <v>0</v>
      </c>
      <c r="M12" s="5"/>
      <c r="N12" s="5"/>
      <c r="O12" s="5"/>
      <c r="P12" s="5"/>
      <c r="Q12" s="5"/>
      <c r="R12" s="5"/>
      <c r="S12" s="74">
        <f t="shared" si="3"/>
        <v>0</v>
      </c>
      <c r="T12" s="5"/>
      <c r="U12" s="5"/>
      <c r="V12" s="5"/>
      <c r="W12" s="5"/>
      <c r="X12" s="3">
        <f t="shared" si="4"/>
        <v>0</v>
      </c>
      <c r="Y12" s="5"/>
      <c r="Z12" s="145"/>
      <c r="AA12" s="54" t="e">
        <f t="shared" si="5"/>
        <v>#DIV/0!</v>
      </c>
      <c r="AB12" s="84">
        <v>7</v>
      </c>
    </row>
    <row r="13" spans="1:28" s="1" customFormat="1" hidden="1" x14ac:dyDescent="0.2">
      <c r="A13" s="84">
        <v>9</v>
      </c>
      <c r="B13" s="84"/>
      <c r="C13" s="6"/>
      <c r="D13" s="119"/>
      <c r="E13" s="5"/>
      <c r="F13" s="5"/>
      <c r="G13" s="5"/>
      <c r="H13" s="71">
        <f t="shared" ref="H13:H16" si="6">E13+F13+G13</f>
        <v>0</v>
      </c>
      <c r="I13" s="5"/>
      <c r="J13" s="5"/>
      <c r="K13" s="72">
        <f t="shared" ref="K13:K16" si="7">H13+I13+J13</f>
        <v>0</v>
      </c>
      <c r="L13" s="73">
        <f t="shared" ref="L13:L16" si="8">MAX(E13,F13,G13,I13,J13)</f>
        <v>0</v>
      </c>
      <c r="M13" s="5"/>
      <c r="N13" s="5"/>
      <c r="O13" s="5"/>
      <c r="P13" s="5"/>
      <c r="Q13" s="5"/>
      <c r="R13" s="5"/>
      <c r="S13" s="74">
        <f t="shared" ref="S13:S16" si="9">SUM(K13+M13+N13+O13+P13+Q13+R13)</f>
        <v>0</v>
      </c>
      <c r="T13" s="5"/>
      <c r="U13" s="5"/>
      <c r="V13" s="5"/>
      <c r="W13" s="5"/>
      <c r="X13" s="3">
        <f t="shared" ref="X13:X16" si="10">K13+M13+O13+Q13+T13+U13+V13+W13</f>
        <v>0</v>
      </c>
      <c r="Y13" s="5"/>
      <c r="Z13" s="75"/>
      <c r="AA13" s="54" t="e">
        <f t="shared" ref="AA13:AA16" si="11">SUM(X13/COUNT(E13:G13,I13:J13,M13,O13,Q13,T13:W13))</f>
        <v>#DIV/0!</v>
      </c>
      <c r="AB13" s="84"/>
    </row>
    <row r="14" spans="1:28" s="1" customFormat="1" hidden="1" x14ac:dyDescent="0.2">
      <c r="A14" s="84">
        <v>10</v>
      </c>
      <c r="B14" s="84"/>
      <c r="C14" s="6"/>
      <c r="D14" s="119"/>
      <c r="E14" s="5"/>
      <c r="F14" s="5"/>
      <c r="G14" s="5"/>
      <c r="H14" s="71">
        <f t="shared" si="6"/>
        <v>0</v>
      </c>
      <c r="I14" s="5"/>
      <c r="J14" s="5"/>
      <c r="K14" s="72">
        <f t="shared" si="7"/>
        <v>0</v>
      </c>
      <c r="L14" s="73">
        <f t="shared" si="8"/>
        <v>0</v>
      </c>
      <c r="M14" s="5"/>
      <c r="N14" s="5"/>
      <c r="O14" s="5"/>
      <c r="P14" s="5"/>
      <c r="Q14" s="5"/>
      <c r="R14" s="5"/>
      <c r="S14" s="74">
        <f t="shared" si="9"/>
        <v>0</v>
      </c>
      <c r="T14" s="5"/>
      <c r="U14" s="5"/>
      <c r="V14" s="5"/>
      <c r="W14" s="5"/>
      <c r="X14" s="3">
        <f t="shared" si="10"/>
        <v>0</v>
      </c>
      <c r="Y14" s="5"/>
      <c r="Z14" s="75"/>
      <c r="AA14" s="54" t="e">
        <f t="shared" si="11"/>
        <v>#DIV/0!</v>
      </c>
      <c r="AB14" s="84">
        <v>10</v>
      </c>
    </row>
    <row r="15" spans="1:28" s="1" customFormat="1" hidden="1" x14ac:dyDescent="0.2">
      <c r="A15" s="84">
        <v>11</v>
      </c>
      <c r="B15" s="84"/>
      <c r="C15" s="6"/>
      <c r="D15" s="119"/>
      <c r="E15" s="5"/>
      <c r="F15" s="5"/>
      <c r="G15" s="5"/>
      <c r="H15" s="71">
        <f t="shared" si="6"/>
        <v>0</v>
      </c>
      <c r="I15" s="5"/>
      <c r="J15" s="5"/>
      <c r="K15" s="72">
        <f t="shared" si="7"/>
        <v>0</v>
      </c>
      <c r="L15" s="73">
        <f t="shared" si="8"/>
        <v>0</v>
      </c>
      <c r="M15" s="5"/>
      <c r="N15" s="5"/>
      <c r="O15" s="5"/>
      <c r="P15" s="5"/>
      <c r="Q15" s="5"/>
      <c r="R15" s="5"/>
      <c r="S15" s="74">
        <f t="shared" si="9"/>
        <v>0</v>
      </c>
      <c r="T15" s="5"/>
      <c r="U15" s="5"/>
      <c r="V15" s="5"/>
      <c r="W15" s="5"/>
      <c r="X15" s="3">
        <f t="shared" si="10"/>
        <v>0</v>
      </c>
      <c r="Y15" s="5"/>
      <c r="Z15" s="145"/>
      <c r="AA15" s="54" t="e">
        <f t="shared" si="11"/>
        <v>#DIV/0!</v>
      </c>
      <c r="AB15" s="84">
        <v>11</v>
      </c>
    </row>
    <row r="16" spans="1:28" s="1" customFormat="1" hidden="1" x14ac:dyDescent="0.2">
      <c r="A16" s="84">
        <v>12</v>
      </c>
      <c r="B16" s="84"/>
      <c r="C16" s="6"/>
      <c r="D16" s="119"/>
      <c r="E16" s="5"/>
      <c r="F16" s="5"/>
      <c r="G16" s="5"/>
      <c r="H16" s="71">
        <f t="shared" si="6"/>
        <v>0</v>
      </c>
      <c r="I16" s="5"/>
      <c r="J16" s="5"/>
      <c r="K16" s="72">
        <f t="shared" si="7"/>
        <v>0</v>
      </c>
      <c r="L16" s="73">
        <f t="shared" si="8"/>
        <v>0</v>
      </c>
      <c r="M16" s="5"/>
      <c r="N16" s="5"/>
      <c r="O16" s="5"/>
      <c r="P16" s="5"/>
      <c r="Q16" s="5"/>
      <c r="R16" s="5"/>
      <c r="S16" s="74">
        <f t="shared" si="9"/>
        <v>0</v>
      </c>
      <c r="T16" s="5"/>
      <c r="U16" s="5"/>
      <c r="V16" s="5"/>
      <c r="W16" s="5"/>
      <c r="X16" s="3">
        <f t="shared" si="10"/>
        <v>0</v>
      </c>
      <c r="Y16" s="5"/>
      <c r="Z16" s="145"/>
      <c r="AA16" s="54" t="e">
        <f t="shared" si="11"/>
        <v>#DIV/0!</v>
      </c>
      <c r="AB16" s="84">
        <v>12</v>
      </c>
    </row>
    <row r="17" spans="1:28" s="1" customFormat="1" hidden="1" x14ac:dyDescent="0.2">
      <c r="A17" s="84">
        <v>13</v>
      </c>
      <c r="B17" s="84"/>
      <c r="C17" s="49"/>
      <c r="D17" s="119"/>
      <c r="E17" s="5"/>
      <c r="F17" s="5"/>
      <c r="G17" s="5"/>
      <c r="H17" s="71">
        <f t="shared" ref="H17:H18" si="12">E17+F17+G17</f>
        <v>0</v>
      </c>
      <c r="I17" s="5"/>
      <c r="J17" s="5"/>
      <c r="K17" s="72">
        <f t="shared" ref="K17:K18" si="13">H17+I17+J17</f>
        <v>0</v>
      </c>
      <c r="L17" s="73">
        <f t="shared" ref="L17:L18" si="14">MAX(E17,F17,G17,I17,J17)</f>
        <v>0</v>
      </c>
      <c r="M17" s="5"/>
      <c r="N17" s="5"/>
      <c r="O17" s="5"/>
      <c r="P17" s="5"/>
      <c r="Q17" s="5"/>
      <c r="R17" s="5"/>
      <c r="S17" s="74">
        <f t="shared" ref="S17:S18" si="15">SUM(K17+M17+N17+O17+P17+Q17+R17)</f>
        <v>0</v>
      </c>
      <c r="T17" s="5"/>
      <c r="U17" s="5"/>
      <c r="V17" s="5"/>
      <c r="W17" s="5"/>
      <c r="X17" s="3">
        <f t="shared" ref="X17:X18" si="16">K17+M17+O17+Q17+T17+U17+V17+W17</f>
        <v>0</v>
      </c>
      <c r="Y17" s="5"/>
      <c r="Z17" s="75"/>
      <c r="AA17" s="54" t="e">
        <f t="shared" ref="AA17:AA18" si="17">SUM(X17/COUNT(E17:G17,I17:J17,M17,O17,Q17,T17:W17))</f>
        <v>#DIV/0!</v>
      </c>
      <c r="AB17" s="84">
        <v>13</v>
      </c>
    </row>
    <row r="18" spans="1:28" s="1" customFormat="1" hidden="1" x14ac:dyDescent="0.2">
      <c r="A18" s="84">
        <v>14</v>
      </c>
      <c r="B18" s="84"/>
      <c r="C18" s="49"/>
      <c r="D18" s="119"/>
      <c r="E18" s="5"/>
      <c r="F18" s="5"/>
      <c r="G18" s="5"/>
      <c r="H18" s="71">
        <f t="shared" si="12"/>
        <v>0</v>
      </c>
      <c r="I18" s="5"/>
      <c r="J18" s="5"/>
      <c r="K18" s="72">
        <f t="shared" si="13"/>
        <v>0</v>
      </c>
      <c r="L18" s="73">
        <f t="shared" si="14"/>
        <v>0</v>
      </c>
      <c r="M18" s="5"/>
      <c r="N18" s="5"/>
      <c r="O18" s="5"/>
      <c r="P18" s="5"/>
      <c r="Q18" s="5"/>
      <c r="R18" s="5"/>
      <c r="S18" s="74">
        <f t="shared" si="15"/>
        <v>0</v>
      </c>
      <c r="T18" s="5"/>
      <c r="U18" s="5"/>
      <c r="V18" s="5"/>
      <c r="W18" s="5"/>
      <c r="X18" s="3">
        <f t="shared" si="16"/>
        <v>0</v>
      </c>
      <c r="Y18" s="5"/>
      <c r="Z18" s="75"/>
      <c r="AA18" s="54" t="e">
        <f t="shared" si="17"/>
        <v>#DIV/0!</v>
      </c>
      <c r="AB18" s="84">
        <v>14</v>
      </c>
    </row>
    <row r="19" spans="1:28" s="1" customFormat="1" hidden="1" x14ac:dyDescent="0.2">
      <c r="A19" s="84">
        <v>15</v>
      </c>
      <c r="B19" s="84"/>
      <c r="C19" s="49"/>
      <c r="D19" s="119"/>
      <c r="E19" s="5"/>
      <c r="F19" s="5"/>
      <c r="G19" s="5"/>
      <c r="H19" s="71">
        <f t="shared" ref="H19:H25" si="18">E19+F19+G19</f>
        <v>0</v>
      </c>
      <c r="I19" s="5"/>
      <c r="J19" s="5"/>
      <c r="K19" s="72">
        <f t="shared" ref="K19:K25" si="19">H19+I19+J19</f>
        <v>0</v>
      </c>
      <c r="L19" s="73">
        <f t="shared" ref="L19:L25" si="20">MAX(E19,F19,G19,I19,J19)</f>
        <v>0</v>
      </c>
      <c r="M19" s="5"/>
      <c r="N19" s="5"/>
      <c r="O19" s="5"/>
      <c r="P19" s="5"/>
      <c r="Q19" s="5"/>
      <c r="R19" s="5"/>
      <c r="S19" s="74">
        <f t="shared" ref="S19:S25" si="21">SUM(K19+M19+N19+O19+P19+Q19+R19)</f>
        <v>0</v>
      </c>
      <c r="T19" s="5"/>
      <c r="U19" s="5"/>
      <c r="V19" s="5"/>
      <c r="W19" s="5"/>
      <c r="X19" s="3">
        <f t="shared" ref="X19:X25" si="22">K19+M19+O19+Q19+T19+U19+V19+W19</f>
        <v>0</v>
      </c>
      <c r="Y19" s="5"/>
      <c r="Z19" s="75"/>
      <c r="AA19" s="54" t="e">
        <f t="shared" ref="AA19:AA25" si="23">SUM(X19/COUNT(E19:G19,I19:J19,M19,O19,Q19,T19:W19))</f>
        <v>#DIV/0!</v>
      </c>
      <c r="AB19" s="84">
        <v>15</v>
      </c>
    </row>
    <row r="20" spans="1:28" s="1" customFormat="1" hidden="1" x14ac:dyDescent="0.2">
      <c r="A20" s="84">
        <v>16</v>
      </c>
      <c r="B20" s="84"/>
      <c r="C20" s="49"/>
      <c r="D20" s="119"/>
      <c r="E20" s="5"/>
      <c r="F20" s="5"/>
      <c r="G20" s="5"/>
      <c r="H20" s="71">
        <f t="shared" si="18"/>
        <v>0</v>
      </c>
      <c r="I20" s="5"/>
      <c r="J20" s="5"/>
      <c r="K20" s="72">
        <f t="shared" si="19"/>
        <v>0</v>
      </c>
      <c r="L20" s="73">
        <f t="shared" si="20"/>
        <v>0</v>
      </c>
      <c r="M20" s="5"/>
      <c r="N20" s="5"/>
      <c r="O20" s="5"/>
      <c r="P20" s="5"/>
      <c r="Q20" s="5"/>
      <c r="R20" s="5"/>
      <c r="S20" s="74">
        <f t="shared" si="21"/>
        <v>0</v>
      </c>
      <c r="T20" s="5"/>
      <c r="U20" s="5"/>
      <c r="V20" s="5"/>
      <c r="W20" s="5"/>
      <c r="X20" s="3">
        <f t="shared" si="22"/>
        <v>0</v>
      </c>
      <c r="Y20" s="5"/>
      <c r="Z20" s="75"/>
      <c r="AA20" s="54" t="e">
        <f t="shared" si="23"/>
        <v>#DIV/0!</v>
      </c>
      <c r="AB20" s="84">
        <v>16</v>
      </c>
    </row>
    <row r="21" spans="1:28" s="1" customFormat="1" hidden="1" x14ac:dyDescent="0.2">
      <c r="A21" s="84">
        <v>17</v>
      </c>
      <c r="B21" s="84"/>
      <c r="C21" s="49"/>
      <c r="D21" s="119"/>
      <c r="E21" s="5"/>
      <c r="F21" s="5"/>
      <c r="G21" s="5"/>
      <c r="H21" s="71">
        <f t="shared" si="18"/>
        <v>0</v>
      </c>
      <c r="I21" s="5"/>
      <c r="J21" s="5"/>
      <c r="K21" s="72">
        <f t="shared" si="19"/>
        <v>0</v>
      </c>
      <c r="L21" s="73">
        <f t="shared" si="20"/>
        <v>0</v>
      </c>
      <c r="M21" s="5"/>
      <c r="N21" s="5"/>
      <c r="O21" s="5"/>
      <c r="P21" s="5"/>
      <c r="Q21" s="5"/>
      <c r="R21" s="5"/>
      <c r="S21" s="74">
        <f t="shared" si="21"/>
        <v>0</v>
      </c>
      <c r="T21" s="5"/>
      <c r="U21" s="5"/>
      <c r="V21" s="5"/>
      <c r="W21" s="5"/>
      <c r="X21" s="3">
        <f t="shared" si="22"/>
        <v>0</v>
      </c>
      <c r="Y21" s="5"/>
      <c r="Z21" s="75"/>
      <c r="AA21" s="54" t="e">
        <f t="shared" si="23"/>
        <v>#DIV/0!</v>
      </c>
      <c r="AB21" s="84">
        <v>17</v>
      </c>
    </row>
    <row r="22" spans="1:28" s="1" customFormat="1" hidden="1" x14ac:dyDescent="0.2">
      <c r="A22" s="84">
        <v>18</v>
      </c>
      <c r="B22" s="84"/>
      <c r="C22" s="49"/>
      <c r="D22" s="119"/>
      <c r="E22" s="5"/>
      <c r="F22" s="5"/>
      <c r="G22" s="5"/>
      <c r="H22" s="71">
        <f t="shared" si="18"/>
        <v>0</v>
      </c>
      <c r="I22" s="5"/>
      <c r="J22" s="5"/>
      <c r="K22" s="72">
        <f t="shared" si="19"/>
        <v>0</v>
      </c>
      <c r="L22" s="73">
        <f t="shared" si="20"/>
        <v>0</v>
      </c>
      <c r="M22" s="5"/>
      <c r="N22" s="5"/>
      <c r="O22" s="5"/>
      <c r="P22" s="5"/>
      <c r="Q22" s="5"/>
      <c r="R22" s="5"/>
      <c r="S22" s="74">
        <f t="shared" si="21"/>
        <v>0</v>
      </c>
      <c r="T22" s="5"/>
      <c r="U22" s="5"/>
      <c r="V22" s="5"/>
      <c r="W22" s="5"/>
      <c r="X22" s="3">
        <f t="shared" si="22"/>
        <v>0</v>
      </c>
      <c r="Y22" s="5"/>
      <c r="Z22" s="75"/>
      <c r="AA22" s="54" t="e">
        <f t="shared" si="23"/>
        <v>#DIV/0!</v>
      </c>
      <c r="AB22" s="84">
        <v>18</v>
      </c>
    </row>
    <row r="23" spans="1:28" s="1" customFormat="1" hidden="1" x14ac:dyDescent="0.2">
      <c r="A23" s="84">
        <v>19</v>
      </c>
      <c r="B23" s="84"/>
      <c r="C23" s="49"/>
      <c r="D23" s="119"/>
      <c r="E23" s="5"/>
      <c r="F23" s="5"/>
      <c r="G23" s="5"/>
      <c r="H23" s="71">
        <f t="shared" si="18"/>
        <v>0</v>
      </c>
      <c r="I23" s="5"/>
      <c r="J23" s="5"/>
      <c r="K23" s="72">
        <f t="shared" si="19"/>
        <v>0</v>
      </c>
      <c r="L23" s="73">
        <f t="shared" si="20"/>
        <v>0</v>
      </c>
      <c r="M23" s="5"/>
      <c r="N23" s="5"/>
      <c r="O23" s="5"/>
      <c r="P23" s="5"/>
      <c r="Q23" s="5"/>
      <c r="R23" s="5"/>
      <c r="S23" s="74">
        <f t="shared" si="21"/>
        <v>0</v>
      </c>
      <c r="T23" s="5"/>
      <c r="U23" s="5"/>
      <c r="V23" s="5"/>
      <c r="W23" s="5"/>
      <c r="X23" s="3">
        <f t="shared" si="22"/>
        <v>0</v>
      </c>
      <c r="Y23" s="5"/>
      <c r="Z23" s="75"/>
      <c r="AA23" s="54" t="e">
        <f t="shared" si="23"/>
        <v>#DIV/0!</v>
      </c>
      <c r="AB23" s="84">
        <v>19</v>
      </c>
    </row>
    <row r="24" spans="1:28" s="1" customFormat="1" hidden="1" x14ac:dyDescent="0.2">
      <c r="A24" s="84">
        <v>20</v>
      </c>
      <c r="B24" s="84"/>
      <c r="C24" s="49"/>
      <c r="D24" s="119"/>
      <c r="E24" s="5"/>
      <c r="F24" s="5"/>
      <c r="G24" s="5"/>
      <c r="H24" s="71">
        <f t="shared" si="18"/>
        <v>0</v>
      </c>
      <c r="I24" s="5"/>
      <c r="J24" s="5"/>
      <c r="K24" s="72">
        <f t="shared" si="19"/>
        <v>0</v>
      </c>
      <c r="L24" s="73">
        <f t="shared" si="20"/>
        <v>0</v>
      </c>
      <c r="M24" s="5"/>
      <c r="N24" s="5"/>
      <c r="O24" s="5"/>
      <c r="P24" s="5"/>
      <c r="Q24" s="5"/>
      <c r="R24" s="5"/>
      <c r="S24" s="74">
        <f t="shared" si="21"/>
        <v>0</v>
      </c>
      <c r="T24" s="5"/>
      <c r="U24" s="5"/>
      <c r="V24" s="5"/>
      <c r="W24" s="5"/>
      <c r="X24" s="3">
        <f t="shared" si="22"/>
        <v>0</v>
      </c>
      <c r="Y24" s="5"/>
      <c r="Z24" s="75"/>
      <c r="AA24" s="54" t="e">
        <f t="shared" si="23"/>
        <v>#DIV/0!</v>
      </c>
      <c r="AB24" s="84">
        <v>20</v>
      </c>
    </row>
    <row r="25" spans="1:28" s="1" customFormat="1" hidden="1" x14ac:dyDescent="0.2">
      <c r="A25" s="84">
        <v>21</v>
      </c>
      <c r="B25" s="84"/>
      <c r="C25" s="49"/>
      <c r="D25" s="119"/>
      <c r="E25" s="5"/>
      <c r="F25" s="5"/>
      <c r="G25" s="5"/>
      <c r="H25" s="71">
        <f t="shared" si="18"/>
        <v>0</v>
      </c>
      <c r="I25" s="5"/>
      <c r="J25" s="5"/>
      <c r="K25" s="72">
        <f t="shared" si="19"/>
        <v>0</v>
      </c>
      <c r="L25" s="73">
        <f t="shared" si="20"/>
        <v>0</v>
      </c>
      <c r="M25" s="5"/>
      <c r="N25" s="5"/>
      <c r="O25" s="5"/>
      <c r="P25" s="5"/>
      <c r="Q25" s="5"/>
      <c r="R25" s="5"/>
      <c r="S25" s="74">
        <f t="shared" si="21"/>
        <v>0</v>
      </c>
      <c r="T25" s="5"/>
      <c r="U25" s="5"/>
      <c r="V25" s="5"/>
      <c r="W25" s="5"/>
      <c r="X25" s="3">
        <f t="shared" si="22"/>
        <v>0</v>
      </c>
      <c r="Y25" s="5"/>
      <c r="Z25" s="75"/>
      <c r="AA25" s="54" t="e">
        <f t="shared" si="23"/>
        <v>#DIV/0!</v>
      </c>
      <c r="AB25" s="84">
        <v>21</v>
      </c>
    </row>
    <row r="26" spans="1:28" x14ac:dyDescent="0.2">
      <c r="E26" s="16"/>
      <c r="F26" s="16"/>
      <c r="G26" s="16"/>
      <c r="H26" s="39">
        <f>MAX(H5:H25)</f>
        <v>0</v>
      </c>
      <c r="I26" s="16"/>
      <c r="J26" s="16"/>
      <c r="K26" s="39"/>
      <c r="L26" s="39">
        <f>MAX(L5:L25)</f>
        <v>0</v>
      </c>
      <c r="M26" s="16"/>
      <c r="N26" s="16"/>
      <c r="O26" s="16"/>
      <c r="P26" s="16"/>
      <c r="Q26" s="16"/>
      <c r="R26" s="16"/>
      <c r="S26" s="39"/>
      <c r="T26" s="16"/>
      <c r="U26" s="16"/>
      <c r="V26" s="16"/>
      <c r="W26" s="16"/>
      <c r="X26" s="39"/>
      <c r="Y26" s="16"/>
      <c r="Z26" s="80"/>
      <c r="AB26" s="16"/>
    </row>
    <row r="27" spans="1:28" x14ac:dyDescent="0.2">
      <c r="C27" s="1"/>
      <c r="E27" s="16"/>
      <c r="F27" s="16"/>
      <c r="G27" s="16"/>
      <c r="H27" s="16">
        <f>LARGE((H5:H15),2)</f>
        <v>0</v>
      </c>
      <c r="I27" s="16"/>
      <c r="J27" s="16"/>
      <c r="K27" s="39"/>
      <c r="L27" s="16">
        <f>LARGE((L5:L15),2)</f>
        <v>0</v>
      </c>
      <c r="M27" s="16"/>
      <c r="N27" s="16"/>
      <c r="O27" s="16"/>
      <c r="P27" s="16"/>
      <c r="Q27" s="16"/>
      <c r="R27" s="16"/>
      <c r="S27" s="39"/>
      <c r="T27" s="16"/>
      <c r="U27" s="16"/>
      <c r="V27" s="16"/>
      <c r="W27" s="16"/>
      <c r="X27" s="39"/>
      <c r="Y27" s="16"/>
      <c r="Z27" s="80"/>
      <c r="AB27" s="16"/>
    </row>
    <row r="28" spans="1:28" x14ac:dyDescent="0.2">
      <c r="D28" s="82"/>
      <c r="E28" s="2">
        <f>COUNTA(E5:E27)</f>
        <v>0</v>
      </c>
      <c r="F28" s="2">
        <f>COUNTA(F5:F27)</f>
        <v>0</v>
      </c>
      <c r="G28" s="2">
        <f>COUNTA(G5:G27)</f>
        <v>0</v>
      </c>
      <c r="I28" s="2">
        <f>COUNTA(I5:I27)</f>
        <v>0</v>
      </c>
      <c r="J28" s="2">
        <f>COUNTA(J5:J27)</f>
        <v>0</v>
      </c>
      <c r="M28" s="2">
        <f>COUNTA(M5:M27)</f>
        <v>0</v>
      </c>
      <c r="O28" s="2">
        <f>COUNTA(O5:O27)</f>
        <v>0</v>
      </c>
      <c r="Q28" s="2">
        <f>COUNTA(Q5:Q27)</f>
        <v>0</v>
      </c>
      <c r="T28" s="2">
        <f>COUNTA(T5:T27)</f>
        <v>0</v>
      </c>
      <c r="U28" s="2">
        <f>COUNTA(U5:U27)</f>
        <v>0</v>
      </c>
      <c r="V28" s="2">
        <f>COUNTA(V5:V27)</f>
        <v>0</v>
      </c>
      <c r="W28" s="2">
        <f>COUNTA(W5:W27)</f>
        <v>0</v>
      </c>
      <c r="X28" s="1">
        <f>SUM(E28:W28)</f>
        <v>0</v>
      </c>
    </row>
    <row r="29" spans="1:28" x14ac:dyDescent="0.2">
      <c r="C29" s="82"/>
      <c r="L29" s="16">
        <f>LARGE((L6:L16),3)</f>
        <v>0</v>
      </c>
    </row>
    <row r="30" spans="1:28" x14ac:dyDescent="0.2">
      <c r="C30" s="1"/>
    </row>
    <row r="32" spans="1:28" x14ac:dyDescent="0.2">
      <c r="C32" s="82"/>
    </row>
  </sheetData>
  <sortState xmlns:xlrd2="http://schemas.microsoft.com/office/spreadsheetml/2017/richdata2" ref="C5:D8">
    <sortCondition ref="D5:D8"/>
  </sortState>
  <printOptions gridLines="1"/>
  <pageMargins left="0.5" right="0.5" top="0.5" bottom="0.5" header="0.5" footer="0.5"/>
  <pageSetup scale="119" orientation="landscape" horizontalDpi="4294967293" verticalDpi="4294967293" r:id="rId1"/>
  <headerFooter alignWithMargins="0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SMART </vt:lpstr>
      <vt:lpstr>Membership</vt:lpstr>
      <vt:lpstr>Announc</vt:lpstr>
      <vt:lpstr>Awards</vt:lpstr>
      <vt:lpstr>matchplay</vt:lpstr>
      <vt:lpstr>Boys Scratch</vt:lpstr>
      <vt:lpstr>Boys Hdcp</vt:lpstr>
      <vt:lpstr>Girls Hdcp</vt:lpstr>
      <vt:lpstr>Girls Scratch</vt:lpstr>
      <vt:lpstr>jog</vt:lpstr>
      <vt:lpstr>Membership!Print_Titles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JCBreunig</dc:creator>
  <cp:lastModifiedBy>Cher Breunig</cp:lastModifiedBy>
  <cp:lastPrinted>2025-02-25T17:09:51Z</cp:lastPrinted>
  <dcterms:created xsi:type="dcterms:W3CDTF">2013-10-17T00:47:18Z</dcterms:created>
  <dcterms:modified xsi:type="dcterms:W3CDTF">2025-02-25T17:10:06Z</dcterms:modified>
</cp:coreProperties>
</file>