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bre\Documents\Documents\Bowling\BYBT\"/>
    </mc:Choice>
  </mc:AlternateContent>
  <xr:revisionPtr revIDLastSave="0" documentId="8_{0D67F824-64D1-4031-B8D0-41A67C7E35A1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SMART" sheetId="16" r:id="rId1"/>
    <sheet name="Membership " sheetId="18" r:id="rId2"/>
    <sheet name="Announc" sheetId="2" r:id="rId3"/>
    <sheet name="Awards" sheetId="11" r:id="rId4"/>
    <sheet name="matchplay" sheetId="17" r:id="rId5"/>
    <sheet name="Boys Scratch" sheetId="5" r:id="rId6"/>
    <sheet name="Girls Scratch" sheetId="6" r:id="rId7"/>
    <sheet name="Boys Hdcp" sheetId="7" r:id="rId8"/>
    <sheet name="Girls Hdcp" sheetId="8" r:id="rId9"/>
    <sheet name="jog" sheetId="9" r:id="rId10"/>
  </sheets>
  <definedNames>
    <definedName name="_xlnm.Print_Titles" localSheetId="1">'Membership 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H8" i="5"/>
  <c r="K8" i="5" s="1"/>
  <c r="S8" i="5" l="1"/>
  <c r="X8" i="5"/>
  <c r="AA8" i="5" s="1"/>
  <c r="L23" i="5"/>
  <c r="H23" i="5"/>
  <c r="K23" i="5" s="1"/>
  <c r="L17" i="5"/>
  <c r="H17" i="5"/>
  <c r="K17" i="5" s="1"/>
  <c r="X23" i="5" l="1"/>
  <c r="AA23" i="5" s="1"/>
  <c r="S23" i="5"/>
  <c r="S17" i="5"/>
  <c r="X17" i="5"/>
  <c r="AA17" i="5" s="1"/>
  <c r="D58" i="18" l="1"/>
  <c r="D36" i="18"/>
  <c r="E13" i="17" l="1"/>
  <c r="I13" i="17"/>
  <c r="M13" i="17"/>
  <c r="Q13" i="17"/>
  <c r="E15" i="17"/>
  <c r="I15" i="17"/>
  <c r="M15" i="17"/>
  <c r="Q15" i="17"/>
  <c r="E19" i="17"/>
  <c r="I19" i="17"/>
  <c r="M19" i="17"/>
  <c r="Q19" i="17"/>
  <c r="E21" i="17"/>
  <c r="I21" i="17"/>
  <c r="M21" i="17"/>
  <c r="Q21" i="17"/>
  <c r="A145" i="16" l="1"/>
  <c r="A149" i="16" s="1"/>
  <c r="B98" i="11" l="1"/>
  <c r="B102" i="11" l="1"/>
  <c r="N18" i="9" l="1"/>
  <c r="G15" i="9"/>
  <c r="J15" i="9" s="1"/>
  <c r="K15" i="9" s="1"/>
  <c r="W30" i="6" l="1"/>
  <c r="V30" i="6"/>
  <c r="U30" i="6"/>
  <c r="T30" i="6"/>
  <c r="Q30" i="6"/>
  <c r="O30" i="6"/>
  <c r="M30" i="6"/>
  <c r="F30" i="6"/>
  <c r="J30" i="6"/>
  <c r="I30" i="6"/>
  <c r="G30" i="6"/>
  <c r="E30" i="6"/>
  <c r="N12" i="9"/>
  <c r="G7" i="9"/>
  <c r="J7" i="9" s="1"/>
  <c r="K7" i="9" s="1"/>
  <c r="W86" i="5" l="1"/>
  <c r="V86" i="5"/>
  <c r="U86" i="5"/>
  <c r="T86" i="5"/>
  <c r="Q86" i="5"/>
  <c r="O86" i="5"/>
  <c r="M86" i="5"/>
  <c r="G86" i="5"/>
  <c r="F86" i="5"/>
  <c r="J86" i="5"/>
  <c r="I86" i="5"/>
  <c r="E86" i="5"/>
  <c r="C10" i="2" l="1"/>
  <c r="B10" i="2"/>
  <c r="AM33" i="8"/>
  <c r="AL33" i="8"/>
  <c r="AK33" i="8"/>
  <c r="AJ33" i="8"/>
  <c r="AF33" i="8"/>
  <c r="AB33" i="8"/>
  <c r="X33" i="8"/>
  <c r="S33" i="8"/>
  <c r="P33" i="8"/>
  <c r="L33" i="8"/>
  <c r="I33" i="8"/>
  <c r="F33" i="8"/>
  <c r="AM60" i="7"/>
  <c r="AL60" i="7"/>
  <c r="AK60" i="7"/>
  <c r="AJ60" i="7"/>
  <c r="AF60" i="7"/>
  <c r="AB60" i="7"/>
  <c r="X60" i="7"/>
  <c r="S60" i="7"/>
  <c r="P60" i="7"/>
  <c r="L60" i="7"/>
  <c r="I60" i="7"/>
  <c r="F60" i="7"/>
  <c r="AN33" i="8" l="1"/>
  <c r="AN60" i="7"/>
  <c r="G18" i="9" l="1"/>
  <c r="G9" i="9"/>
  <c r="G4" i="9"/>
  <c r="G12" i="9"/>
  <c r="G11" i="9"/>
  <c r="L13" i="6" l="1"/>
  <c r="H13" i="6"/>
  <c r="K13" i="6" l="1"/>
  <c r="S13" i="6" s="1"/>
  <c r="X13" i="6" l="1"/>
  <c r="AA13" i="6" s="1"/>
  <c r="J9" i="9"/>
  <c r="K9" i="9" s="1"/>
  <c r="AN14" i="8"/>
  <c r="AQ14" i="8" s="1"/>
  <c r="W14" i="8"/>
  <c r="N14" i="8"/>
  <c r="G14" i="8"/>
  <c r="H14" i="8" s="1"/>
  <c r="AN9" i="8"/>
  <c r="AQ9" i="8" s="1"/>
  <c r="W9" i="8"/>
  <c r="N9" i="8"/>
  <c r="G9" i="8"/>
  <c r="AH9" i="8" s="1"/>
  <c r="AN11" i="8"/>
  <c r="AQ11" i="8" s="1"/>
  <c r="W11" i="8"/>
  <c r="N11" i="8"/>
  <c r="G11" i="8"/>
  <c r="AH11" i="8" s="1"/>
  <c r="AN18" i="8"/>
  <c r="AQ18" i="8" s="1"/>
  <c r="W18" i="8"/>
  <c r="N18" i="8"/>
  <c r="G18" i="8"/>
  <c r="AD18" i="8" s="1"/>
  <c r="AN13" i="8"/>
  <c r="AQ13" i="8" s="1"/>
  <c r="W13" i="8"/>
  <c r="N13" i="8"/>
  <c r="G13" i="8"/>
  <c r="Z13" i="8" s="1"/>
  <c r="AN10" i="8"/>
  <c r="AQ10" i="8" s="1"/>
  <c r="W10" i="8"/>
  <c r="N10" i="8"/>
  <c r="G10" i="8"/>
  <c r="AH10" i="8" s="1"/>
  <c r="AN17" i="8"/>
  <c r="AQ17" i="8" s="1"/>
  <c r="W17" i="8"/>
  <c r="N17" i="8"/>
  <c r="G17" i="8"/>
  <c r="AN12" i="8"/>
  <c r="AQ12" i="8" s="1"/>
  <c r="W12" i="8"/>
  <c r="N12" i="8"/>
  <c r="G12" i="8"/>
  <c r="AD12" i="8" s="1"/>
  <c r="AN5" i="8"/>
  <c r="AQ5" i="8" s="1"/>
  <c r="W5" i="8"/>
  <c r="N5" i="8"/>
  <c r="G5" i="8"/>
  <c r="AH5" i="8" s="1"/>
  <c r="AN15" i="8"/>
  <c r="AQ15" i="8" s="1"/>
  <c r="W15" i="8"/>
  <c r="N15" i="8"/>
  <c r="G15" i="8"/>
  <c r="AN6" i="8"/>
  <c r="AQ6" i="8" s="1"/>
  <c r="W6" i="8"/>
  <c r="N6" i="8"/>
  <c r="G6" i="8"/>
  <c r="AD6" i="8" s="1"/>
  <c r="AN19" i="8"/>
  <c r="AQ19" i="8" s="1"/>
  <c r="W19" i="8"/>
  <c r="N19" i="8"/>
  <c r="G19" i="8"/>
  <c r="AN7" i="8"/>
  <c r="AQ7" i="8" s="1"/>
  <c r="W7" i="8"/>
  <c r="N7" i="8"/>
  <c r="G7" i="8"/>
  <c r="AH7" i="8" s="1"/>
  <c r="AN8" i="8"/>
  <c r="AQ8" i="8" s="1"/>
  <c r="W8" i="8"/>
  <c r="N8" i="8"/>
  <c r="G8" i="8"/>
  <c r="AN13" i="7"/>
  <c r="W13" i="7"/>
  <c r="N13" i="7"/>
  <c r="G13" i="7"/>
  <c r="Z13" i="7" s="1"/>
  <c r="AN26" i="7"/>
  <c r="W26" i="7"/>
  <c r="N26" i="7"/>
  <c r="G26" i="7"/>
  <c r="T26" i="7" s="1"/>
  <c r="AN25" i="7"/>
  <c r="W25" i="7"/>
  <c r="N25" i="7"/>
  <c r="G25" i="7"/>
  <c r="T25" i="7" s="1"/>
  <c r="AN20" i="7"/>
  <c r="AQ20" i="7" s="1"/>
  <c r="W20" i="7"/>
  <c r="N20" i="7"/>
  <c r="G20" i="7"/>
  <c r="J20" i="7" s="1"/>
  <c r="AN29" i="7"/>
  <c r="AQ29" i="7" s="1"/>
  <c r="W29" i="7"/>
  <c r="N29" i="7"/>
  <c r="G29" i="7"/>
  <c r="Q29" i="7" s="1"/>
  <c r="AN9" i="7"/>
  <c r="W9" i="7"/>
  <c r="N9" i="7"/>
  <c r="G9" i="7"/>
  <c r="T9" i="7" s="1"/>
  <c r="AN23" i="7"/>
  <c r="W23" i="7"/>
  <c r="N23" i="7"/>
  <c r="G23" i="7"/>
  <c r="Q23" i="7" s="1"/>
  <c r="AN33" i="7"/>
  <c r="W33" i="7"/>
  <c r="N33" i="7"/>
  <c r="G33" i="7"/>
  <c r="AN11" i="7"/>
  <c r="W11" i="7"/>
  <c r="N11" i="7"/>
  <c r="G11" i="7"/>
  <c r="AN17" i="7"/>
  <c r="W17" i="7"/>
  <c r="N17" i="7"/>
  <c r="G17" i="7"/>
  <c r="J17" i="7" s="1"/>
  <c r="M17" i="7" s="1"/>
  <c r="AN12" i="7"/>
  <c r="W12" i="7"/>
  <c r="N12" i="7"/>
  <c r="G12" i="7"/>
  <c r="Q12" i="7" s="1"/>
  <c r="AN28" i="7"/>
  <c r="W28" i="7"/>
  <c r="N28" i="7"/>
  <c r="G28" i="7"/>
  <c r="AN32" i="7"/>
  <c r="W32" i="7"/>
  <c r="N32" i="7"/>
  <c r="G32" i="7"/>
  <c r="T32" i="7" s="1"/>
  <c r="AN14" i="7"/>
  <c r="AQ14" i="7" s="1"/>
  <c r="W14" i="7"/>
  <c r="N14" i="7"/>
  <c r="G14" i="7"/>
  <c r="Z14" i="7" s="1"/>
  <c r="AH14" i="7" s="1"/>
  <c r="AN19" i="7"/>
  <c r="AQ19" i="7" s="1"/>
  <c r="W19" i="7"/>
  <c r="N19" i="7"/>
  <c r="G19" i="7"/>
  <c r="Q19" i="7" s="1"/>
  <c r="AN24" i="7"/>
  <c r="W24" i="7"/>
  <c r="N24" i="7"/>
  <c r="G24" i="7"/>
  <c r="Z24" i="7" s="1"/>
  <c r="AN8" i="7"/>
  <c r="AQ8" i="7" s="1"/>
  <c r="W8" i="7"/>
  <c r="N8" i="7"/>
  <c r="G8" i="7"/>
  <c r="T8" i="7" s="1"/>
  <c r="AN21" i="7"/>
  <c r="AQ21" i="7" s="1"/>
  <c r="W21" i="7"/>
  <c r="N21" i="7"/>
  <c r="G21" i="7"/>
  <c r="J21" i="7" s="1"/>
  <c r="M21" i="7" s="1"/>
  <c r="AN27" i="7"/>
  <c r="AQ27" i="7" s="1"/>
  <c r="W27" i="7"/>
  <c r="N27" i="7"/>
  <c r="G27" i="7"/>
  <c r="J27" i="7" s="1"/>
  <c r="AN31" i="7"/>
  <c r="W31" i="7"/>
  <c r="N31" i="7"/>
  <c r="G31" i="7"/>
  <c r="Z31" i="7" s="1"/>
  <c r="AN30" i="7"/>
  <c r="AQ30" i="7" s="1"/>
  <c r="W30" i="7"/>
  <c r="N30" i="7"/>
  <c r="G30" i="7"/>
  <c r="Q30" i="7" s="1"/>
  <c r="AN34" i="7"/>
  <c r="AQ34" i="7" s="1"/>
  <c r="W34" i="7"/>
  <c r="N34" i="7"/>
  <c r="G34" i="7"/>
  <c r="AN6" i="7"/>
  <c r="AQ6" i="7" s="1"/>
  <c r="W6" i="7"/>
  <c r="N6" i="7"/>
  <c r="G6" i="7"/>
  <c r="Q6" i="7" s="1"/>
  <c r="AN18" i="7"/>
  <c r="AQ18" i="7" s="1"/>
  <c r="W18" i="7"/>
  <c r="N18" i="7"/>
  <c r="G18" i="7"/>
  <c r="Z18" i="7" s="1"/>
  <c r="AN35" i="7"/>
  <c r="AQ35" i="7" s="1"/>
  <c r="W35" i="7"/>
  <c r="N35" i="7"/>
  <c r="G35" i="7"/>
  <c r="Q35" i="7" s="1"/>
  <c r="AN7" i="7"/>
  <c r="AQ7" i="7" s="1"/>
  <c r="W7" i="7"/>
  <c r="N7" i="7"/>
  <c r="G7" i="7"/>
  <c r="N30" i="8" l="1"/>
  <c r="W30" i="8"/>
  <c r="AQ31" i="7"/>
  <c r="AQ24" i="7"/>
  <c r="AQ32" i="7"/>
  <c r="AQ28" i="7"/>
  <c r="AQ12" i="7"/>
  <c r="AQ17" i="7"/>
  <c r="AQ11" i="7"/>
  <c r="AQ33" i="7"/>
  <c r="AQ23" i="7"/>
  <c r="AQ9" i="7"/>
  <c r="AQ25" i="7"/>
  <c r="AQ26" i="7"/>
  <c r="AQ13" i="7"/>
  <c r="Q20" i="7"/>
  <c r="H25" i="7"/>
  <c r="J25" i="7"/>
  <c r="M25" i="7" s="1"/>
  <c r="O25" i="7" s="1"/>
  <c r="Z25" i="7"/>
  <c r="AH25" i="7" s="1"/>
  <c r="Q13" i="8"/>
  <c r="T6" i="8"/>
  <c r="AD7" i="8"/>
  <c r="Q7" i="8"/>
  <c r="AD5" i="8"/>
  <c r="H7" i="8"/>
  <c r="Z7" i="8"/>
  <c r="J6" i="8"/>
  <c r="K6" i="8" s="1"/>
  <c r="AH6" i="8"/>
  <c r="Q5" i="8"/>
  <c r="J18" i="8"/>
  <c r="M18" i="8" s="1"/>
  <c r="Z14" i="8"/>
  <c r="AD13" i="8"/>
  <c r="AD14" i="8"/>
  <c r="H5" i="8"/>
  <c r="Z5" i="8"/>
  <c r="Q14" i="8"/>
  <c r="T13" i="7"/>
  <c r="T23" i="7"/>
  <c r="Q25" i="7"/>
  <c r="Z17" i="8"/>
  <c r="H17" i="8"/>
  <c r="Q17" i="8"/>
  <c r="AD17" i="8"/>
  <c r="T13" i="8"/>
  <c r="AH13" i="8"/>
  <c r="Z11" i="8"/>
  <c r="Z6" i="8"/>
  <c r="J12" i="8"/>
  <c r="K12" i="8" s="1"/>
  <c r="J17" i="8"/>
  <c r="M17" i="8" s="1"/>
  <c r="T17" i="8"/>
  <c r="AH17" i="8"/>
  <c r="H13" i="8"/>
  <c r="H11" i="8"/>
  <c r="Q11" i="8"/>
  <c r="AD11" i="8"/>
  <c r="T14" i="8"/>
  <c r="AH14" i="8"/>
  <c r="T7" i="8"/>
  <c r="H6" i="8"/>
  <c r="Q6" i="8"/>
  <c r="T5" i="8"/>
  <c r="J11" i="8"/>
  <c r="K11" i="8" s="1"/>
  <c r="T11" i="8"/>
  <c r="J8" i="8"/>
  <c r="M8" i="8" s="1"/>
  <c r="AD19" i="8"/>
  <c r="Q19" i="8"/>
  <c r="AH19" i="8"/>
  <c r="Z19" i="8"/>
  <c r="T19" i="8"/>
  <c r="H19" i="8"/>
  <c r="AH15" i="8"/>
  <c r="Z15" i="8"/>
  <c r="T15" i="8"/>
  <c r="H15" i="8"/>
  <c r="AD15" i="8"/>
  <c r="Q15" i="8"/>
  <c r="J15" i="8"/>
  <c r="M15" i="8" s="1"/>
  <c r="J19" i="8"/>
  <c r="K19" i="8" s="1"/>
  <c r="AH8" i="8"/>
  <c r="Z8" i="8"/>
  <c r="T8" i="8"/>
  <c r="H8" i="8"/>
  <c r="AD8" i="8"/>
  <c r="Q8" i="8"/>
  <c r="J10" i="8"/>
  <c r="M10" i="8" s="1"/>
  <c r="J9" i="8"/>
  <c r="M9" i="8" s="1"/>
  <c r="J7" i="8"/>
  <c r="J5" i="8"/>
  <c r="H12" i="8"/>
  <c r="T12" i="8"/>
  <c r="Z12" i="8"/>
  <c r="AH12" i="8"/>
  <c r="Q10" i="8"/>
  <c r="AD10" i="8"/>
  <c r="J13" i="8"/>
  <c r="H18" i="8"/>
  <c r="T18" i="8"/>
  <c r="Z18" i="8"/>
  <c r="AH18" i="8"/>
  <c r="Q9" i="8"/>
  <c r="AD9" i="8"/>
  <c r="J14" i="8"/>
  <c r="Q12" i="8"/>
  <c r="H10" i="8"/>
  <c r="T10" i="8"/>
  <c r="Z10" i="8"/>
  <c r="Q18" i="8"/>
  <c r="H9" i="8"/>
  <c r="T9" i="8"/>
  <c r="Z9" i="8"/>
  <c r="T29" i="7"/>
  <c r="J9" i="7"/>
  <c r="M9" i="7" s="1"/>
  <c r="Z9" i="7"/>
  <c r="AH9" i="7" s="1"/>
  <c r="H29" i="7"/>
  <c r="H23" i="7"/>
  <c r="Z23" i="7"/>
  <c r="AH23" i="7" s="1"/>
  <c r="Z29" i="7"/>
  <c r="J23" i="7"/>
  <c r="T12" i="7"/>
  <c r="J18" i="7"/>
  <c r="M18" i="7" s="1"/>
  <c r="T6" i="7"/>
  <c r="T21" i="7"/>
  <c r="Q14" i="7"/>
  <c r="H12" i="7"/>
  <c r="H17" i="7"/>
  <c r="Z17" i="7"/>
  <c r="AD17" i="7" s="1"/>
  <c r="J12" i="7"/>
  <c r="K12" i="7" s="1"/>
  <c r="Z12" i="7"/>
  <c r="AD12" i="7" s="1"/>
  <c r="Q18" i="7"/>
  <c r="H6" i="7"/>
  <c r="Z6" i="7"/>
  <c r="AD6" i="7" s="1"/>
  <c r="T24" i="7"/>
  <c r="H14" i="7"/>
  <c r="T17" i="7"/>
  <c r="J6" i="7"/>
  <c r="M6" i="7" s="1"/>
  <c r="J14" i="7"/>
  <c r="M14" i="7" s="1"/>
  <c r="T14" i="7"/>
  <c r="AD14" i="7"/>
  <c r="O17" i="7"/>
  <c r="O21" i="7"/>
  <c r="Q27" i="7"/>
  <c r="H21" i="7"/>
  <c r="Q21" i="7"/>
  <c r="Z21" i="7"/>
  <c r="J31" i="7"/>
  <c r="K31" i="7" s="1"/>
  <c r="Q31" i="7"/>
  <c r="Q7" i="7"/>
  <c r="J7" i="7"/>
  <c r="M7" i="7" s="1"/>
  <c r="AH13" i="7"/>
  <c r="AD13" i="7"/>
  <c r="T7" i="7"/>
  <c r="Z33" i="7"/>
  <c r="T33" i="7"/>
  <c r="H33" i="7"/>
  <c r="J33" i="7"/>
  <c r="M33" i="7" s="1"/>
  <c r="Q33" i="7"/>
  <c r="M27" i="7"/>
  <c r="O27" i="7" s="1"/>
  <c r="K27" i="7"/>
  <c r="AH24" i="7"/>
  <c r="AD24" i="7"/>
  <c r="M20" i="7"/>
  <c r="O20" i="7" s="1"/>
  <c r="K20" i="7"/>
  <c r="H7" i="7"/>
  <c r="Z7" i="7"/>
  <c r="AH18" i="7"/>
  <c r="AD18" i="7"/>
  <c r="Q34" i="7"/>
  <c r="J34" i="7"/>
  <c r="M34" i="7" s="1"/>
  <c r="Z34" i="7"/>
  <c r="T34" i="7"/>
  <c r="H34" i="7"/>
  <c r="AH31" i="7"/>
  <c r="AD31" i="7"/>
  <c r="J11" i="7"/>
  <c r="M11" i="7" s="1"/>
  <c r="T11" i="7"/>
  <c r="Q11" i="7"/>
  <c r="H11" i="7"/>
  <c r="Z11" i="7"/>
  <c r="J32" i="7"/>
  <c r="M32" i="7" s="1"/>
  <c r="Q26" i="7"/>
  <c r="Z35" i="7"/>
  <c r="J24" i="7"/>
  <c r="Z19" i="7"/>
  <c r="T19" i="7"/>
  <c r="H19" i="7"/>
  <c r="H32" i="7"/>
  <c r="Q32" i="7"/>
  <c r="J28" i="7"/>
  <c r="M28" i="7" s="1"/>
  <c r="Q9" i="7"/>
  <c r="H26" i="7"/>
  <c r="J13" i="7"/>
  <c r="Q8" i="7"/>
  <c r="Z28" i="7"/>
  <c r="T28" i="7"/>
  <c r="H28" i="7"/>
  <c r="H35" i="7"/>
  <c r="T35" i="7"/>
  <c r="H30" i="7"/>
  <c r="T30" i="7"/>
  <c r="Z30" i="7"/>
  <c r="H8" i="7"/>
  <c r="J35" i="7"/>
  <c r="H18" i="7"/>
  <c r="T18" i="7"/>
  <c r="J30" i="7"/>
  <c r="H31" i="7"/>
  <c r="T31" i="7"/>
  <c r="Z27" i="7"/>
  <c r="T27" i="7"/>
  <c r="H27" i="7"/>
  <c r="K21" i="7"/>
  <c r="J8" i="7"/>
  <c r="M8" i="7" s="1"/>
  <c r="Z8" i="7"/>
  <c r="H24" i="7"/>
  <c r="Q24" i="7"/>
  <c r="J19" i="7"/>
  <c r="Z32" i="7"/>
  <c r="Q28" i="7"/>
  <c r="Q17" i="7"/>
  <c r="K17" i="7"/>
  <c r="H9" i="7"/>
  <c r="J29" i="7"/>
  <c r="Z20" i="7"/>
  <c r="T20" i="7"/>
  <c r="H20" i="7"/>
  <c r="J26" i="7"/>
  <c r="M26" i="7" s="1"/>
  <c r="Z26" i="7"/>
  <c r="H13" i="7"/>
  <c r="Q13" i="7"/>
  <c r="J18" i="9"/>
  <c r="K18" i="9" s="1"/>
  <c r="AD25" i="7" l="1"/>
  <c r="R20" i="7"/>
  <c r="V20" i="7" s="1"/>
  <c r="AA20" i="7" s="1"/>
  <c r="AH12" i="7"/>
  <c r="K25" i="7"/>
  <c r="U25" i="7"/>
  <c r="M6" i="8"/>
  <c r="U6" i="8" s="1"/>
  <c r="K8" i="8"/>
  <c r="O10" i="8"/>
  <c r="R10" i="8" s="1"/>
  <c r="V10" i="8" s="1"/>
  <c r="AA10" i="8" s="1"/>
  <c r="AE10" i="8" s="1"/>
  <c r="AI10" i="8" s="1"/>
  <c r="AH6" i="7"/>
  <c r="K18" i="8"/>
  <c r="K17" i="8"/>
  <c r="K10" i="8"/>
  <c r="M11" i="8"/>
  <c r="U9" i="8"/>
  <c r="O17" i="8"/>
  <c r="R17" i="8" s="1"/>
  <c r="V17" i="8" s="1"/>
  <c r="AA17" i="8" s="1"/>
  <c r="AE17" i="8" s="1"/>
  <c r="AI17" i="8" s="1"/>
  <c r="O8" i="8"/>
  <c r="R8" i="8" s="1"/>
  <c r="V8" i="8" s="1"/>
  <c r="AA8" i="8" s="1"/>
  <c r="AE8" i="8" s="1"/>
  <c r="AI8" i="8" s="1"/>
  <c r="R25" i="7"/>
  <c r="V25" i="7" s="1"/>
  <c r="AA25" i="7" s="1"/>
  <c r="AE25" i="7" s="1"/>
  <c r="AI25" i="7" s="1"/>
  <c r="K14" i="7"/>
  <c r="K18" i="7"/>
  <c r="U20" i="7"/>
  <c r="AD9" i="7"/>
  <c r="U6" i="7"/>
  <c r="O6" i="7"/>
  <c r="R6" i="7" s="1"/>
  <c r="V6" i="7" s="1"/>
  <c r="AA6" i="7" s="1"/>
  <c r="AE6" i="7" s="1"/>
  <c r="M12" i="7"/>
  <c r="U12" i="7" s="1"/>
  <c r="AD23" i="7"/>
  <c r="K9" i="7"/>
  <c r="U21" i="7"/>
  <c r="O18" i="7"/>
  <c r="R18" i="7" s="1"/>
  <c r="V18" i="7" s="1"/>
  <c r="AA18" i="7" s="1"/>
  <c r="AE18" i="7" s="1"/>
  <c r="AI18" i="7" s="1"/>
  <c r="K11" i="7"/>
  <c r="K9" i="8"/>
  <c r="U10" i="8"/>
  <c r="U18" i="8"/>
  <c r="M12" i="8"/>
  <c r="O12" i="8" s="1"/>
  <c r="R12" i="8" s="1"/>
  <c r="V12" i="8" s="1"/>
  <c r="AA12" i="8" s="1"/>
  <c r="AE12" i="8" s="1"/>
  <c r="AI12" i="8" s="1"/>
  <c r="U17" i="8"/>
  <c r="O9" i="8"/>
  <c r="R9" i="8" s="1"/>
  <c r="V9" i="8" s="1"/>
  <c r="AA9" i="8" s="1"/>
  <c r="AE9" i="8" s="1"/>
  <c r="AI9" i="8" s="1"/>
  <c r="U15" i="8"/>
  <c r="O18" i="8"/>
  <c r="R18" i="8" s="1"/>
  <c r="V18" i="8" s="1"/>
  <c r="AA18" i="8" s="1"/>
  <c r="AE18" i="8" s="1"/>
  <c r="AI18" i="8" s="1"/>
  <c r="M13" i="8"/>
  <c r="K13" i="8"/>
  <c r="M19" i="8"/>
  <c r="O19" i="8" s="1"/>
  <c r="R19" i="8" s="1"/>
  <c r="V19" i="8" s="1"/>
  <c r="AA19" i="8" s="1"/>
  <c r="AE19" i="8" s="1"/>
  <c r="AI19" i="8" s="1"/>
  <c r="O15" i="8"/>
  <c r="R15" i="8" s="1"/>
  <c r="V15" i="8" s="1"/>
  <c r="AA15" i="8" s="1"/>
  <c r="AE15" i="8" s="1"/>
  <c r="AI15" i="8" s="1"/>
  <c r="M7" i="8"/>
  <c r="O7" i="8" s="1"/>
  <c r="R7" i="8" s="1"/>
  <c r="V7" i="8" s="1"/>
  <c r="AA7" i="8" s="1"/>
  <c r="AE7" i="8" s="1"/>
  <c r="AI7" i="8" s="1"/>
  <c r="K7" i="8"/>
  <c r="M14" i="8"/>
  <c r="K14" i="8"/>
  <c r="M5" i="8"/>
  <c r="O5" i="8" s="1"/>
  <c r="R5" i="8" s="1"/>
  <c r="V5" i="8" s="1"/>
  <c r="AA5" i="8" s="1"/>
  <c r="AE5" i="8" s="1"/>
  <c r="AI5" i="8" s="1"/>
  <c r="K5" i="8"/>
  <c r="K15" i="8"/>
  <c r="U8" i="8"/>
  <c r="U9" i="7"/>
  <c r="AD29" i="7"/>
  <c r="AH29" i="7"/>
  <c r="O9" i="7"/>
  <c r="R9" i="7" s="1"/>
  <c r="V9" i="7" s="1"/>
  <c r="AA9" i="7" s="1"/>
  <c r="O33" i="7"/>
  <c r="R33" i="7" s="1"/>
  <c r="V33" i="7" s="1"/>
  <c r="AA33" i="7" s="1"/>
  <c r="K33" i="7"/>
  <c r="M23" i="7"/>
  <c r="U23" i="7" s="1"/>
  <c r="K23" i="7"/>
  <c r="AH17" i="7"/>
  <c r="U14" i="7"/>
  <c r="U33" i="7"/>
  <c r="U17" i="7"/>
  <c r="U18" i="7"/>
  <c r="O11" i="7"/>
  <c r="R11" i="7" s="1"/>
  <c r="V11" i="7" s="1"/>
  <c r="AA11" i="7" s="1"/>
  <c r="M31" i="7"/>
  <c r="U31" i="7" s="1"/>
  <c r="O14" i="7"/>
  <c r="R14" i="7" s="1"/>
  <c r="V14" i="7" s="1"/>
  <c r="AA14" i="7" s="1"/>
  <c r="AE14" i="7" s="1"/>
  <c r="AI14" i="7" s="1"/>
  <c r="R27" i="7"/>
  <c r="V27" i="7" s="1"/>
  <c r="AA27" i="7" s="1"/>
  <c r="K28" i="7"/>
  <c r="K34" i="7"/>
  <c r="R17" i="7"/>
  <c r="V17" i="7" s="1"/>
  <c r="AA17" i="7" s="1"/>
  <c r="AE17" i="7" s="1"/>
  <c r="K6" i="7"/>
  <c r="U11" i="7"/>
  <c r="R21" i="7"/>
  <c r="V21" i="7" s="1"/>
  <c r="AA21" i="7" s="1"/>
  <c r="AD21" i="7"/>
  <c r="AH21" i="7"/>
  <c r="U8" i="7"/>
  <c r="AD26" i="7"/>
  <c r="AH26" i="7"/>
  <c r="AD8" i="7"/>
  <c r="AH8" i="7"/>
  <c r="AD34" i="7"/>
  <c r="AH34" i="7"/>
  <c r="AH30" i="7"/>
  <c r="AD30" i="7"/>
  <c r="AH35" i="7"/>
  <c r="AD35" i="7"/>
  <c r="AH20" i="7"/>
  <c r="AD20" i="7"/>
  <c r="O28" i="7"/>
  <c r="R28" i="7" s="1"/>
  <c r="V28" i="7" s="1"/>
  <c r="AA28" i="7" s="1"/>
  <c r="O34" i="7"/>
  <c r="R34" i="7" s="1"/>
  <c r="V34" i="7" s="1"/>
  <c r="AA34" i="7" s="1"/>
  <c r="AH33" i="7"/>
  <c r="AD33" i="7"/>
  <c r="K7" i="7"/>
  <c r="AH32" i="7"/>
  <c r="AD32" i="7"/>
  <c r="M19" i="7"/>
  <c r="O19" i="7" s="1"/>
  <c r="R19" i="7" s="1"/>
  <c r="V19" i="7" s="1"/>
  <c r="AA19" i="7" s="1"/>
  <c r="K19" i="7"/>
  <c r="O26" i="7"/>
  <c r="R26" i="7" s="1"/>
  <c r="V26" i="7" s="1"/>
  <c r="AA26" i="7" s="1"/>
  <c r="AH19" i="7"/>
  <c r="AD19" i="7"/>
  <c r="AD7" i="7"/>
  <c r="AH7" i="7"/>
  <c r="U7" i="7"/>
  <c r="K32" i="7"/>
  <c r="AH27" i="7"/>
  <c r="AD27" i="7"/>
  <c r="M30" i="7"/>
  <c r="K30" i="7"/>
  <c r="M35" i="7"/>
  <c r="K35" i="7"/>
  <c r="AH28" i="7"/>
  <c r="AD28" i="7"/>
  <c r="M13" i="7"/>
  <c r="U13" i="7" s="1"/>
  <c r="K13" i="7"/>
  <c r="M24" i="7"/>
  <c r="U24" i="7" s="1"/>
  <c r="K24" i="7"/>
  <c r="U26" i="7"/>
  <c r="O32" i="7"/>
  <c r="R32" i="7" s="1"/>
  <c r="V32" i="7" s="1"/>
  <c r="AA32" i="7" s="1"/>
  <c r="M29" i="7"/>
  <c r="K29" i="7"/>
  <c r="U27" i="7"/>
  <c r="O8" i="7"/>
  <c r="R8" i="7" s="1"/>
  <c r="V8" i="7" s="1"/>
  <c r="AA8" i="7" s="1"/>
  <c r="U28" i="7"/>
  <c r="K8" i="7"/>
  <c r="K26" i="7"/>
  <c r="U32" i="7"/>
  <c r="AD11" i="7"/>
  <c r="AH11" i="7"/>
  <c r="U34" i="7"/>
  <c r="O7" i="7"/>
  <c r="R7" i="7" s="1"/>
  <c r="V7" i="7" s="1"/>
  <c r="AA7" i="7" s="1"/>
  <c r="J4" i="9"/>
  <c r="K4" i="9" s="1"/>
  <c r="J12" i="9"/>
  <c r="K12" i="9" s="1"/>
  <c r="J11" i="9"/>
  <c r="K11" i="9" s="1"/>
  <c r="O13" i="7" l="1"/>
  <c r="R13" i="7" s="1"/>
  <c r="V13" i="7" s="1"/>
  <c r="AA13" i="7" s="1"/>
  <c r="AE13" i="7" s="1"/>
  <c r="AI13" i="7" s="1"/>
  <c r="AI17" i="7"/>
  <c r="AE8" i="7"/>
  <c r="AI8" i="7" s="1"/>
  <c r="AE20" i="7"/>
  <c r="AI20" i="7" s="1"/>
  <c r="AI6" i="7"/>
  <c r="O6" i="8"/>
  <c r="R6" i="8" s="1"/>
  <c r="V6" i="8" s="1"/>
  <c r="AA6" i="8" s="1"/>
  <c r="AE6" i="8" s="1"/>
  <c r="AI6" i="8" s="1"/>
  <c r="U7" i="8"/>
  <c r="U11" i="8"/>
  <c r="O11" i="8"/>
  <c r="R11" i="8" s="1"/>
  <c r="V11" i="8" s="1"/>
  <c r="AA11" i="8" s="1"/>
  <c r="AE11" i="8" s="1"/>
  <c r="AI11" i="8" s="1"/>
  <c r="AE9" i="7"/>
  <c r="AI9" i="7" s="1"/>
  <c r="O12" i="7"/>
  <c r="R12" i="7" s="1"/>
  <c r="V12" i="7" s="1"/>
  <c r="AA12" i="7" s="1"/>
  <c r="AE12" i="7" s="1"/>
  <c r="AI12" i="7" s="1"/>
  <c r="O24" i="7"/>
  <c r="R24" i="7" s="1"/>
  <c r="V24" i="7" s="1"/>
  <c r="AA24" i="7" s="1"/>
  <c r="AE24" i="7" s="1"/>
  <c r="AI24" i="7" s="1"/>
  <c r="O23" i="7"/>
  <c r="R23" i="7" s="1"/>
  <c r="V23" i="7" s="1"/>
  <c r="AA23" i="7" s="1"/>
  <c r="AE23" i="7" s="1"/>
  <c r="AI23" i="7" s="1"/>
  <c r="O31" i="7"/>
  <c r="R31" i="7" s="1"/>
  <c r="V31" i="7" s="1"/>
  <c r="AA31" i="7" s="1"/>
  <c r="AE31" i="7" s="1"/>
  <c r="AI31" i="7" s="1"/>
  <c r="AE34" i="7"/>
  <c r="AI34" i="7" s="1"/>
  <c r="AE21" i="7"/>
  <c r="AI21" i="7" s="1"/>
  <c r="AE11" i="7"/>
  <c r="AI11" i="7" s="1"/>
  <c r="U12" i="8"/>
  <c r="U5" i="8"/>
  <c r="O14" i="8"/>
  <c r="R14" i="8" s="1"/>
  <c r="V14" i="8" s="1"/>
  <c r="AA14" i="8" s="1"/>
  <c r="AE14" i="8" s="1"/>
  <c r="AI14" i="8" s="1"/>
  <c r="U14" i="8"/>
  <c r="U13" i="8"/>
  <c r="O13" i="8"/>
  <c r="R13" i="8" s="1"/>
  <c r="V13" i="8" s="1"/>
  <c r="AA13" i="8" s="1"/>
  <c r="AE13" i="8" s="1"/>
  <c r="AI13" i="8" s="1"/>
  <c r="U19" i="8"/>
  <c r="AE33" i="7"/>
  <c r="AI33" i="7" s="1"/>
  <c r="AE32" i="7"/>
  <c r="AI32" i="7" s="1"/>
  <c r="AE19" i="7"/>
  <c r="AI19" i="7" s="1"/>
  <c r="AE7" i="7"/>
  <c r="AI7" i="7" s="1"/>
  <c r="AE28" i="7"/>
  <c r="AI28" i="7" s="1"/>
  <c r="U35" i="7"/>
  <c r="O35" i="7"/>
  <c r="R35" i="7" s="1"/>
  <c r="V35" i="7" s="1"/>
  <c r="AA35" i="7" s="1"/>
  <c r="AE35" i="7" s="1"/>
  <c r="AI35" i="7" s="1"/>
  <c r="AE27" i="7"/>
  <c r="AI27" i="7" s="1"/>
  <c r="U19" i="7"/>
  <c r="O29" i="7"/>
  <c r="R29" i="7" s="1"/>
  <c r="V29" i="7" s="1"/>
  <c r="AA29" i="7" s="1"/>
  <c r="AE29" i="7" s="1"/>
  <c r="AI29" i="7" s="1"/>
  <c r="U29" i="7"/>
  <c r="U30" i="7"/>
  <c r="O30" i="7"/>
  <c r="R30" i="7" s="1"/>
  <c r="V30" i="7" s="1"/>
  <c r="AA30" i="7" s="1"/>
  <c r="AE30" i="7" s="1"/>
  <c r="AI30" i="7" s="1"/>
  <c r="AE26" i="7"/>
  <c r="AI26" i="7" s="1"/>
  <c r="AN26" i="8"/>
  <c r="AQ26" i="8" s="1"/>
  <c r="W26" i="8"/>
  <c r="N26" i="8"/>
  <c r="G26" i="8"/>
  <c r="AH26" i="8" s="1"/>
  <c r="AN25" i="8"/>
  <c r="AQ25" i="8" s="1"/>
  <c r="W25" i="8"/>
  <c r="N25" i="8"/>
  <c r="G25" i="8"/>
  <c r="AD25" i="8" s="1"/>
  <c r="T25" i="8" l="1"/>
  <c r="Z25" i="8"/>
  <c r="AH25" i="8"/>
  <c r="H25" i="8"/>
  <c r="Q25" i="8"/>
  <c r="J26" i="8"/>
  <c r="M26" i="8" s="1"/>
  <c r="J25" i="8"/>
  <c r="H26" i="8"/>
  <c r="Q26" i="8"/>
  <c r="T26" i="8"/>
  <c r="Z26" i="8"/>
  <c r="AD26" i="8"/>
  <c r="L43" i="2"/>
  <c r="K26" i="8" l="1"/>
  <c r="O26" i="8"/>
  <c r="R26" i="8" s="1"/>
  <c r="V26" i="8" s="1"/>
  <c r="AA26" i="8" s="1"/>
  <c r="AE26" i="8" s="1"/>
  <c r="AI26" i="8" s="1"/>
  <c r="U26" i="8"/>
  <c r="M25" i="8"/>
  <c r="U25" i="8" s="1"/>
  <c r="K25" i="8"/>
  <c r="O25" i="8" l="1"/>
  <c r="R25" i="8" s="1"/>
  <c r="V25" i="8" s="1"/>
  <c r="AA25" i="8" s="1"/>
  <c r="AE25" i="8" s="1"/>
  <c r="AI25" i="8" s="1"/>
  <c r="L20" i="9"/>
  <c r="G14" i="9"/>
  <c r="J14" i="9" s="1"/>
  <c r="K14" i="9" s="1"/>
  <c r="G19" i="9"/>
  <c r="J19" i="9" s="1"/>
  <c r="K19" i="9" s="1"/>
  <c r="G6" i="9"/>
  <c r="J6" i="9" s="1"/>
  <c r="K6" i="9" s="1"/>
  <c r="G10" i="9"/>
  <c r="J10" i="9" s="1"/>
  <c r="K10" i="9" s="1"/>
  <c r="G16" i="9"/>
  <c r="J16" i="9" s="1"/>
  <c r="K16" i="9" s="1"/>
  <c r="G17" i="9"/>
  <c r="J17" i="9" s="1"/>
  <c r="K17" i="9" s="1"/>
  <c r="G5" i="9"/>
  <c r="J5" i="9" s="1"/>
  <c r="K5" i="9" s="1"/>
  <c r="G8" i="9"/>
  <c r="J8" i="9" s="1"/>
  <c r="K8" i="9" s="1"/>
  <c r="AN27" i="8"/>
  <c r="AQ27" i="8" s="1"/>
  <c r="W27" i="8"/>
  <c r="N27" i="8"/>
  <c r="G27" i="8"/>
  <c r="AD27" i="8" s="1"/>
  <c r="AN16" i="8"/>
  <c r="AQ16" i="8" s="1"/>
  <c r="W16" i="8"/>
  <c r="N16" i="8"/>
  <c r="G16" i="8"/>
  <c r="AD16" i="8" s="1"/>
  <c r="AN22" i="8"/>
  <c r="AQ22" i="8" s="1"/>
  <c r="W22" i="8"/>
  <c r="N22" i="8"/>
  <c r="G22" i="8"/>
  <c r="AD22" i="8" s="1"/>
  <c r="AN21" i="8"/>
  <c r="AQ21" i="8" s="1"/>
  <c r="W21" i="8"/>
  <c r="N21" i="8"/>
  <c r="G21" i="8"/>
  <c r="AD21" i="8" s="1"/>
  <c r="AN23" i="8"/>
  <c r="AQ23" i="8" s="1"/>
  <c r="W23" i="8"/>
  <c r="N23" i="8"/>
  <c r="G23" i="8"/>
  <c r="AH23" i="8" s="1"/>
  <c r="AN24" i="8"/>
  <c r="AQ24" i="8" s="1"/>
  <c r="W24" i="8"/>
  <c r="N24" i="8"/>
  <c r="G24" i="8"/>
  <c r="H24" i="8" s="1"/>
  <c r="AN20" i="8"/>
  <c r="AQ20" i="8" s="1"/>
  <c r="W20" i="8"/>
  <c r="N20" i="8"/>
  <c r="G20" i="8"/>
  <c r="AD20" i="8" s="1"/>
  <c r="AN54" i="7"/>
  <c r="AQ54" i="7" s="1"/>
  <c r="W54" i="7"/>
  <c r="N54" i="7"/>
  <c r="G54" i="7"/>
  <c r="Q54" i="7" s="1"/>
  <c r="AN53" i="7"/>
  <c r="AQ53" i="7" s="1"/>
  <c r="W53" i="7"/>
  <c r="N53" i="7"/>
  <c r="G53" i="7"/>
  <c r="T53" i="7" s="1"/>
  <c r="AN52" i="7"/>
  <c r="AQ52" i="7" s="1"/>
  <c r="W52" i="7"/>
  <c r="N52" i="7"/>
  <c r="G52" i="7"/>
  <c r="T52" i="7" s="1"/>
  <c r="AN51" i="7"/>
  <c r="AQ51" i="7" s="1"/>
  <c r="W51" i="7"/>
  <c r="N51" i="7"/>
  <c r="G51" i="7"/>
  <c r="T51" i="7" s="1"/>
  <c r="AN50" i="7"/>
  <c r="AQ50" i="7" s="1"/>
  <c r="W50" i="7"/>
  <c r="N50" i="7"/>
  <c r="G50" i="7"/>
  <c r="AN49" i="7"/>
  <c r="AQ49" i="7" s="1"/>
  <c r="W49" i="7"/>
  <c r="N49" i="7"/>
  <c r="G49" i="7"/>
  <c r="AN48" i="7"/>
  <c r="AQ48" i="7" s="1"/>
  <c r="W48" i="7"/>
  <c r="N48" i="7"/>
  <c r="G48" i="7"/>
  <c r="AN47" i="7"/>
  <c r="AQ47" i="7" s="1"/>
  <c r="W47" i="7"/>
  <c r="N47" i="7"/>
  <c r="G47" i="7"/>
  <c r="H47" i="7" s="1"/>
  <c r="AN46" i="7"/>
  <c r="AQ46" i="7" s="1"/>
  <c r="W46" i="7"/>
  <c r="N46" i="7"/>
  <c r="G46" i="7"/>
  <c r="Q46" i="7" s="1"/>
  <c r="AN45" i="7"/>
  <c r="AQ45" i="7" s="1"/>
  <c r="W45" i="7"/>
  <c r="N45" i="7"/>
  <c r="G45" i="7"/>
  <c r="T45" i="7" s="1"/>
  <c r="AN44" i="7"/>
  <c r="AQ44" i="7" s="1"/>
  <c r="W44" i="7"/>
  <c r="N44" i="7"/>
  <c r="G44" i="7"/>
  <c r="Z44" i="7" s="1"/>
  <c r="AN42" i="7"/>
  <c r="AQ42" i="7" s="1"/>
  <c r="W42" i="7"/>
  <c r="N42" i="7"/>
  <c r="G42" i="7"/>
  <c r="T42" i="7" s="1"/>
  <c r="AN41" i="7"/>
  <c r="AQ41" i="7" s="1"/>
  <c r="W41" i="7"/>
  <c r="N41" i="7"/>
  <c r="G41" i="7"/>
  <c r="T41" i="7" s="1"/>
  <c r="AN5" i="7"/>
  <c r="AQ5" i="7" s="1"/>
  <c r="W5" i="7"/>
  <c r="N5" i="7"/>
  <c r="G5" i="7"/>
  <c r="Q5" i="7" s="1"/>
  <c r="AN39" i="7"/>
  <c r="AQ39" i="7" s="1"/>
  <c r="W39" i="7"/>
  <c r="N39" i="7"/>
  <c r="G39" i="7"/>
  <c r="Z39" i="7" s="1"/>
  <c r="AN15" i="7"/>
  <c r="AQ15" i="7" s="1"/>
  <c r="W15" i="7"/>
  <c r="N15" i="7"/>
  <c r="G15" i="7"/>
  <c r="AN40" i="7"/>
  <c r="AQ40" i="7" s="1"/>
  <c r="W40" i="7"/>
  <c r="N40" i="7"/>
  <c r="G40" i="7"/>
  <c r="T40" i="7" s="1"/>
  <c r="AN43" i="7"/>
  <c r="AQ43" i="7" s="1"/>
  <c r="W43" i="7"/>
  <c r="N43" i="7"/>
  <c r="G43" i="7"/>
  <c r="Q43" i="7" s="1"/>
  <c r="AN16" i="7"/>
  <c r="AQ16" i="7" s="1"/>
  <c r="W16" i="7"/>
  <c r="N16" i="7"/>
  <c r="G16" i="7"/>
  <c r="Q16" i="7" s="1"/>
  <c r="AN37" i="7"/>
  <c r="AQ37" i="7" s="1"/>
  <c r="W37" i="7"/>
  <c r="N37" i="7"/>
  <c r="G37" i="7"/>
  <c r="Q37" i="7" s="1"/>
  <c r="AN36" i="7"/>
  <c r="AQ36" i="7" s="1"/>
  <c r="W36" i="7"/>
  <c r="N36" i="7"/>
  <c r="G36" i="7"/>
  <c r="Q36" i="7" s="1"/>
  <c r="AN38" i="7"/>
  <c r="AQ38" i="7" s="1"/>
  <c r="W38" i="7"/>
  <c r="N38" i="7"/>
  <c r="G38" i="7"/>
  <c r="L27" i="6"/>
  <c r="H27" i="6"/>
  <c r="L26" i="6"/>
  <c r="H26" i="6"/>
  <c r="K26" i="6" s="1"/>
  <c r="S26" i="6" s="1"/>
  <c r="L8" i="6"/>
  <c r="H8" i="6"/>
  <c r="K8" i="6" s="1"/>
  <c r="X8" i="6" s="1"/>
  <c r="AA8" i="6" s="1"/>
  <c r="L16" i="6"/>
  <c r="H16" i="6"/>
  <c r="K16" i="6" s="1"/>
  <c r="L5" i="6"/>
  <c r="H5" i="6"/>
  <c r="K5" i="6" s="1"/>
  <c r="L22" i="6"/>
  <c r="H22" i="6"/>
  <c r="K22" i="6" s="1"/>
  <c r="X22" i="6" s="1"/>
  <c r="AA22" i="6" s="1"/>
  <c r="L20" i="6"/>
  <c r="H20" i="6"/>
  <c r="L21" i="6"/>
  <c r="H21" i="6"/>
  <c r="K21" i="6" s="1"/>
  <c r="X21" i="6" s="1"/>
  <c r="AA21" i="6" s="1"/>
  <c r="L14" i="6"/>
  <c r="H14" i="6"/>
  <c r="K14" i="6" s="1"/>
  <c r="X14" i="6" s="1"/>
  <c r="AA14" i="6" s="1"/>
  <c r="L6" i="6"/>
  <c r="H6" i="6"/>
  <c r="K6" i="6" s="1"/>
  <c r="S6" i="6" s="1"/>
  <c r="L19" i="6"/>
  <c r="H19" i="6"/>
  <c r="K19" i="6" s="1"/>
  <c r="L11" i="6"/>
  <c r="H11" i="6"/>
  <c r="K11" i="6" s="1"/>
  <c r="L18" i="6"/>
  <c r="H18" i="6"/>
  <c r="K18" i="6" s="1"/>
  <c r="L24" i="6"/>
  <c r="H24" i="6"/>
  <c r="K24" i="6" s="1"/>
  <c r="L25" i="6"/>
  <c r="H25" i="6"/>
  <c r="K25" i="6" s="1"/>
  <c r="L9" i="6"/>
  <c r="H9" i="6"/>
  <c r="K9" i="6" s="1"/>
  <c r="X9" i="6" s="1"/>
  <c r="AA9" i="6" s="1"/>
  <c r="L15" i="6"/>
  <c r="H15" i="6"/>
  <c r="K15" i="6" s="1"/>
  <c r="L17" i="6"/>
  <c r="H17" i="6"/>
  <c r="K17" i="6" s="1"/>
  <c r="L23" i="6"/>
  <c r="H23" i="6"/>
  <c r="K23" i="6" s="1"/>
  <c r="X23" i="6" s="1"/>
  <c r="AA23" i="6" s="1"/>
  <c r="L7" i="6"/>
  <c r="H7" i="6"/>
  <c r="K7" i="6" s="1"/>
  <c r="L83" i="5"/>
  <c r="H83" i="5"/>
  <c r="K83" i="5" s="1"/>
  <c r="X83" i="5" s="1"/>
  <c r="AA83" i="5" s="1"/>
  <c r="L82" i="5"/>
  <c r="H82" i="5"/>
  <c r="K82" i="5" s="1"/>
  <c r="S82" i="5" s="1"/>
  <c r="L81" i="5"/>
  <c r="H81" i="5"/>
  <c r="K81" i="5" s="1"/>
  <c r="X81" i="5" s="1"/>
  <c r="AA81" i="5" s="1"/>
  <c r="L80" i="5"/>
  <c r="H80" i="5"/>
  <c r="K80" i="5" s="1"/>
  <c r="X80" i="5" s="1"/>
  <c r="AA80" i="5" s="1"/>
  <c r="L79" i="5"/>
  <c r="H79" i="5"/>
  <c r="K79" i="5" s="1"/>
  <c r="L78" i="5"/>
  <c r="H78" i="5"/>
  <c r="K78" i="5" s="1"/>
  <c r="X78" i="5" s="1"/>
  <c r="AA78" i="5" s="1"/>
  <c r="L77" i="5"/>
  <c r="H77" i="5"/>
  <c r="K77" i="5" s="1"/>
  <c r="L76" i="5"/>
  <c r="H76" i="5"/>
  <c r="K76" i="5" s="1"/>
  <c r="X76" i="5" s="1"/>
  <c r="AA76" i="5" s="1"/>
  <c r="L75" i="5"/>
  <c r="H75" i="5"/>
  <c r="K75" i="5" s="1"/>
  <c r="L74" i="5"/>
  <c r="H74" i="5"/>
  <c r="K74" i="5" s="1"/>
  <c r="X74" i="5" s="1"/>
  <c r="AA74" i="5" s="1"/>
  <c r="L73" i="5"/>
  <c r="H73" i="5"/>
  <c r="K73" i="5" s="1"/>
  <c r="L72" i="5"/>
  <c r="H72" i="5"/>
  <c r="K72" i="5" s="1"/>
  <c r="X72" i="5" s="1"/>
  <c r="AA72" i="5" s="1"/>
  <c r="L71" i="5"/>
  <c r="H71" i="5"/>
  <c r="K71" i="5" s="1"/>
  <c r="S71" i="5" s="1"/>
  <c r="L30" i="5"/>
  <c r="H30" i="5"/>
  <c r="K30" i="5" s="1"/>
  <c r="S30" i="5" s="1"/>
  <c r="L5" i="5"/>
  <c r="H5" i="5"/>
  <c r="K5" i="5" s="1"/>
  <c r="L35" i="5"/>
  <c r="H35" i="5"/>
  <c r="L32" i="5"/>
  <c r="H32" i="5"/>
  <c r="K32" i="5" s="1"/>
  <c r="L14" i="5"/>
  <c r="H14" i="5"/>
  <c r="K14" i="5" s="1"/>
  <c r="X14" i="5" s="1"/>
  <c r="AA14" i="5" s="1"/>
  <c r="L27" i="5"/>
  <c r="H27" i="5"/>
  <c r="K27" i="5" s="1"/>
  <c r="S27" i="5" s="1"/>
  <c r="L61" i="5"/>
  <c r="H61" i="5"/>
  <c r="K61" i="5" s="1"/>
  <c r="X61" i="5" s="1"/>
  <c r="AA61" i="5" s="1"/>
  <c r="L70" i="5"/>
  <c r="H70" i="5"/>
  <c r="K70" i="5" s="1"/>
  <c r="L12" i="5"/>
  <c r="H12" i="5"/>
  <c r="K12" i="5" s="1"/>
  <c r="X12" i="5" s="1"/>
  <c r="AA12" i="5" s="1"/>
  <c r="L20" i="5"/>
  <c r="H20" i="5"/>
  <c r="K20" i="5" s="1"/>
  <c r="S20" i="5" s="1"/>
  <c r="L21" i="5"/>
  <c r="H21" i="5"/>
  <c r="K21" i="5" s="1"/>
  <c r="X21" i="5" s="1"/>
  <c r="AA21" i="5" s="1"/>
  <c r="L34" i="5"/>
  <c r="H34" i="5"/>
  <c r="K34" i="5" s="1"/>
  <c r="L29" i="5"/>
  <c r="H29" i="5"/>
  <c r="K29" i="5" s="1"/>
  <c r="X29" i="5" s="1"/>
  <c r="AA29" i="5" s="1"/>
  <c r="L9" i="5"/>
  <c r="H9" i="5"/>
  <c r="K9" i="5" s="1"/>
  <c r="L24" i="5"/>
  <c r="H24" i="5"/>
  <c r="K24" i="5" s="1"/>
  <c r="X24" i="5" s="1"/>
  <c r="AA24" i="5" s="1"/>
  <c r="L65" i="5"/>
  <c r="H65" i="5"/>
  <c r="K65" i="5" s="1"/>
  <c r="S65" i="5" s="1"/>
  <c r="L13" i="5"/>
  <c r="H13" i="5"/>
  <c r="K13" i="5" s="1"/>
  <c r="X13" i="5" s="1"/>
  <c r="AA13" i="5" s="1"/>
  <c r="L59" i="5"/>
  <c r="H59" i="5"/>
  <c r="K59" i="5" s="1"/>
  <c r="L25" i="5"/>
  <c r="H25" i="5"/>
  <c r="K25" i="5" s="1"/>
  <c r="S25" i="5" s="1"/>
  <c r="L67" i="5"/>
  <c r="H67" i="5"/>
  <c r="K67" i="5" s="1"/>
  <c r="X67" i="5" s="1"/>
  <c r="AA67" i="5" s="1"/>
  <c r="L7" i="5"/>
  <c r="H7" i="5"/>
  <c r="K7" i="5" s="1"/>
  <c r="S7" i="5" s="1"/>
  <c r="L15" i="5"/>
  <c r="H15" i="5"/>
  <c r="K15" i="5" s="1"/>
  <c r="X15" i="5" s="1"/>
  <c r="AA15" i="5" s="1"/>
  <c r="L64" i="5"/>
  <c r="H64" i="5"/>
  <c r="K64" i="5" s="1"/>
  <c r="S64" i="5" s="1"/>
  <c r="L33" i="5"/>
  <c r="H33" i="5"/>
  <c r="K33" i="5" s="1"/>
  <c r="X33" i="5" s="1"/>
  <c r="AA33" i="5" s="1"/>
  <c r="L11" i="5"/>
  <c r="H11" i="5"/>
  <c r="K11" i="5" s="1"/>
  <c r="L31" i="5"/>
  <c r="H31" i="5"/>
  <c r="K31" i="5" s="1"/>
  <c r="X31" i="5" s="1"/>
  <c r="AA31" i="5" s="1"/>
  <c r="L26" i="5"/>
  <c r="H26" i="5"/>
  <c r="K26" i="5" s="1"/>
  <c r="L28" i="5"/>
  <c r="H28" i="5"/>
  <c r="K28" i="5" s="1"/>
  <c r="X28" i="5" s="1"/>
  <c r="AA28" i="5" s="1"/>
  <c r="L63" i="5"/>
  <c r="H63" i="5"/>
  <c r="K63" i="5" s="1"/>
  <c r="L62" i="5"/>
  <c r="H62" i="5"/>
  <c r="K62" i="5" s="1"/>
  <c r="X62" i="5" s="1"/>
  <c r="AA62" i="5" s="1"/>
  <c r="L68" i="5"/>
  <c r="H68" i="5"/>
  <c r="K68" i="5" s="1"/>
  <c r="S68" i="5" s="1"/>
  <c r="L69" i="5"/>
  <c r="H69" i="5"/>
  <c r="K69" i="5" s="1"/>
  <c r="S69" i="5" s="1"/>
  <c r="L22" i="5"/>
  <c r="H22" i="5"/>
  <c r="K22" i="5" s="1"/>
  <c r="L60" i="5"/>
  <c r="H60" i="5"/>
  <c r="K60" i="5" s="1"/>
  <c r="X60" i="5" s="1"/>
  <c r="AA60" i="5" s="1"/>
  <c r="L19" i="5"/>
  <c r="H19" i="5"/>
  <c r="K19" i="5" s="1"/>
  <c r="L66" i="5"/>
  <c r="H66" i="5"/>
  <c r="K66" i="5" s="1"/>
  <c r="X66" i="5" s="1"/>
  <c r="AA66" i="5" s="1"/>
  <c r="L18" i="5"/>
  <c r="H18" i="5"/>
  <c r="K18" i="5" s="1"/>
  <c r="S18" i="5" s="1"/>
  <c r="L6" i="5"/>
  <c r="H6" i="5"/>
  <c r="K6" i="5" s="1"/>
  <c r="X6" i="5" s="1"/>
  <c r="AA6" i="5" s="1"/>
  <c r="L46" i="2"/>
  <c r="L45" i="2"/>
  <c r="L44" i="2"/>
  <c r="N57" i="7" l="1"/>
  <c r="W57" i="7"/>
  <c r="L31" i="6"/>
  <c r="L29" i="6"/>
  <c r="K20" i="6"/>
  <c r="S20" i="6" s="1"/>
  <c r="H29" i="6"/>
  <c r="L85" i="5"/>
  <c r="K35" i="5"/>
  <c r="S35" i="5" s="1"/>
  <c r="H85" i="5"/>
  <c r="K27" i="6"/>
  <c r="X27" i="6" s="1"/>
  <c r="AA27" i="6" s="1"/>
  <c r="N29" i="8"/>
  <c r="W29" i="8"/>
  <c r="Z15" i="7"/>
  <c r="AH15" i="7" s="1"/>
  <c r="J15" i="7"/>
  <c r="M15" i="7" s="1"/>
  <c r="Z54" i="7"/>
  <c r="AH54" i="7" s="1"/>
  <c r="T54" i="7"/>
  <c r="X30" i="5"/>
  <c r="AA30" i="5" s="1"/>
  <c r="H45" i="7"/>
  <c r="H16" i="8"/>
  <c r="H52" i="7"/>
  <c r="Q52" i="7"/>
  <c r="H54" i="7"/>
  <c r="J51" i="7"/>
  <c r="M51" i="7" s="1"/>
  <c r="AH16" i="8"/>
  <c r="H21" i="8"/>
  <c r="H15" i="7"/>
  <c r="Q15" i="7"/>
  <c r="L47" i="2"/>
  <c r="J40" i="7"/>
  <c r="M40" i="7" s="1"/>
  <c r="T27" i="8"/>
  <c r="J16" i="8"/>
  <c r="T16" i="8"/>
  <c r="Z16" i="8"/>
  <c r="J46" i="7"/>
  <c r="T46" i="7"/>
  <c r="Z46" i="7"/>
  <c r="AH46" i="7" s="1"/>
  <c r="J48" i="7"/>
  <c r="M48" i="7" s="1"/>
  <c r="Q48" i="7"/>
  <c r="T44" i="7"/>
  <c r="J45" i="7"/>
  <c r="K45" i="7" s="1"/>
  <c r="H46" i="7"/>
  <c r="H48" i="7"/>
  <c r="T48" i="7"/>
  <c r="Z48" i="7"/>
  <c r="Z51" i="7"/>
  <c r="AH51" i="7" s="1"/>
  <c r="J54" i="7"/>
  <c r="S19" i="6"/>
  <c r="X19" i="6"/>
  <c r="AA19" i="6" s="1"/>
  <c r="X6" i="6"/>
  <c r="AA6" i="6" s="1"/>
  <c r="S22" i="6"/>
  <c r="S8" i="6"/>
  <c r="S70" i="5"/>
  <c r="X70" i="5"/>
  <c r="AA70" i="5" s="1"/>
  <c r="S77" i="5"/>
  <c r="X77" i="5"/>
  <c r="AA77" i="5" s="1"/>
  <c r="S21" i="5"/>
  <c r="S12" i="5"/>
  <c r="S76" i="5"/>
  <c r="X82" i="5"/>
  <c r="AA82" i="5" s="1"/>
  <c r="X20" i="5"/>
  <c r="AA20" i="5" s="1"/>
  <c r="S72" i="5"/>
  <c r="S78" i="5"/>
  <c r="S81" i="5"/>
  <c r="X69" i="5"/>
  <c r="AA69" i="5" s="1"/>
  <c r="S24" i="6"/>
  <c r="X24" i="6"/>
  <c r="AA24" i="6" s="1"/>
  <c r="S25" i="6"/>
  <c r="X25" i="6"/>
  <c r="AA25" i="6" s="1"/>
  <c r="S9" i="6"/>
  <c r="X15" i="6"/>
  <c r="AA15" i="6" s="1"/>
  <c r="S15" i="6"/>
  <c r="X17" i="6"/>
  <c r="AA17" i="6" s="1"/>
  <c r="S17" i="6"/>
  <c r="X7" i="6"/>
  <c r="AA7" i="6" s="1"/>
  <c r="S7" i="6"/>
  <c r="L28" i="6"/>
  <c r="S24" i="5"/>
  <c r="S13" i="5"/>
  <c r="X25" i="5"/>
  <c r="AA25" i="5" s="1"/>
  <c r="X64" i="5"/>
  <c r="AA64" i="5" s="1"/>
  <c r="S33" i="5"/>
  <c r="S11" i="5"/>
  <c r="X11" i="5"/>
  <c r="AA11" i="5" s="1"/>
  <c r="S31" i="5"/>
  <c r="S62" i="5"/>
  <c r="S60" i="5"/>
  <c r="L84" i="5"/>
  <c r="Q22" i="8"/>
  <c r="J21" i="8"/>
  <c r="M21" i="8" s="1"/>
  <c r="T21" i="8"/>
  <c r="Z21" i="8"/>
  <c r="AH21" i="8"/>
  <c r="Z23" i="8"/>
  <c r="J23" i="8"/>
  <c r="K23" i="8" s="1"/>
  <c r="AH24" i="8"/>
  <c r="Q20" i="8"/>
  <c r="Z20" i="8"/>
  <c r="J41" i="7"/>
  <c r="M41" i="7" s="1"/>
  <c r="O41" i="7" s="1"/>
  <c r="Q41" i="7"/>
  <c r="Z41" i="7"/>
  <c r="T5" i="7"/>
  <c r="H5" i="7"/>
  <c r="AH39" i="7"/>
  <c r="AD39" i="7"/>
  <c r="H39" i="7"/>
  <c r="Q39" i="7"/>
  <c r="T39" i="7"/>
  <c r="T15" i="7"/>
  <c r="H16" i="7"/>
  <c r="T16" i="7"/>
  <c r="Z16" i="7"/>
  <c r="AD16" i="7" s="1"/>
  <c r="J16" i="7"/>
  <c r="M16" i="7" s="1"/>
  <c r="O16" i="7" s="1"/>
  <c r="R16" i="7" s="1"/>
  <c r="T37" i="7"/>
  <c r="Z37" i="7"/>
  <c r="AH37" i="7" s="1"/>
  <c r="H37" i="7"/>
  <c r="Z36" i="7"/>
  <c r="AH36" i="7" s="1"/>
  <c r="S59" i="5"/>
  <c r="X59" i="5"/>
  <c r="AA59" i="5" s="1"/>
  <c r="S34" i="5"/>
  <c r="X34" i="5"/>
  <c r="AA34" i="5" s="1"/>
  <c r="S73" i="5"/>
  <c r="X73" i="5"/>
  <c r="AA73" i="5" s="1"/>
  <c r="X18" i="6"/>
  <c r="AA18" i="6" s="1"/>
  <c r="S18" i="6"/>
  <c r="S22" i="5"/>
  <c r="X22" i="5"/>
  <c r="AA22" i="5" s="1"/>
  <c r="S26" i="5"/>
  <c r="X26" i="5"/>
  <c r="AA26" i="5" s="1"/>
  <c r="S9" i="5"/>
  <c r="X9" i="5"/>
  <c r="AA9" i="5" s="1"/>
  <c r="X11" i="6"/>
  <c r="AA11" i="6" s="1"/>
  <c r="S11" i="6"/>
  <c r="S19" i="5"/>
  <c r="X19" i="5"/>
  <c r="AA19" i="5" s="1"/>
  <c r="S5" i="5"/>
  <c r="X5" i="5"/>
  <c r="AA5" i="5" s="1"/>
  <c r="S75" i="5"/>
  <c r="X75" i="5"/>
  <c r="AA75" i="5" s="1"/>
  <c r="S63" i="5"/>
  <c r="X63" i="5"/>
  <c r="AA63" i="5" s="1"/>
  <c r="S32" i="5"/>
  <c r="X32" i="5"/>
  <c r="AA32" i="5" s="1"/>
  <c r="X16" i="6"/>
  <c r="AA16" i="6" s="1"/>
  <c r="S16" i="6"/>
  <c r="H28" i="6"/>
  <c r="Q38" i="7"/>
  <c r="Z38" i="7"/>
  <c r="J38" i="7"/>
  <c r="AD44" i="7"/>
  <c r="AH44" i="7"/>
  <c r="X18" i="5"/>
  <c r="AA18" i="5" s="1"/>
  <c r="S28" i="5"/>
  <c r="X7" i="5"/>
  <c r="AA7" i="5" s="1"/>
  <c r="S29" i="5"/>
  <c r="X27" i="5"/>
  <c r="AA27" i="5" s="1"/>
  <c r="S74" i="5"/>
  <c r="S21" i="6"/>
  <c r="H38" i="7"/>
  <c r="S6" i="5"/>
  <c r="X68" i="5"/>
  <c r="AA68" i="5" s="1"/>
  <c r="S15" i="5"/>
  <c r="X65" i="5"/>
  <c r="AA65" i="5" s="1"/>
  <c r="S61" i="5"/>
  <c r="X71" i="5"/>
  <c r="AA71" i="5" s="1"/>
  <c r="S80" i="5"/>
  <c r="S23" i="6"/>
  <c r="S14" i="6"/>
  <c r="Z40" i="7"/>
  <c r="Q40" i="7"/>
  <c r="H40" i="7"/>
  <c r="S66" i="5"/>
  <c r="S67" i="5"/>
  <c r="S14" i="5"/>
  <c r="S83" i="5"/>
  <c r="X5" i="6"/>
  <c r="AA5" i="6" s="1"/>
  <c r="S5" i="6"/>
  <c r="X26" i="6"/>
  <c r="AA26" i="6" s="1"/>
  <c r="X79" i="5"/>
  <c r="AA79" i="5" s="1"/>
  <c r="S79" i="5"/>
  <c r="H84" i="5"/>
  <c r="N56" i="7"/>
  <c r="T38" i="7"/>
  <c r="J36" i="7"/>
  <c r="K36" i="7" s="1"/>
  <c r="T36" i="7"/>
  <c r="H36" i="7"/>
  <c r="Z47" i="7"/>
  <c r="Q47" i="7"/>
  <c r="T47" i="7"/>
  <c r="J47" i="7"/>
  <c r="M47" i="7" s="1"/>
  <c r="T43" i="7"/>
  <c r="H43" i="7"/>
  <c r="Z43" i="7"/>
  <c r="J43" i="7"/>
  <c r="J49" i="7"/>
  <c r="M49" i="7" s="1"/>
  <c r="T49" i="7"/>
  <c r="H49" i="7"/>
  <c r="Q49" i="7"/>
  <c r="Z49" i="7"/>
  <c r="Z50" i="7"/>
  <c r="T50" i="7"/>
  <c r="Q50" i="7"/>
  <c r="J50" i="7"/>
  <c r="H50" i="7"/>
  <c r="Z24" i="8"/>
  <c r="AD24" i="8"/>
  <c r="J24" i="8"/>
  <c r="T24" i="8"/>
  <c r="Q24" i="8"/>
  <c r="J44" i="7"/>
  <c r="M44" i="7" s="1"/>
  <c r="Q44" i="7"/>
  <c r="H44" i="7"/>
  <c r="Z5" i="7"/>
  <c r="J5" i="7"/>
  <c r="K5" i="7" s="1"/>
  <c r="J39" i="7"/>
  <c r="Q42" i="7"/>
  <c r="Q53" i="7"/>
  <c r="Z53" i="7"/>
  <c r="J53" i="7"/>
  <c r="H53" i="7"/>
  <c r="Z27" i="8"/>
  <c r="J27" i="8"/>
  <c r="M27" i="8" s="1"/>
  <c r="Q27" i="8"/>
  <c r="AH27" i="8"/>
  <c r="H42" i="7"/>
  <c r="Z42" i="7"/>
  <c r="H27" i="8"/>
  <c r="W56" i="7"/>
  <c r="J37" i="7"/>
  <c r="J42" i="7"/>
  <c r="Q45" i="7"/>
  <c r="Z45" i="7"/>
  <c r="J22" i="8"/>
  <c r="K22" i="8" s="1"/>
  <c r="AH22" i="8"/>
  <c r="T22" i="8"/>
  <c r="H22" i="8"/>
  <c r="Z22" i="8"/>
  <c r="H41" i="7"/>
  <c r="J52" i="7"/>
  <c r="Z52" i="7"/>
  <c r="J20" i="8"/>
  <c r="K20" i="8" s="1"/>
  <c r="AH20" i="8"/>
  <c r="T20" i="8"/>
  <c r="H20" i="8"/>
  <c r="Q51" i="7"/>
  <c r="Q23" i="8"/>
  <c r="AD23" i="8"/>
  <c r="Q21" i="8"/>
  <c r="Q16" i="8"/>
  <c r="H51" i="7"/>
  <c r="H23" i="8"/>
  <c r="T23" i="8"/>
  <c r="X35" i="5" l="1"/>
  <c r="AA35" i="5" s="1"/>
  <c r="X20" i="6"/>
  <c r="AA20" i="6" s="1"/>
  <c r="X30" i="6"/>
  <c r="X86" i="5"/>
  <c r="B48" i="2"/>
  <c r="B53" i="2" s="1"/>
  <c r="S27" i="6"/>
  <c r="AD15" i="7"/>
  <c r="O21" i="8"/>
  <c r="R21" i="8" s="1"/>
  <c r="V21" i="8" s="1"/>
  <c r="AA21" i="8" s="1"/>
  <c r="AE21" i="8" s="1"/>
  <c r="AI21" i="8" s="1"/>
  <c r="U41" i="7"/>
  <c r="V16" i="7"/>
  <c r="AA16" i="7" s="1"/>
  <c r="AE16" i="7" s="1"/>
  <c r="AH16" i="7"/>
  <c r="O49" i="7"/>
  <c r="R49" i="7" s="1"/>
  <c r="V49" i="7" s="1"/>
  <c r="AA49" i="7" s="1"/>
  <c r="U51" i="7"/>
  <c r="AD54" i="7"/>
  <c r="M45" i="7"/>
  <c r="O45" i="7" s="1"/>
  <c r="R45" i="7" s="1"/>
  <c r="V45" i="7" s="1"/>
  <c r="AA45" i="7" s="1"/>
  <c r="K40" i="7"/>
  <c r="K16" i="7"/>
  <c r="U40" i="7"/>
  <c r="AD37" i="7"/>
  <c r="K48" i="7"/>
  <c r="O51" i="7"/>
  <c r="R51" i="7" s="1"/>
  <c r="V51" i="7" s="1"/>
  <c r="AA51" i="7" s="1"/>
  <c r="K51" i="7"/>
  <c r="M23" i="8"/>
  <c r="O23" i="8" s="1"/>
  <c r="R23" i="8" s="1"/>
  <c r="V23" i="8" s="1"/>
  <c r="AA23" i="8" s="1"/>
  <c r="AE23" i="8" s="1"/>
  <c r="AI23" i="8" s="1"/>
  <c r="O44" i="7"/>
  <c r="R44" i="7" s="1"/>
  <c r="V44" i="7" s="1"/>
  <c r="AA44" i="7" s="1"/>
  <c r="AE44" i="7" s="1"/>
  <c r="AI44" i="7" s="1"/>
  <c r="AD36" i="7"/>
  <c r="AD51" i="7"/>
  <c r="U21" i="8"/>
  <c r="K21" i="8"/>
  <c r="O27" i="8"/>
  <c r="R27" i="8" s="1"/>
  <c r="V27" i="8" s="1"/>
  <c r="AA27" i="8" s="1"/>
  <c r="AE27" i="8" s="1"/>
  <c r="AI27" i="8" s="1"/>
  <c r="AD46" i="7"/>
  <c r="O40" i="7"/>
  <c r="R40" i="7" s="1"/>
  <c r="V40" i="7" s="1"/>
  <c r="AA40" i="7" s="1"/>
  <c r="K41" i="7"/>
  <c r="U48" i="7"/>
  <c r="O48" i="7"/>
  <c r="R48" i="7" s="1"/>
  <c r="V48" i="7" s="1"/>
  <c r="AA48" i="7" s="1"/>
  <c r="M16" i="8"/>
  <c r="U16" i="8" s="1"/>
  <c r="K16" i="8"/>
  <c r="M54" i="7"/>
  <c r="K54" i="7"/>
  <c r="K44" i="7"/>
  <c r="U44" i="7"/>
  <c r="U49" i="7"/>
  <c r="O47" i="7"/>
  <c r="R47" i="7" s="1"/>
  <c r="V47" i="7" s="1"/>
  <c r="AA47" i="7" s="1"/>
  <c r="K47" i="7"/>
  <c r="K46" i="7"/>
  <c r="AD48" i="7"/>
  <c r="AH48" i="7"/>
  <c r="M46" i="7"/>
  <c r="O46" i="7" s="1"/>
  <c r="R46" i="7" s="1"/>
  <c r="V46" i="7" s="1"/>
  <c r="AA46" i="7" s="1"/>
  <c r="K49" i="7"/>
  <c r="U47" i="7"/>
  <c r="AH41" i="7"/>
  <c r="AD41" i="7"/>
  <c r="R41" i="7"/>
  <c r="V41" i="7" s="1"/>
  <c r="AA41" i="7" s="1"/>
  <c r="K15" i="7"/>
  <c r="AD5" i="7"/>
  <c r="AH5" i="7"/>
  <c r="K38" i="7"/>
  <c r="M38" i="7"/>
  <c r="U38" i="7" s="1"/>
  <c r="AH52" i="7"/>
  <c r="AD52" i="7"/>
  <c r="AH49" i="7"/>
  <c r="AD49" i="7"/>
  <c r="U16" i="7"/>
  <c r="AD40" i="7"/>
  <c r="AH40" i="7"/>
  <c r="AD38" i="7"/>
  <c r="AH38" i="7"/>
  <c r="AH50" i="7"/>
  <c r="AD50" i="7"/>
  <c r="M52" i="7"/>
  <c r="O52" i="7" s="1"/>
  <c r="R52" i="7" s="1"/>
  <c r="V52" i="7" s="1"/>
  <c r="AA52" i="7" s="1"/>
  <c r="M39" i="7"/>
  <c r="O39" i="7" s="1"/>
  <c r="R39" i="7" s="1"/>
  <c r="V39" i="7" s="1"/>
  <c r="AA39" i="7" s="1"/>
  <c r="AE39" i="7" s="1"/>
  <c r="AI39" i="7" s="1"/>
  <c r="AH42" i="7"/>
  <c r="AD42" i="7"/>
  <c r="M24" i="8"/>
  <c r="O24" i="8" s="1"/>
  <c r="R24" i="8" s="1"/>
  <c r="V24" i="8" s="1"/>
  <c r="AA24" i="8" s="1"/>
  <c r="AE24" i="8" s="1"/>
  <c r="AI24" i="8" s="1"/>
  <c r="M50" i="7"/>
  <c r="O50" i="7" s="1"/>
  <c r="R50" i="7" s="1"/>
  <c r="V50" i="7" s="1"/>
  <c r="AA50" i="7" s="1"/>
  <c r="M43" i="7"/>
  <c r="O43" i="7" s="1"/>
  <c r="R43" i="7" s="1"/>
  <c r="V43" i="7" s="1"/>
  <c r="AA43" i="7" s="1"/>
  <c r="AH47" i="7"/>
  <c r="AD47" i="7"/>
  <c r="K52" i="7"/>
  <c r="U27" i="8"/>
  <c r="AD53" i="7"/>
  <c r="AH53" i="7"/>
  <c r="K39" i="7"/>
  <c r="M5" i="7"/>
  <c r="O5" i="7" s="1"/>
  <c r="R5" i="7" s="1"/>
  <c r="V5" i="7" s="1"/>
  <c r="AA5" i="7" s="1"/>
  <c r="K24" i="8"/>
  <c r="K50" i="7"/>
  <c r="K43" i="7"/>
  <c r="M22" i="8"/>
  <c r="O22" i="8" s="1"/>
  <c r="R22" i="8" s="1"/>
  <c r="V22" i="8" s="1"/>
  <c r="AA22" i="8" s="1"/>
  <c r="AE22" i="8" s="1"/>
  <c r="AI22" i="8" s="1"/>
  <c r="M53" i="7"/>
  <c r="O53" i="7" s="1"/>
  <c r="R53" i="7" s="1"/>
  <c r="V53" i="7" s="1"/>
  <c r="AA53" i="7" s="1"/>
  <c r="AD45" i="7"/>
  <c r="AH45" i="7"/>
  <c r="M37" i="7"/>
  <c r="U37" i="7" s="1"/>
  <c r="K37" i="7"/>
  <c r="K53" i="7"/>
  <c r="M20" i="8"/>
  <c r="U20" i="8" s="1"/>
  <c r="K27" i="8"/>
  <c r="AH43" i="7"/>
  <c r="AD43" i="7"/>
  <c r="M42" i="7"/>
  <c r="O42" i="7" s="1"/>
  <c r="R42" i="7" s="1"/>
  <c r="V42" i="7" s="1"/>
  <c r="AA42" i="7" s="1"/>
  <c r="K42" i="7"/>
  <c r="M36" i="7"/>
  <c r="U36" i="7" s="1"/>
  <c r="B12" i="2" l="1"/>
  <c r="B11" i="2"/>
  <c r="U23" i="8"/>
  <c r="AE45" i="7"/>
  <c r="AI45" i="7" s="1"/>
  <c r="AE46" i="7"/>
  <c r="AI46" i="7" s="1"/>
  <c r="AI16" i="7"/>
  <c r="AE48" i="7"/>
  <c r="AI48" i="7" s="1"/>
  <c r="U45" i="7"/>
  <c r="AE51" i="7"/>
  <c r="AI51" i="7" s="1"/>
  <c r="AE53" i="7"/>
  <c r="AI53" i="7" s="1"/>
  <c r="AE5" i="7"/>
  <c r="AI5" i="7" s="1"/>
  <c r="AE40" i="7"/>
  <c r="AI40" i="7" s="1"/>
  <c r="AE42" i="7"/>
  <c r="AI42" i="7" s="1"/>
  <c r="U52" i="7"/>
  <c r="U42" i="7"/>
  <c r="O38" i="7"/>
  <c r="R38" i="7" s="1"/>
  <c r="V38" i="7" s="1"/>
  <c r="AA38" i="7" s="1"/>
  <c r="AE38" i="7" s="1"/>
  <c r="AI38" i="7" s="1"/>
  <c r="O16" i="8"/>
  <c r="R16" i="8" s="1"/>
  <c r="V16" i="8" s="1"/>
  <c r="AA16" i="8" s="1"/>
  <c r="AE16" i="8" s="1"/>
  <c r="AI16" i="8" s="1"/>
  <c r="U43" i="7"/>
  <c r="AE50" i="7"/>
  <c r="AI50" i="7" s="1"/>
  <c r="AE52" i="7"/>
  <c r="AI52" i="7" s="1"/>
  <c r="AE49" i="7"/>
  <c r="AI49" i="7" s="1"/>
  <c r="AE41" i="7"/>
  <c r="AI41" i="7" s="1"/>
  <c r="U46" i="7"/>
  <c r="O36" i="7"/>
  <c r="R36" i="7" s="1"/>
  <c r="V36" i="7" s="1"/>
  <c r="AA36" i="7" s="1"/>
  <c r="AE36" i="7" s="1"/>
  <c r="AI36" i="7" s="1"/>
  <c r="AE43" i="7"/>
  <c r="AI43" i="7" s="1"/>
  <c r="U50" i="7"/>
  <c r="O54" i="7"/>
  <c r="R54" i="7" s="1"/>
  <c r="V54" i="7" s="1"/>
  <c r="AA54" i="7" s="1"/>
  <c r="AE54" i="7" s="1"/>
  <c r="AI54" i="7" s="1"/>
  <c r="U54" i="7"/>
  <c r="U22" i="8"/>
  <c r="U5" i="7"/>
  <c r="U15" i="7"/>
  <c r="O15" i="7"/>
  <c r="R15" i="7" s="1"/>
  <c r="V15" i="7" s="1"/>
  <c r="AA15" i="7" s="1"/>
  <c r="AE15" i="7" s="1"/>
  <c r="AI15" i="7" s="1"/>
  <c r="O37" i="7"/>
  <c r="R37" i="7" s="1"/>
  <c r="V37" i="7" s="1"/>
  <c r="AA37" i="7" s="1"/>
  <c r="AE37" i="7" s="1"/>
  <c r="AI37" i="7" s="1"/>
  <c r="U39" i="7"/>
  <c r="O20" i="8"/>
  <c r="R20" i="8" s="1"/>
  <c r="V20" i="8" s="1"/>
  <c r="AA20" i="8" s="1"/>
  <c r="AE20" i="8" s="1"/>
  <c r="AI20" i="8" s="1"/>
  <c r="U53" i="7"/>
  <c r="U24" i="8"/>
  <c r="AE47" i="7"/>
  <c r="AI47" i="7" s="1"/>
</calcChain>
</file>

<file path=xl/sharedStrings.xml><?xml version="1.0" encoding="utf-8"?>
<sst xmlns="http://schemas.openxmlformats.org/spreadsheetml/2006/main" count="968" uniqueCount="537">
  <si>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</si>
  <si>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</si>
  <si>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</si>
  <si>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</si>
  <si>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</si>
  <si>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</si>
  <si>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</si>
  <si>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</si>
  <si>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</si>
  <si>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</si>
  <si>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</si>
  <si>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</si>
  <si>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</si>
  <si>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</si>
  <si>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</si>
  <si>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</si>
  <si>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</si>
  <si>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</si>
  <si>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</si>
  <si>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</si>
  <si>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</si>
  <si>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</si>
  <si>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</si>
  <si>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</si>
  <si>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</si>
  <si>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</si>
  <si>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</si>
  <si>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</si>
  <si>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</si>
  <si>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</si>
  <si>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</si>
  <si>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</si>
  <si>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</si>
  <si>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</si>
  <si>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</si>
  <si>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</si>
  <si>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</si>
  <si>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</si>
  <si>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</si>
  <si>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</si>
  <si>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</si>
  <si>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</si>
  <si>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</si>
  <si>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</si>
  <si>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</si>
  <si>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</si>
  <si>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</si>
  <si>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</si>
  <si>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</si>
  <si>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</si>
  <si>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</si>
  <si>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</si>
  <si>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</si>
  <si>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</si>
  <si>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</si>
  <si>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</si>
  <si>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</si>
  <si>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</si>
  <si>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</si>
  <si>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</si>
  <si>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</si>
  <si>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</si>
  <si>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</si>
  <si>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</si>
  <si>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</si>
  <si>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</si>
  <si>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</si>
  <si>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</si>
  <si>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</si>
  <si>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</si>
  <si>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</si>
  <si>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</si>
  <si>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</si>
  <si>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</si>
  <si>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</si>
  <si>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</si>
  <si>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</si>
  <si>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</si>
  <si>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</si>
  <si>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</si>
  <si>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</si>
  <si>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</si>
  <si>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</si>
  <si>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</si>
  <si>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</si>
  <si>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</si>
  <si>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</si>
  <si>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</si>
  <si>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</si>
  <si>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boys handicap 10th=$0, 11th=$0, 12th=$0, 13th=$0, 14th=$0, 15th=$0, 16th=$0</t>
  </si>
  <si>
    <t>U20 Each Entry Fee</t>
  </si>
  <si>
    <t>U15 Each Entry Fee</t>
  </si>
  <si>
    <t>U12 Each Entry Fee</t>
  </si>
  <si>
    <t>Carter Krachey</t>
  </si>
  <si>
    <t>Evan Peterson</t>
  </si>
  <si>
    <t>Jensen Est</t>
  </si>
  <si>
    <t>Brooke Way</t>
  </si>
  <si>
    <t>Lauren Waddell</t>
  </si>
  <si>
    <t>Tayler Baker</t>
  </si>
  <si>
    <t>Austin Trewyn-Colvin</t>
  </si>
  <si>
    <t>Daniel Wendt</t>
  </si>
  <si>
    <t>Landon Kelling</t>
  </si>
  <si>
    <t>Owen Hamen</t>
  </si>
  <si>
    <t>Caleb Wipperfurth</t>
  </si>
  <si>
    <t>John Meegan</t>
  </si>
  <si>
    <t>Brianna Thurston</t>
  </si>
  <si>
    <t>Keagan Kurowski</t>
  </si>
  <si>
    <t>Amber Olson</t>
  </si>
  <si>
    <t>Kelsi Pahlow</t>
  </si>
  <si>
    <t>Zoey Darwin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</si>
  <si>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</si>
  <si>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</si>
  <si>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</si>
  <si>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</si>
  <si>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</si>
  <si>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</si>
  <si>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Jacob Streich</t>
  </si>
  <si>
    <t>Derek Guerra</t>
  </si>
  <si>
    <t>Gabe Staude</t>
  </si>
  <si>
    <t>Lily Christie</t>
  </si>
  <si>
    <t>Ryan Owens</t>
  </si>
  <si>
    <t>Skye Farr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</si>
  <si>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</si>
  <si>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</si>
  <si>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</si>
  <si>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</si>
  <si>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</si>
  <si>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</si>
  <si>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</si>
  <si>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</si>
  <si>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</si>
  <si>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(bowlers that finish 2nd have the opportunity to pay the difference remaining in the next advancer's entry)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</si>
  <si>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</si>
  <si>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</si>
  <si>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</si>
  <si>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</si>
  <si>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</si>
  <si>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</si>
  <si>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</si>
  <si>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</si>
  <si>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</si>
  <si>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</si>
  <si>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Austin Udelhofen</t>
  </si>
  <si>
    <t>Ashton Albrecht</t>
  </si>
  <si>
    <t>Logan Rodefeld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</si>
  <si>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</si>
  <si>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</si>
  <si>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</si>
  <si>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</si>
  <si>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</si>
  <si>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</si>
  <si>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</si>
  <si>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</si>
  <si>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</si>
  <si>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</si>
  <si>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</si>
  <si>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11-397634</t>
  </si>
  <si>
    <t>Piper Plautz</t>
  </si>
  <si>
    <t>11-391449</t>
  </si>
  <si>
    <t>11-513828</t>
  </si>
  <si>
    <t>11-154125</t>
  </si>
  <si>
    <t>11-267021</t>
  </si>
  <si>
    <t>11-573568</t>
  </si>
  <si>
    <t>11-421706</t>
  </si>
  <si>
    <t>Shane Jordan</t>
  </si>
  <si>
    <t>11-126721</t>
  </si>
  <si>
    <t>11-513817</t>
  </si>
  <si>
    <t>Matthew Anderson</t>
  </si>
  <si>
    <t>16-118802</t>
  </si>
  <si>
    <t>Nolen Sauey</t>
  </si>
  <si>
    <t>11-266854</t>
  </si>
  <si>
    <t>11-392138</t>
  </si>
  <si>
    <t>11-315795</t>
  </si>
  <si>
    <t>Jade Oelke</t>
  </si>
  <si>
    <t>8018-4060</t>
  </si>
  <si>
    <t>Alex Clarksen</t>
  </si>
  <si>
    <t>16-122133</t>
  </si>
  <si>
    <t>11-279730</t>
  </si>
  <si>
    <t>6928-5924</t>
  </si>
  <si>
    <t>Blake Edwards</t>
  </si>
  <si>
    <t>11-305608</t>
  </si>
  <si>
    <t>Blake Reiger</t>
  </si>
  <si>
    <t>6909-1127</t>
  </si>
  <si>
    <t>Brady Schueler</t>
  </si>
  <si>
    <t>11-168463</t>
  </si>
  <si>
    <t>7914-1972</t>
  </si>
  <si>
    <t>11-124327</t>
  </si>
  <si>
    <t>Chardae Perkins</t>
  </si>
  <si>
    <t>6928-5912</t>
  </si>
  <si>
    <t>Connor Carpenter</t>
  </si>
  <si>
    <t>11-267017</t>
  </si>
  <si>
    <t>Connor Steinberg</t>
  </si>
  <si>
    <t>16-65460</t>
  </si>
  <si>
    <t>Demi Kontos</t>
  </si>
  <si>
    <t>6909-1215</t>
  </si>
  <si>
    <t>Dylan Snodie</t>
  </si>
  <si>
    <t>11-389906</t>
  </si>
  <si>
    <t>Elijah (Eli) Dengler-Jeanblanc</t>
  </si>
  <si>
    <t>11-434642</t>
  </si>
  <si>
    <t>Emily Curtis</t>
  </si>
  <si>
    <t>11-359598</t>
  </si>
  <si>
    <t>11-702610</t>
  </si>
  <si>
    <t>11-389907</t>
  </si>
  <si>
    <t>Gabriel Dengler-Jeanblanc</t>
  </si>
  <si>
    <t>6928-5720</t>
  </si>
  <si>
    <t>Gareth Spindler</t>
  </si>
  <si>
    <t>16-135616</t>
  </si>
  <si>
    <t>7914-3192</t>
  </si>
  <si>
    <t>Jameson Dillman</t>
  </si>
  <si>
    <t>Jayden Stocks</t>
  </si>
  <si>
    <t>11-53324</t>
  </si>
  <si>
    <t>11-661051</t>
  </si>
  <si>
    <t>Joseph Myhre</t>
  </si>
  <si>
    <t>11-409437</t>
  </si>
  <si>
    <t>Kayla Roidt</t>
  </si>
  <si>
    <t>11-661149</t>
  </si>
  <si>
    <t>Kelli Johnson</t>
  </si>
  <si>
    <t>11-389877</t>
  </si>
  <si>
    <t>11-168164</t>
  </si>
  <si>
    <t>Kirstin Rood</t>
  </si>
  <si>
    <t>6913-4383</t>
  </si>
  <si>
    <t>Kyle Borman</t>
  </si>
  <si>
    <t>16-46384</t>
  </si>
  <si>
    <t>11-519260</t>
  </si>
  <si>
    <t>11-266932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</si>
  <si>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</si>
  <si>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</si>
  <si>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</si>
  <si>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</si>
  <si>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</si>
  <si>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</si>
  <si>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</si>
  <si>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</si>
  <si>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11-434643</t>
  </si>
  <si>
    <t>Olivia Curtis</t>
  </si>
  <si>
    <t>11-53325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</si>
  <si>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</si>
  <si>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</si>
  <si>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</si>
  <si>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</si>
  <si>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</si>
  <si>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</si>
  <si>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</si>
  <si>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</si>
  <si>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</si>
  <si>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11-124297</t>
  </si>
  <si>
    <t>Shawna Maciejeski</t>
  </si>
  <si>
    <t>11-314486</t>
  </si>
  <si>
    <t>Sierra Giese</t>
  </si>
  <si>
    <t>11-233077</t>
  </si>
  <si>
    <t>11-671115</t>
  </si>
  <si>
    <t>11-266561</t>
  </si>
  <si>
    <t>Theadore (Teddy) Pruessing</t>
  </si>
  <si>
    <t>11-519027</t>
  </si>
  <si>
    <t>Turner Dunning</t>
  </si>
  <si>
    <t>6973-2797</t>
  </si>
  <si>
    <t>William (Billy) Hibbard</t>
  </si>
  <si>
    <t>11-124290</t>
  </si>
  <si>
    <t>Bradyn Manuell</t>
  </si>
  <si>
    <t>7914-25345</t>
  </si>
  <si>
    <t>16-122146</t>
  </si>
  <si>
    <t>11-507565</t>
  </si>
  <si>
    <t>15-109771</t>
  </si>
  <si>
    <t>18-56917</t>
  </si>
  <si>
    <t>11-398502</t>
  </si>
  <si>
    <t>11-661396</t>
  </si>
  <si>
    <t>7914-6943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</si>
  <si>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</si>
  <si>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</si>
  <si>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</si>
  <si>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</si>
  <si>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</si>
  <si>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</si>
  <si>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</si>
  <si>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</si>
  <si>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</si>
  <si>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</si>
  <si>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</si>
  <si>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</si>
  <si>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check# to SMART</t>
  </si>
  <si>
    <t>Jermarrion Simmons</t>
  </si>
  <si>
    <t>Nick Schwartz</t>
  </si>
  <si>
    <t>Kelly Whipple</t>
  </si>
  <si>
    <t>Isaac Monheim</t>
  </si>
  <si>
    <t>Ava Rodefeld</t>
  </si>
  <si>
    <t>Cora Smith</t>
  </si>
  <si>
    <t>15-54052</t>
  </si>
  <si>
    <t>JJ (Jeffrey) Wolfe</t>
  </si>
  <si>
    <t>11-262768</t>
  </si>
  <si>
    <t>19-38121</t>
  </si>
  <si>
    <t>Logan Kostelac</t>
  </si>
  <si>
    <t>7914-10143</t>
  </si>
  <si>
    <t>16-121983</t>
  </si>
  <si>
    <t>11-419084</t>
  </si>
  <si>
    <t>18-19347</t>
  </si>
  <si>
    <t>18-59855</t>
  </si>
  <si>
    <t>boys scratch 10th=$0, 11th=$0, 12th=$0, 13th=$0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</si>
  <si>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</si>
  <si>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</si>
  <si>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</si>
  <si>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</si>
  <si>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</si>
  <si>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</si>
  <si>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</si>
  <si>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</si>
  <si>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</si>
  <si>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</si>
  <si>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</si>
  <si>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</si>
  <si>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</si>
  <si>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</si>
  <si>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</si>
  <si>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</si>
  <si>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</si>
  <si>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Keala Loya</t>
  </si>
  <si>
    <t>Kaylee Kleinheinz</t>
  </si>
  <si>
    <t>Alexis Beard</t>
  </si>
  <si>
    <t>Laura Berg</t>
  </si>
  <si>
    <t>Terek Verhage</t>
  </si>
  <si>
    <t>Reid Leigh</t>
  </si>
  <si>
    <t>Max Katzenmeyer</t>
  </si>
  <si>
    <t>Sunny Keotay</t>
  </si>
  <si>
    <t>JJ Wolfe</t>
  </si>
  <si>
    <t>Joe Myhre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</si>
  <si>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</si>
  <si>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</si>
  <si>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</si>
  <si>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</si>
  <si>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</si>
  <si>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</si>
  <si>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</si>
  <si>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</si>
  <si>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</si>
  <si>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11-41775</t>
  </si>
  <si>
    <t>Nate Purches</t>
  </si>
  <si>
    <t>19-52225</t>
  </si>
  <si>
    <t>18-19349</t>
  </si>
  <si>
    <t>11-534902</t>
  </si>
  <si>
    <t>11-99846</t>
  </si>
  <si>
    <t>Lindsey Pudwill</t>
  </si>
  <si>
    <t>11-726819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</si>
  <si>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</si>
  <si>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</si>
  <si>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</si>
  <si>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</si>
  <si>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</si>
  <si>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</si>
  <si>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</si>
  <si>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</si>
  <si>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</si>
  <si>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</si>
  <si>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</si>
  <si>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</si>
  <si>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</si>
  <si>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</si>
  <si>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</si>
  <si>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</si>
  <si>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</si>
  <si>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</si>
  <si>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20-18487</t>
  </si>
  <si>
    <t>7914-31311</t>
  </si>
  <si>
    <t>19-38044</t>
  </si>
  <si>
    <t>16-23477</t>
  </si>
  <si>
    <t>21-35028</t>
  </si>
  <si>
    <t>Brooke Bandli</t>
  </si>
  <si>
    <t>Maggie Porter</t>
  </si>
  <si>
    <t>Alex Skripka</t>
  </si>
  <si>
    <t>Ashley Kozel</t>
  </si>
  <si>
    <t>Christian Gonzalez</t>
  </si>
  <si>
    <t>Andrew Smith</t>
  </si>
  <si>
    <t>Dawson Schlueter</t>
  </si>
  <si>
    <t>Dalton Kast</t>
  </si>
  <si>
    <t>7914-31293</t>
  </si>
  <si>
    <t>11-513820</t>
  </si>
  <si>
    <t>20-18517</t>
  </si>
  <si>
    <t>18-40246</t>
  </si>
  <si>
    <t>11-507573</t>
  </si>
  <si>
    <t>15-148229</t>
  </si>
  <si>
    <t>21-37397</t>
  </si>
  <si>
    <t>11-663540</t>
  </si>
  <si>
    <t>Kyler Benson</t>
  </si>
  <si>
    <t>Gracie Moen</t>
  </si>
  <si>
    <t>Derek Fischer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</si>
  <si>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</si>
  <si>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</si>
  <si>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</si>
  <si>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</si>
  <si>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</si>
  <si>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</si>
  <si>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</si>
  <si>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>19-38054</t>
  </si>
  <si>
    <t>Dream Lanes</t>
  </si>
  <si>
    <t xml:space="preserve">Check out the tournament recap on:   </t>
  </si>
  <si>
    <t>Schwoeglers EC</t>
  </si>
  <si>
    <t>203rd Tournament</t>
  </si>
  <si>
    <t>SANCTION # 05750</t>
  </si>
  <si>
    <t>Madison</t>
  </si>
  <si>
    <t>2022-2023 Members Listing</t>
  </si>
  <si>
    <t>2022-2023</t>
  </si>
  <si>
    <t>Badgerland Youth Bowlers Tour - October 16, 2022</t>
  </si>
  <si>
    <t>Badgerland Youth Bowlers Tour - October 16, 2022 at Schwoeglers EC</t>
  </si>
  <si>
    <t>R J Bloxham</t>
  </si>
  <si>
    <t>17a</t>
  </si>
  <si>
    <t>17b</t>
  </si>
  <si>
    <t>17c</t>
  </si>
  <si>
    <t>18e</t>
  </si>
  <si>
    <t>18f</t>
  </si>
  <si>
    <t>19a</t>
  </si>
  <si>
    <t>19b</t>
  </si>
  <si>
    <t>20e</t>
  </si>
  <si>
    <t>20f</t>
  </si>
  <si>
    <t>21a</t>
  </si>
  <si>
    <t>21b</t>
  </si>
  <si>
    <t>21c</t>
  </si>
  <si>
    <t>22e</t>
  </si>
  <si>
    <t>22f</t>
  </si>
  <si>
    <t>14e</t>
  </si>
  <si>
    <t>14f</t>
  </si>
  <si>
    <t>15a</t>
  </si>
  <si>
    <t>15b</t>
  </si>
  <si>
    <t>15c</t>
  </si>
  <si>
    <t>16e</t>
  </si>
  <si>
    <t>16f</t>
  </si>
  <si>
    <t>Daniel Verdecchia</t>
  </si>
  <si>
    <t>Owen Fahey</t>
  </si>
  <si>
    <t>Jake Brunet</t>
  </si>
  <si>
    <t>Jacob Jensen</t>
  </si>
  <si>
    <t>Oliver Harms</t>
  </si>
  <si>
    <t>Ethan O'Dair</t>
  </si>
  <si>
    <t>Tyler Meade</t>
  </si>
  <si>
    <t>Easton Wildes</t>
  </si>
  <si>
    <t>Raymond Collette</t>
  </si>
  <si>
    <t>Cole Annen</t>
  </si>
  <si>
    <t>Justin Pauli</t>
  </si>
  <si>
    <t>Liam Carey</t>
  </si>
  <si>
    <t>12e</t>
  </si>
  <si>
    <t>10e</t>
  </si>
  <si>
    <t>10f</t>
  </si>
  <si>
    <t>11a</t>
  </si>
  <si>
    <t>11b</t>
  </si>
  <si>
    <t>11c</t>
  </si>
  <si>
    <t>12f</t>
  </si>
  <si>
    <t>13a</t>
  </si>
  <si>
    <t>13b</t>
  </si>
  <si>
    <t>13c</t>
  </si>
  <si>
    <t>1a</t>
  </si>
  <si>
    <t>1b</t>
  </si>
  <si>
    <t>4e</t>
  </si>
  <si>
    <t>4f</t>
  </si>
  <si>
    <t>Abrahm Fosdick</t>
  </si>
  <si>
    <t>19c</t>
  </si>
  <si>
    <t>20g</t>
  </si>
  <si>
    <t>Jay Clarksen</t>
  </si>
  <si>
    <t>22g</t>
  </si>
  <si>
    <t>01c</t>
  </si>
  <si>
    <t>02e</t>
  </si>
  <si>
    <t>02f</t>
  </si>
  <si>
    <t>03a</t>
  </si>
  <si>
    <t>03b</t>
  </si>
  <si>
    <t>03c</t>
  </si>
  <si>
    <t>05a</t>
  </si>
  <si>
    <t>05b</t>
  </si>
  <si>
    <t>05c</t>
  </si>
  <si>
    <t>06e</t>
  </si>
  <si>
    <t>06f</t>
  </si>
  <si>
    <t>07a</t>
  </si>
  <si>
    <t>07b</t>
  </si>
  <si>
    <t>08e</t>
  </si>
  <si>
    <t>08f</t>
  </si>
  <si>
    <t>09a</t>
  </si>
  <si>
    <t>09b</t>
  </si>
  <si>
    <t>Lanes</t>
  </si>
  <si>
    <t>607 Natalie Curtis</t>
  </si>
  <si>
    <t>621 Justin Pauli</t>
  </si>
  <si>
    <t>498 Sadie Smith</t>
  </si>
  <si>
    <t>Brodie</t>
  </si>
  <si>
    <t>Marks</t>
  </si>
  <si>
    <t>Terek</t>
  </si>
  <si>
    <t>Verhage</t>
  </si>
  <si>
    <t>JJ</t>
  </si>
  <si>
    <t>Wolfe</t>
  </si>
  <si>
    <t>Sunny</t>
  </si>
  <si>
    <t>Keotay</t>
  </si>
  <si>
    <t>Landon</t>
  </si>
  <si>
    <t>Kelling</t>
  </si>
  <si>
    <t>Gabe</t>
  </si>
  <si>
    <t>Staude</t>
  </si>
  <si>
    <t>Alex</t>
  </si>
  <si>
    <t>Opitz</t>
  </si>
  <si>
    <t xml:space="preserve">Abrahm </t>
  </si>
  <si>
    <t>Fosdick</t>
  </si>
  <si>
    <t>RJ</t>
  </si>
  <si>
    <t>Bloxham</t>
  </si>
  <si>
    <t>Derek</t>
  </si>
  <si>
    <t>Fischer</t>
  </si>
  <si>
    <t>Hunter</t>
  </si>
  <si>
    <t>Maly</t>
  </si>
  <si>
    <t>Carter</t>
  </si>
  <si>
    <t>Krachey</t>
  </si>
  <si>
    <t>Jensen</t>
  </si>
  <si>
    <t>Est</t>
  </si>
  <si>
    <t>Gavyn</t>
  </si>
  <si>
    <t>Lynch</t>
  </si>
  <si>
    <t>Daniel</t>
  </si>
  <si>
    <t>Wendt</t>
  </si>
  <si>
    <t>Joe</t>
  </si>
  <si>
    <t>Myhre</t>
  </si>
  <si>
    <t>Jay</t>
  </si>
  <si>
    <t>Clarksen</t>
  </si>
  <si>
    <t>Laura</t>
  </si>
  <si>
    <t>Berg</t>
  </si>
  <si>
    <t>Natalie</t>
  </si>
  <si>
    <t>Curtis</t>
  </si>
  <si>
    <t>Jade</t>
  </si>
  <si>
    <t>Oelke</t>
  </si>
  <si>
    <t>Stephanie</t>
  </si>
  <si>
    <t>Lo</t>
  </si>
  <si>
    <t>Maggie</t>
  </si>
  <si>
    <t>Porter</t>
  </si>
  <si>
    <t>Libby</t>
  </si>
  <si>
    <t>Cora</t>
  </si>
  <si>
    <t>Smith</t>
  </si>
  <si>
    <t>RJ Bloxham</t>
  </si>
  <si>
    <t>705 Jensen Est</t>
  </si>
  <si>
    <t>289 Daniel Wendt</t>
  </si>
  <si>
    <t>248 Jade Oelke</t>
  </si>
  <si>
    <t>269 Jacob Jensen</t>
  </si>
  <si>
    <t>190 Izabella SearVogel</t>
  </si>
  <si>
    <t>Kayla Kleinheinz</t>
  </si>
  <si>
    <t>20-37842</t>
  </si>
  <si>
    <t>21-37515</t>
  </si>
  <si>
    <t>11-513798</t>
  </si>
  <si>
    <t>11-391447</t>
  </si>
  <si>
    <t>11-551782</t>
  </si>
  <si>
    <t>16-121915</t>
  </si>
  <si>
    <t>Jacob Jensen-Moyer</t>
  </si>
  <si>
    <t>21-50539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</si>
</sst>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1" fillId="0" borderId="11" xfId="1" applyBorder="1" applyAlignment="1">
      <alignment horizontal="left" indent="1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4" borderId="0" xfId="1" applyFill="1" applyAlignment="1">
      <alignment horizontal="left" indent="1"/>
    </xf>
    <xf numFmtId="0" fontId="1" fillId="4" borderId="0" xfId="1" applyFill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right"/>
    </xf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6" fontId="4" fillId="0" borderId="11" xfId="1" applyNumberFormat="1" applyFont="1" applyBorder="1"/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0" fontId="4" fillId="13" borderId="1" xfId="1" applyFont="1" applyFill="1" applyBorder="1"/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4" fillId="0" borderId="1" xfId="1" applyFont="1" applyBorder="1" applyAlignment="1">
      <alignment horizontal="left"/>
    </xf>
    <xf numFmtId="0" fontId="4" fillId="13" borderId="12" xfId="1" applyFont="1" applyFill="1" applyBorder="1"/>
    <xf numFmtId="0" fontId="2" fillId="0" borderId="11" xfId="1" applyFont="1" applyBorder="1"/>
    <xf numFmtId="0" fontId="1" fillId="0" borderId="11" xfId="1" applyBorder="1"/>
    <xf numFmtId="165" fontId="1" fillId="13" borderId="1" xfId="1" applyNumberFormat="1" applyFill="1" applyBorder="1"/>
    <xf numFmtId="0" fontId="1" fillId="0" borderId="0" xfId="1" applyAlignment="1">
      <alignment horizontal="left" wrapText="1"/>
    </xf>
    <xf numFmtId="0" fontId="2" fillId="0" borderId="17" xfId="1" applyFont="1" applyBorder="1" applyAlignment="1">
      <alignment horizontal="right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65" fontId="1" fillId="0" borderId="0" xfId="1" applyNumberFormat="1"/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3" fillId="0" borderId="14" xfId="0" applyNumberFormat="1" applyFont="1" applyBorder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165" fontId="4" fillId="0" borderId="11" xfId="1" applyNumberFormat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4" fillId="0" borderId="11" xfId="1" applyFont="1" applyBorder="1" applyAlignment="1">
      <alignment horizontal="left"/>
    </xf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15" fillId="0" borderId="1" xfId="0" applyFont="1" applyBorder="1"/>
    <xf numFmtId="165" fontId="4" fillId="0" borderId="0" xfId="1" applyNumberFormat="1" applyFont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1" fillId="0" borderId="0" xfId="0" applyFont="1"/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D565-737D-449E-AB72-820A99C5F29F}">
  <dimension ref="A1:H149"/>
  <sheetViews>
    <sheetView zoomScaleNormal="100" workbookViewId="0">
      <selection activeCell="A148" sqref="A148"/>
    </sheetView>
  </sheetViews>
  <sheetFormatPr defaultColWidth="8.85546875" defaultRowHeight="12.75" x14ac:dyDescent="0.2"/>
  <cols>
    <col min="1" max="1" width="13.85546875" style="203" customWidth="1"/>
    <col min="2" max="2" width="15.28515625" style="203" customWidth="1"/>
    <col min="3" max="3" width="32.140625" style="194" bestFit="1" customWidth="1"/>
    <col min="4" max="4" width="8.85546875" style="195"/>
    <col min="5" max="16384" width="8.85546875" style="2"/>
  </cols>
  <sheetData>
    <row r="1" spans="1:8" x14ac:dyDescent="0.2">
      <c r="A1" s="196" t="s">
        <v>399</v>
      </c>
    </row>
    <row r="2" spans="1:8" x14ac:dyDescent="0.2">
      <c r="A2" s="196" t="s">
        <v>332</v>
      </c>
      <c r="B2" s="214"/>
    </row>
    <row r="3" spans="1:8" x14ac:dyDescent="0.2">
      <c r="A3" s="196" t="s">
        <v>395</v>
      </c>
      <c r="B3" s="214"/>
      <c r="C3" s="196"/>
    </row>
    <row r="4" spans="1:8" x14ac:dyDescent="0.2">
      <c r="A4" s="197" t="s">
        <v>398</v>
      </c>
      <c r="C4" s="196"/>
    </row>
    <row r="6" spans="1:8" x14ac:dyDescent="0.2">
      <c r="A6" s="198"/>
      <c r="B6" s="201" t="s">
        <v>146</v>
      </c>
      <c r="C6" s="199" t="s">
        <v>65</v>
      </c>
    </row>
    <row r="7" spans="1:8" x14ac:dyDescent="0.2">
      <c r="A7" s="201">
        <v>461</v>
      </c>
      <c r="B7" s="215" t="s">
        <v>529</v>
      </c>
      <c r="C7" s="199" t="s">
        <v>434</v>
      </c>
    </row>
    <row r="8" spans="1:8" x14ac:dyDescent="0.2">
      <c r="A8" s="201">
        <v>369</v>
      </c>
      <c r="B8" s="215" t="s">
        <v>201</v>
      </c>
      <c r="C8" s="199" t="s">
        <v>118</v>
      </c>
    </row>
    <row r="9" spans="1:8" x14ac:dyDescent="0.2">
      <c r="A9" s="201">
        <v>254</v>
      </c>
      <c r="B9" s="201" t="s">
        <v>530</v>
      </c>
      <c r="C9" s="199" t="s">
        <v>429</v>
      </c>
    </row>
    <row r="10" spans="1:8" x14ac:dyDescent="0.2">
      <c r="A10" s="201">
        <v>219</v>
      </c>
      <c r="B10" s="217" t="s">
        <v>210</v>
      </c>
      <c r="C10" s="200" t="s">
        <v>95</v>
      </c>
    </row>
    <row r="11" spans="1:8" x14ac:dyDescent="0.2">
      <c r="A11" s="201">
        <v>200</v>
      </c>
      <c r="B11" s="201" t="s">
        <v>148</v>
      </c>
      <c r="C11" s="200" t="s">
        <v>128</v>
      </c>
    </row>
    <row r="12" spans="1:8" x14ac:dyDescent="0.2">
      <c r="A12" s="201">
        <v>179</v>
      </c>
      <c r="B12" s="201" t="s">
        <v>278</v>
      </c>
      <c r="C12" s="200" t="s">
        <v>258</v>
      </c>
    </row>
    <row r="13" spans="1:8" x14ac:dyDescent="0.2">
      <c r="A13" s="201">
        <v>175</v>
      </c>
      <c r="B13" s="217" t="s">
        <v>336</v>
      </c>
      <c r="C13" s="199" t="s">
        <v>312</v>
      </c>
    </row>
    <row r="14" spans="1:8" s="195" customFormat="1" x14ac:dyDescent="0.2">
      <c r="A14" s="201">
        <v>166</v>
      </c>
      <c r="B14" s="215" t="s">
        <v>531</v>
      </c>
      <c r="C14" s="199" t="s">
        <v>325</v>
      </c>
      <c r="E14" s="2"/>
      <c r="F14" s="2"/>
      <c r="G14" s="2"/>
      <c r="H14" s="2"/>
    </row>
    <row r="15" spans="1:8" s="195" customFormat="1" x14ac:dyDescent="0.2">
      <c r="A15" s="201">
        <v>154</v>
      </c>
      <c r="B15" s="201" t="s">
        <v>361</v>
      </c>
      <c r="C15" s="199" t="s">
        <v>309</v>
      </c>
      <c r="E15" s="2"/>
      <c r="F15" s="2"/>
      <c r="G15" s="2"/>
      <c r="H15" s="2"/>
    </row>
    <row r="16" spans="1:8" s="195" customFormat="1" x14ac:dyDescent="0.2">
      <c r="A16" s="201">
        <v>142</v>
      </c>
      <c r="B16" s="215" t="s">
        <v>532</v>
      </c>
      <c r="C16" s="199" t="s">
        <v>432</v>
      </c>
      <c r="E16" s="2"/>
      <c r="F16" s="2"/>
      <c r="G16" s="2"/>
      <c r="H16" s="2"/>
    </row>
    <row r="17" spans="1:8" s="195" customFormat="1" x14ac:dyDescent="0.2">
      <c r="A17" s="201">
        <v>142</v>
      </c>
      <c r="B17" s="215" t="s">
        <v>536</v>
      </c>
      <c r="C17" s="200" t="s">
        <v>535</v>
      </c>
      <c r="E17" s="2"/>
      <c r="F17" s="2"/>
      <c r="G17" s="2"/>
      <c r="H17" s="2"/>
    </row>
    <row r="18" spans="1:8" s="195" customFormat="1" x14ac:dyDescent="0.2">
      <c r="A18" s="201">
        <v>137</v>
      </c>
      <c r="B18" s="217" t="s">
        <v>353</v>
      </c>
      <c r="C18" s="200" t="s">
        <v>324</v>
      </c>
      <c r="E18" s="2"/>
      <c r="F18" s="2"/>
      <c r="G18" s="2"/>
      <c r="H18" s="2"/>
    </row>
    <row r="19" spans="1:8" s="195" customFormat="1" x14ac:dyDescent="0.2">
      <c r="A19" s="201">
        <v>132</v>
      </c>
      <c r="B19" s="215" t="s">
        <v>172</v>
      </c>
      <c r="C19" s="200" t="s">
        <v>173</v>
      </c>
      <c r="E19" s="2"/>
      <c r="F19" s="2"/>
      <c r="G19" s="2"/>
      <c r="H19" s="2"/>
    </row>
    <row r="20" spans="1:8" s="195" customFormat="1" x14ac:dyDescent="0.2">
      <c r="A20" s="201">
        <v>94</v>
      </c>
      <c r="B20" s="201" t="s">
        <v>222</v>
      </c>
      <c r="C20" s="199" t="s">
        <v>101</v>
      </c>
      <c r="E20" s="2"/>
      <c r="F20" s="2"/>
      <c r="G20" s="2"/>
      <c r="H20" s="2"/>
    </row>
    <row r="21" spans="1:8" s="195" customFormat="1" x14ac:dyDescent="0.2">
      <c r="A21" s="201">
        <v>90</v>
      </c>
      <c r="B21" s="215" t="s">
        <v>349</v>
      </c>
      <c r="C21" s="199" t="s">
        <v>310</v>
      </c>
      <c r="E21" s="2"/>
      <c r="F21" s="2"/>
      <c r="G21" s="2"/>
      <c r="H21" s="2"/>
    </row>
    <row r="22" spans="1:8" s="195" customFormat="1" x14ac:dyDescent="0.2">
      <c r="A22" s="201">
        <v>90</v>
      </c>
      <c r="B22" s="201" t="s">
        <v>363</v>
      </c>
      <c r="C22" s="200" t="s">
        <v>305</v>
      </c>
      <c r="E22" s="2"/>
      <c r="F22" s="2"/>
      <c r="G22" s="2"/>
      <c r="H22" s="2"/>
    </row>
    <row r="23" spans="1:8" s="195" customFormat="1" x14ac:dyDescent="0.2">
      <c r="A23" s="201">
        <v>85</v>
      </c>
      <c r="B23" s="201" t="s">
        <v>170</v>
      </c>
      <c r="C23" s="199" t="s">
        <v>124</v>
      </c>
      <c r="E23" s="2"/>
      <c r="F23" s="2"/>
      <c r="G23" s="2"/>
      <c r="H23" s="2"/>
    </row>
    <row r="24" spans="1:8" s="195" customFormat="1" x14ac:dyDescent="0.2">
      <c r="A24" s="201">
        <v>75</v>
      </c>
      <c r="B24" s="201" t="s">
        <v>357</v>
      </c>
      <c r="C24" s="199" t="s">
        <v>315</v>
      </c>
      <c r="E24" s="2"/>
      <c r="F24" s="2"/>
      <c r="G24" s="2"/>
      <c r="H24" s="2"/>
    </row>
    <row r="25" spans="1:8" s="195" customFormat="1" x14ac:dyDescent="0.2">
      <c r="A25" s="201">
        <v>65</v>
      </c>
      <c r="B25" s="215" t="s">
        <v>171</v>
      </c>
      <c r="C25" s="200" t="s">
        <v>100</v>
      </c>
      <c r="E25" s="2"/>
      <c r="F25" s="2"/>
      <c r="G25" s="2"/>
      <c r="H25" s="2"/>
    </row>
    <row r="26" spans="1:8" s="195" customFormat="1" x14ac:dyDescent="0.2">
      <c r="A26" s="201">
        <v>65</v>
      </c>
      <c r="B26" s="201" t="s">
        <v>376</v>
      </c>
      <c r="C26" s="200" t="s">
        <v>365</v>
      </c>
      <c r="E26" s="2"/>
      <c r="F26" s="2"/>
      <c r="G26" s="2"/>
      <c r="H26" s="2"/>
    </row>
    <row r="27" spans="1:8" s="195" customFormat="1" x14ac:dyDescent="0.2">
      <c r="A27" s="201">
        <v>60</v>
      </c>
      <c r="B27" s="216" t="s">
        <v>298</v>
      </c>
      <c r="C27" s="200" t="s">
        <v>106</v>
      </c>
      <c r="E27" s="2"/>
      <c r="F27" s="2"/>
      <c r="G27" s="2"/>
      <c r="H27" s="2"/>
    </row>
    <row r="28" spans="1:8" s="195" customFormat="1" x14ac:dyDescent="0.2">
      <c r="A28" s="201">
        <v>36</v>
      </c>
      <c r="B28" s="217" t="s">
        <v>355</v>
      </c>
      <c r="C28" s="200" t="s">
        <v>354</v>
      </c>
      <c r="E28" s="2"/>
      <c r="F28" s="2"/>
      <c r="G28" s="2"/>
      <c r="H28" s="2"/>
    </row>
    <row r="29" spans="1:8" s="195" customFormat="1" x14ac:dyDescent="0.2">
      <c r="A29" s="201">
        <v>30</v>
      </c>
      <c r="B29" s="201" t="s">
        <v>389</v>
      </c>
      <c r="C29" s="200" t="s">
        <v>304</v>
      </c>
      <c r="E29" s="2"/>
      <c r="F29" s="2"/>
      <c r="G29" s="2"/>
      <c r="H29" s="2"/>
    </row>
    <row r="30" spans="1:8" s="195" customFormat="1" x14ac:dyDescent="0.2">
      <c r="A30" s="201">
        <v>25</v>
      </c>
      <c r="B30" s="201" t="s">
        <v>387</v>
      </c>
      <c r="C30" s="199" t="s">
        <v>384</v>
      </c>
      <c r="E30" s="2"/>
      <c r="F30" s="2"/>
      <c r="G30" s="2"/>
      <c r="H30" s="2"/>
    </row>
    <row r="31" spans="1:8" s="195" customFormat="1" x14ac:dyDescent="0.2">
      <c r="A31" s="201">
        <v>25</v>
      </c>
      <c r="B31" s="217" t="s">
        <v>533</v>
      </c>
      <c r="C31" s="200" t="s">
        <v>433</v>
      </c>
      <c r="E31" s="2"/>
      <c r="F31" s="2"/>
      <c r="G31" s="2"/>
      <c r="H31" s="2"/>
    </row>
    <row r="32" spans="1:8" s="195" customFormat="1" x14ac:dyDescent="0.2">
      <c r="A32" s="201">
        <v>25</v>
      </c>
      <c r="B32" s="201" t="s">
        <v>264</v>
      </c>
      <c r="C32" s="199" t="s">
        <v>126</v>
      </c>
      <c r="E32" s="2"/>
      <c r="F32" s="2"/>
      <c r="G32" s="2"/>
      <c r="H32" s="2"/>
    </row>
    <row r="33" spans="1:8" s="195" customFormat="1" x14ac:dyDescent="0.2">
      <c r="A33" s="201">
        <v>20</v>
      </c>
      <c r="B33" s="215" t="s">
        <v>261</v>
      </c>
      <c r="C33" s="199" t="s">
        <v>127</v>
      </c>
      <c r="E33" s="2"/>
      <c r="F33" s="2"/>
      <c r="G33" s="2"/>
      <c r="H33" s="2"/>
    </row>
    <row r="34" spans="1:8" s="195" customFormat="1" x14ac:dyDescent="0.2">
      <c r="A34" s="201">
        <v>15</v>
      </c>
      <c r="B34" s="201" t="s">
        <v>159</v>
      </c>
      <c r="C34" s="199" t="s">
        <v>93</v>
      </c>
      <c r="E34" s="2"/>
      <c r="F34" s="2"/>
      <c r="G34" s="2"/>
      <c r="H34" s="2"/>
    </row>
    <row r="35" spans="1:8" s="195" customFormat="1" x14ac:dyDescent="0.2">
      <c r="A35" s="201">
        <v>15</v>
      </c>
      <c r="B35" s="215" t="s">
        <v>534</v>
      </c>
      <c r="C35" s="199" t="s">
        <v>371</v>
      </c>
      <c r="E35" s="2"/>
      <c r="F35" s="2"/>
      <c r="G35" s="2"/>
      <c r="H35" s="2"/>
    </row>
    <row r="36" spans="1:8" s="195" customFormat="1" x14ac:dyDescent="0.2">
      <c r="A36" s="201">
        <v>15</v>
      </c>
      <c r="B36" s="217" t="s">
        <v>238</v>
      </c>
      <c r="C36" s="199" t="s">
        <v>239</v>
      </c>
      <c r="E36" s="2"/>
      <c r="F36" s="2"/>
      <c r="G36" s="2"/>
      <c r="H36" s="2"/>
    </row>
    <row r="37" spans="1:8" s="195" customFormat="1" hidden="1" x14ac:dyDescent="0.2">
      <c r="A37" s="201"/>
      <c r="B37" s="201" t="s">
        <v>262</v>
      </c>
      <c r="C37" s="199" t="s">
        <v>140</v>
      </c>
      <c r="E37" s="2"/>
      <c r="F37" s="2"/>
      <c r="G37" s="2"/>
      <c r="H37" s="2"/>
    </row>
    <row r="38" spans="1:8" s="195" customFormat="1" hidden="1" x14ac:dyDescent="0.2">
      <c r="A38" s="201"/>
      <c r="B38" s="201" t="s">
        <v>174</v>
      </c>
      <c r="C38" s="200" t="s">
        <v>175</v>
      </c>
      <c r="E38" s="2"/>
      <c r="F38" s="2"/>
      <c r="G38" s="2"/>
      <c r="H38" s="2"/>
    </row>
    <row r="39" spans="1:8" s="195" customFormat="1" hidden="1" x14ac:dyDescent="0.2">
      <c r="A39" s="201"/>
      <c r="B39" s="201" t="s">
        <v>346</v>
      </c>
      <c r="C39" s="200" t="s">
        <v>307</v>
      </c>
      <c r="E39" s="2"/>
      <c r="F39" s="2"/>
      <c r="G39" s="2"/>
      <c r="H39" s="2"/>
    </row>
    <row r="40" spans="1:8" s="195" customFormat="1" hidden="1" x14ac:dyDescent="0.2">
      <c r="A40" s="201"/>
      <c r="B40" s="201" t="s">
        <v>378</v>
      </c>
      <c r="C40" s="200" t="s">
        <v>366</v>
      </c>
      <c r="E40" s="2"/>
      <c r="F40" s="2"/>
      <c r="G40" s="2"/>
      <c r="H40" s="2"/>
    </row>
    <row r="41" spans="1:8" s="195" customFormat="1" hidden="1" x14ac:dyDescent="0.2">
      <c r="A41" s="201"/>
      <c r="B41" s="201" t="s">
        <v>265</v>
      </c>
      <c r="C41" s="200" t="s">
        <v>123</v>
      </c>
      <c r="E41" s="2"/>
      <c r="F41" s="2"/>
      <c r="G41" s="2"/>
      <c r="H41" s="2"/>
    </row>
    <row r="42" spans="1:8" s="195" customFormat="1" hidden="1" x14ac:dyDescent="0.2">
      <c r="A42" s="201"/>
      <c r="B42" s="201" t="s">
        <v>343</v>
      </c>
      <c r="C42" s="200" t="s">
        <v>316</v>
      </c>
      <c r="E42" s="2"/>
      <c r="F42" s="2"/>
      <c r="G42" s="2"/>
      <c r="H42" s="2"/>
    </row>
    <row r="43" spans="1:8" s="195" customFormat="1" hidden="1" x14ac:dyDescent="0.2">
      <c r="A43" s="201"/>
      <c r="B43" s="201" t="s">
        <v>347</v>
      </c>
      <c r="C43" s="200" t="s">
        <v>345</v>
      </c>
      <c r="E43" s="2"/>
      <c r="F43" s="2"/>
      <c r="G43" s="2"/>
      <c r="H43" s="2"/>
    </row>
    <row r="44" spans="1:8" s="195" customFormat="1" hidden="1" x14ac:dyDescent="0.2">
      <c r="A44" s="201"/>
      <c r="B44" s="201" t="s">
        <v>176</v>
      </c>
      <c r="C44" s="200" t="s">
        <v>107</v>
      </c>
      <c r="E44" s="2"/>
      <c r="F44" s="2"/>
      <c r="G44" s="2"/>
      <c r="H44" s="2"/>
    </row>
    <row r="45" spans="1:8" s="195" customFormat="1" hidden="1" x14ac:dyDescent="0.2">
      <c r="A45" s="201"/>
      <c r="B45" s="201" t="s">
        <v>348</v>
      </c>
      <c r="C45" s="200" t="s">
        <v>313</v>
      </c>
      <c r="E45" s="2"/>
      <c r="F45" s="2"/>
      <c r="G45" s="2"/>
      <c r="H45" s="2"/>
    </row>
    <row r="46" spans="1:8" s="195" customFormat="1" hidden="1" x14ac:dyDescent="0.2">
      <c r="A46" s="201"/>
      <c r="B46" s="201" t="s">
        <v>379</v>
      </c>
      <c r="C46" s="200" t="s">
        <v>367</v>
      </c>
      <c r="E46" s="2"/>
      <c r="F46" s="2"/>
      <c r="G46" s="2"/>
      <c r="H46" s="2"/>
    </row>
    <row r="47" spans="1:8" s="195" customFormat="1" hidden="1" x14ac:dyDescent="0.2">
      <c r="A47" s="201"/>
      <c r="B47" s="201" t="s">
        <v>266</v>
      </c>
      <c r="C47" s="200" t="s">
        <v>143</v>
      </c>
      <c r="E47" s="2"/>
      <c r="F47" s="2"/>
      <c r="G47" s="2"/>
      <c r="H47" s="2"/>
    </row>
    <row r="48" spans="1:8" s="195" customFormat="1" hidden="1" x14ac:dyDescent="0.2">
      <c r="A48" s="201"/>
      <c r="B48" s="216" t="s">
        <v>177</v>
      </c>
      <c r="C48" s="199" t="s">
        <v>99</v>
      </c>
      <c r="E48" s="2"/>
      <c r="F48" s="2"/>
      <c r="G48" s="2"/>
      <c r="H48" s="2"/>
    </row>
    <row r="49" spans="1:8" s="195" customFormat="1" hidden="1" x14ac:dyDescent="0.2">
      <c r="A49" s="201"/>
      <c r="B49" s="216" t="s">
        <v>259</v>
      </c>
      <c r="C49" s="199" t="s">
        <v>142</v>
      </c>
      <c r="E49" s="2"/>
      <c r="F49" s="2"/>
      <c r="G49" s="2"/>
      <c r="H49" s="2"/>
    </row>
    <row r="50" spans="1:8" s="195" customFormat="1" hidden="1" x14ac:dyDescent="0.2">
      <c r="A50" s="201"/>
      <c r="B50" s="216" t="s">
        <v>292</v>
      </c>
      <c r="C50" s="199" t="s">
        <v>284</v>
      </c>
      <c r="E50" s="2"/>
      <c r="F50" s="2"/>
      <c r="G50" s="2"/>
      <c r="H50" s="2"/>
    </row>
    <row r="51" spans="1:8" s="195" customFormat="1" hidden="1" x14ac:dyDescent="0.2">
      <c r="A51" s="201"/>
      <c r="B51" s="216" t="s">
        <v>178</v>
      </c>
      <c r="C51" s="199" t="s">
        <v>179</v>
      </c>
      <c r="E51" s="2"/>
      <c r="F51" s="2"/>
      <c r="G51" s="2"/>
      <c r="H51" s="2"/>
    </row>
    <row r="52" spans="1:8" s="195" customFormat="1" hidden="1" x14ac:dyDescent="0.2">
      <c r="A52" s="201"/>
      <c r="B52" s="216" t="s">
        <v>180</v>
      </c>
      <c r="C52" s="199" t="s">
        <v>181</v>
      </c>
      <c r="E52" s="2"/>
      <c r="F52" s="2"/>
      <c r="G52" s="2"/>
      <c r="H52" s="2"/>
    </row>
    <row r="53" spans="1:8" s="195" customFormat="1" hidden="1" x14ac:dyDescent="0.2">
      <c r="A53" s="201"/>
      <c r="B53" s="201" t="s">
        <v>182</v>
      </c>
      <c r="C53" s="200" t="s">
        <v>183</v>
      </c>
      <c r="E53" s="2"/>
      <c r="F53" s="2"/>
      <c r="G53" s="2"/>
      <c r="H53" s="2"/>
    </row>
    <row r="54" spans="1:8" s="195" customFormat="1" hidden="1" x14ac:dyDescent="0.2">
      <c r="A54" s="201"/>
      <c r="B54" s="201" t="s">
        <v>386</v>
      </c>
      <c r="C54" s="200" t="s">
        <v>383</v>
      </c>
      <c r="E54" s="2"/>
      <c r="F54" s="2"/>
      <c r="G54" s="2"/>
      <c r="H54" s="2"/>
    </row>
    <row r="55" spans="1:8" s="195" customFormat="1" hidden="1" x14ac:dyDescent="0.2">
      <c r="A55" s="201"/>
      <c r="B55" s="201" t="s">
        <v>184</v>
      </c>
      <c r="C55" s="199" t="s">
        <v>105</v>
      </c>
      <c r="E55" s="2"/>
      <c r="F55" s="2"/>
      <c r="G55" s="2"/>
      <c r="H55" s="2"/>
    </row>
    <row r="56" spans="1:8" s="195" customFormat="1" hidden="1" x14ac:dyDescent="0.2">
      <c r="A56" s="201"/>
      <c r="B56" s="201" t="s">
        <v>350</v>
      </c>
      <c r="C56" s="199" t="s">
        <v>306</v>
      </c>
      <c r="E56" s="2"/>
      <c r="F56" s="2"/>
      <c r="G56" s="2"/>
      <c r="H56" s="2"/>
    </row>
    <row r="57" spans="1:8" s="195" customFormat="1" hidden="1" x14ac:dyDescent="0.2">
      <c r="A57" s="201"/>
      <c r="B57" s="201" t="s">
        <v>373</v>
      </c>
      <c r="C57" s="199" t="s">
        <v>364</v>
      </c>
      <c r="E57" s="2"/>
      <c r="F57" s="2"/>
      <c r="G57" s="2"/>
      <c r="H57" s="2"/>
    </row>
    <row r="58" spans="1:8" s="195" customFormat="1" hidden="1" x14ac:dyDescent="0.2">
      <c r="A58" s="201"/>
      <c r="B58" s="201" t="s">
        <v>161</v>
      </c>
      <c r="C58" s="199" t="s">
        <v>96</v>
      </c>
      <c r="E58" s="2"/>
      <c r="F58" s="2"/>
      <c r="G58" s="2"/>
      <c r="H58" s="2"/>
    </row>
    <row r="59" spans="1:8" s="195" customFormat="1" hidden="1" x14ac:dyDescent="0.2">
      <c r="A59" s="201"/>
      <c r="B59" s="201" t="s">
        <v>374</v>
      </c>
      <c r="C59" s="199" t="s">
        <v>329</v>
      </c>
      <c r="E59" s="2"/>
      <c r="F59" s="2"/>
      <c r="G59" s="2"/>
      <c r="H59" s="2"/>
    </row>
    <row r="60" spans="1:8" s="195" customFormat="1" hidden="1" x14ac:dyDescent="0.2">
      <c r="A60" s="201"/>
      <c r="B60" s="201" t="s">
        <v>155</v>
      </c>
      <c r="C60" s="199" t="s">
        <v>125</v>
      </c>
      <c r="E60" s="2"/>
      <c r="F60" s="2"/>
      <c r="G60" s="2"/>
      <c r="H60" s="2"/>
    </row>
    <row r="61" spans="1:8" s="195" customFormat="1" hidden="1" x14ac:dyDescent="0.2">
      <c r="A61" s="201"/>
      <c r="B61" s="201" t="s">
        <v>263</v>
      </c>
      <c r="C61" s="199" t="s">
        <v>141</v>
      </c>
      <c r="E61" s="2"/>
      <c r="F61" s="2"/>
      <c r="G61" s="2"/>
      <c r="H61" s="2"/>
    </row>
    <row r="62" spans="1:8" s="195" customFormat="1" hidden="1" x14ac:dyDescent="0.2">
      <c r="A62" s="201"/>
      <c r="B62" s="201" t="s">
        <v>351</v>
      </c>
      <c r="C62" s="199" t="s">
        <v>326</v>
      </c>
      <c r="E62" s="2"/>
      <c r="F62" s="2"/>
      <c r="G62" s="2"/>
      <c r="H62" s="2"/>
    </row>
    <row r="63" spans="1:8" s="195" customFormat="1" hidden="1" x14ac:dyDescent="0.2">
      <c r="A63" s="201"/>
      <c r="B63" s="201" t="s">
        <v>185</v>
      </c>
      <c r="C63" s="199" t="s">
        <v>103</v>
      </c>
      <c r="E63" s="2"/>
      <c r="F63" s="2"/>
      <c r="G63" s="2"/>
      <c r="H63" s="2"/>
    </row>
    <row r="64" spans="1:8" s="195" customFormat="1" hidden="1" x14ac:dyDescent="0.2">
      <c r="A64" s="201"/>
      <c r="B64" s="201" t="s">
        <v>335</v>
      </c>
      <c r="C64" s="199" t="s">
        <v>303</v>
      </c>
      <c r="E64" s="2"/>
      <c r="F64" s="2"/>
      <c r="G64" s="2"/>
      <c r="H64" s="2"/>
    </row>
    <row r="65" spans="1:8" s="195" customFormat="1" hidden="1" x14ac:dyDescent="0.2">
      <c r="A65" s="201"/>
      <c r="B65" s="216" t="s">
        <v>186</v>
      </c>
      <c r="C65" s="199" t="s">
        <v>187</v>
      </c>
      <c r="E65" s="2"/>
      <c r="F65" s="2"/>
      <c r="G65" s="2"/>
      <c r="H65" s="2"/>
    </row>
    <row r="66" spans="1:8" s="195" customFormat="1" hidden="1" x14ac:dyDescent="0.2">
      <c r="A66" s="201"/>
      <c r="B66" s="216" t="s">
        <v>267</v>
      </c>
      <c r="C66" s="199" t="s">
        <v>139</v>
      </c>
      <c r="E66" s="2"/>
      <c r="F66" s="2"/>
      <c r="G66" s="2"/>
      <c r="H66" s="2"/>
    </row>
    <row r="67" spans="1:8" s="195" customFormat="1" hidden="1" x14ac:dyDescent="0.2">
      <c r="A67" s="201"/>
      <c r="B67" s="215" t="s">
        <v>377</v>
      </c>
      <c r="C67" s="199" t="s">
        <v>368</v>
      </c>
      <c r="E67" s="2"/>
      <c r="F67" s="2"/>
      <c r="G67" s="2"/>
      <c r="H67" s="2"/>
    </row>
    <row r="68" spans="1:8" s="195" customFormat="1" hidden="1" x14ac:dyDescent="0.2">
      <c r="A68" s="201"/>
      <c r="B68" s="216"/>
      <c r="C68" s="199"/>
      <c r="E68" s="2"/>
      <c r="F68" s="2"/>
      <c r="G68" s="2"/>
      <c r="H68" s="2"/>
    </row>
    <row r="69" spans="1:8" s="195" customFormat="1" hidden="1" x14ac:dyDescent="0.2">
      <c r="A69" s="201"/>
      <c r="B69" s="216" t="s">
        <v>147</v>
      </c>
      <c r="C69" s="199" t="s">
        <v>145</v>
      </c>
      <c r="E69" s="2"/>
      <c r="F69" s="2"/>
      <c r="G69" s="2"/>
      <c r="H69" s="2"/>
    </row>
    <row r="70" spans="1:8" s="195" customFormat="1" hidden="1" x14ac:dyDescent="0.2">
      <c r="A70" s="201"/>
      <c r="B70" s="216" t="s">
        <v>188</v>
      </c>
      <c r="C70" s="200" t="s">
        <v>189</v>
      </c>
      <c r="E70" s="2"/>
      <c r="F70" s="2"/>
      <c r="G70" s="2"/>
      <c r="H70" s="2"/>
    </row>
    <row r="71" spans="1:8" s="195" customFormat="1" hidden="1" x14ac:dyDescent="0.2">
      <c r="A71" s="201"/>
      <c r="B71" s="216" t="s">
        <v>151</v>
      </c>
      <c r="C71" s="200" t="s">
        <v>152</v>
      </c>
      <c r="E71" s="2"/>
      <c r="F71" s="2"/>
      <c r="G71" s="2"/>
      <c r="H71" s="2"/>
    </row>
    <row r="72" spans="1:8" s="195" customFormat="1" hidden="1" x14ac:dyDescent="0.2">
      <c r="A72" s="201"/>
      <c r="B72" s="216" t="s">
        <v>190</v>
      </c>
      <c r="C72" s="200" t="s">
        <v>191</v>
      </c>
      <c r="E72" s="2"/>
      <c r="F72" s="2"/>
      <c r="G72" s="2"/>
      <c r="H72" s="2"/>
    </row>
    <row r="73" spans="1:8" s="195" customFormat="1" hidden="1" x14ac:dyDescent="0.2">
      <c r="A73" s="201"/>
      <c r="B73" s="215" t="s">
        <v>294</v>
      </c>
      <c r="C73" s="199" t="s">
        <v>285</v>
      </c>
      <c r="E73" s="2"/>
      <c r="F73" s="2"/>
      <c r="G73" s="2"/>
      <c r="H73" s="2"/>
    </row>
    <row r="74" spans="1:8" s="195" customFormat="1" hidden="1" x14ac:dyDescent="0.2">
      <c r="A74" s="201"/>
      <c r="B74" s="215" t="s">
        <v>385</v>
      </c>
      <c r="C74" s="200" t="s">
        <v>370</v>
      </c>
      <c r="E74" s="2"/>
      <c r="F74" s="2"/>
      <c r="G74" s="2"/>
      <c r="H74" s="2"/>
    </row>
    <row r="75" spans="1:8" s="195" customFormat="1" hidden="1" x14ac:dyDescent="0.2">
      <c r="A75" s="201"/>
      <c r="B75" s="216" t="s">
        <v>192</v>
      </c>
      <c r="C75" s="218" t="s">
        <v>193</v>
      </c>
      <c r="E75" s="2"/>
      <c r="F75" s="2"/>
      <c r="G75" s="2"/>
      <c r="H75" s="2"/>
    </row>
    <row r="76" spans="1:8" s="195" customFormat="1" hidden="1" x14ac:dyDescent="0.2">
      <c r="A76" s="201"/>
      <c r="B76" s="216" t="s">
        <v>390</v>
      </c>
      <c r="C76" s="218" t="s">
        <v>382</v>
      </c>
      <c r="E76" s="2"/>
      <c r="F76" s="2"/>
      <c r="G76" s="2"/>
      <c r="H76" s="2"/>
    </row>
    <row r="77" spans="1:8" s="195" customFormat="1" hidden="1" x14ac:dyDescent="0.2">
      <c r="A77" s="201"/>
      <c r="B77" s="215" t="s">
        <v>160</v>
      </c>
      <c r="C77" s="200" t="s">
        <v>117</v>
      </c>
      <c r="E77" s="2"/>
      <c r="F77" s="2"/>
      <c r="G77" s="2"/>
      <c r="H77" s="2"/>
    </row>
    <row r="78" spans="1:8" s="195" customFormat="1" hidden="1" x14ac:dyDescent="0.2">
      <c r="A78" s="201"/>
      <c r="B78" s="216" t="s">
        <v>149</v>
      </c>
      <c r="C78" s="200" t="s">
        <v>150</v>
      </c>
      <c r="E78" s="2"/>
      <c r="F78" s="2"/>
      <c r="G78" s="2"/>
      <c r="H78" s="2"/>
    </row>
    <row r="79" spans="1:8" s="195" customFormat="1" hidden="1" x14ac:dyDescent="0.2">
      <c r="A79" s="201"/>
      <c r="B79" s="216" t="s">
        <v>194</v>
      </c>
      <c r="C79" s="200" t="s">
        <v>195</v>
      </c>
      <c r="E79" s="2"/>
      <c r="F79" s="2"/>
      <c r="G79" s="2"/>
      <c r="H79" s="2"/>
    </row>
    <row r="80" spans="1:8" s="195" customFormat="1" hidden="1" x14ac:dyDescent="0.2">
      <c r="A80" s="201"/>
      <c r="B80" s="216" t="s">
        <v>196</v>
      </c>
      <c r="C80" s="218" t="s">
        <v>197</v>
      </c>
      <c r="E80" s="2"/>
      <c r="F80" s="2"/>
      <c r="G80" s="2"/>
      <c r="H80" s="2"/>
    </row>
    <row r="81" spans="1:8" s="195" customFormat="1" hidden="1" x14ac:dyDescent="0.2">
      <c r="A81" s="201"/>
      <c r="B81" s="201" t="s">
        <v>198</v>
      </c>
      <c r="C81" s="199" t="s">
        <v>199</v>
      </c>
      <c r="E81" s="2"/>
      <c r="F81" s="2"/>
      <c r="G81" s="2"/>
      <c r="H81" s="2"/>
    </row>
    <row r="82" spans="1:8" s="195" customFormat="1" hidden="1" x14ac:dyDescent="0.2">
      <c r="A82" s="201"/>
      <c r="B82" s="201" t="s">
        <v>162</v>
      </c>
      <c r="C82" s="199" t="s">
        <v>129</v>
      </c>
      <c r="E82" s="2"/>
      <c r="F82" s="2"/>
      <c r="G82" s="2"/>
      <c r="H82" s="2"/>
    </row>
    <row r="83" spans="1:8" s="195" customFormat="1" hidden="1" x14ac:dyDescent="0.2">
      <c r="A83" s="201"/>
      <c r="B83" s="201" t="s">
        <v>200</v>
      </c>
      <c r="C83" s="199" t="s">
        <v>94</v>
      </c>
      <c r="E83" s="2"/>
      <c r="F83" s="2"/>
      <c r="G83" s="2"/>
      <c r="H83" s="2"/>
    </row>
    <row r="84" spans="1:8" s="195" customFormat="1" hidden="1" x14ac:dyDescent="0.2">
      <c r="A84" s="201"/>
      <c r="B84" s="201" t="s">
        <v>202</v>
      </c>
      <c r="C84" s="199" t="s">
        <v>203</v>
      </c>
      <c r="E84" s="2"/>
      <c r="F84" s="2"/>
      <c r="G84" s="2"/>
      <c r="H84" s="2"/>
    </row>
    <row r="85" spans="1:8" s="195" customFormat="1" hidden="1" x14ac:dyDescent="0.2">
      <c r="A85" s="201"/>
      <c r="B85" s="215" t="s">
        <v>204</v>
      </c>
      <c r="C85" s="199" t="s">
        <v>205</v>
      </c>
      <c r="E85" s="2"/>
      <c r="F85" s="2"/>
      <c r="G85" s="2"/>
      <c r="H85" s="2"/>
    </row>
    <row r="86" spans="1:8" s="195" customFormat="1" hidden="1" x14ac:dyDescent="0.2">
      <c r="A86" s="201"/>
      <c r="B86" s="201" t="s">
        <v>352</v>
      </c>
      <c r="C86" s="199" t="s">
        <v>302</v>
      </c>
      <c r="E86" s="2"/>
      <c r="F86" s="2"/>
      <c r="G86" s="2"/>
      <c r="H86" s="2"/>
    </row>
    <row r="87" spans="1:8" s="195" customFormat="1" hidden="1" x14ac:dyDescent="0.2">
      <c r="A87" s="201"/>
      <c r="B87" s="217" t="s">
        <v>293</v>
      </c>
      <c r="C87" s="200" t="s">
        <v>283</v>
      </c>
      <c r="E87" s="2"/>
      <c r="F87" s="2"/>
      <c r="G87" s="2"/>
      <c r="H87" s="2"/>
    </row>
    <row r="88" spans="1:8" s="195" customFormat="1" hidden="1" x14ac:dyDescent="0.2">
      <c r="A88" s="201"/>
      <c r="B88" s="215" t="s">
        <v>206</v>
      </c>
      <c r="C88" s="200" t="s">
        <v>116</v>
      </c>
      <c r="E88" s="2"/>
      <c r="F88" s="2"/>
      <c r="G88" s="2"/>
      <c r="H88" s="2"/>
    </row>
    <row r="89" spans="1:8" s="195" customFormat="1" hidden="1" x14ac:dyDescent="0.2">
      <c r="A89" s="201"/>
      <c r="B89" s="215" t="s">
        <v>207</v>
      </c>
      <c r="C89" s="200" t="s">
        <v>208</v>
      </c>
      <c r="E89" s="2"/>
      <c r="F89" s="2"/>
      <c r="G89" s="2"/>
      <c r="H89" s="2"/>
    </row>
    <row r="90" spans="1:8" s="195" customFormat="1" hidden="1" x14ac:dyDescent="0.2">
      <c r="A90" s="201"/>
      <c r="B90" s="215" t="s">
        <v>356</v>
      </c>
      <c r="C90" s="200" t="s">
        <v>327</v>
      </c>
      <c r="E90" s="2"/>
      <c r="F90" s="2"/>
      <c r="G90" s="2"/>
      <c r="H90" s="2"/>
    </row>
    <row r="91" spans="1:8" s="195" customFormat="1" hidden="1" x14ac:dyDescent="0.2">
      <c r="A91" s="201"/>
      <c r="B91" s="215" t="s">
        <v>372</v>
      </c>
      <c r="C91" s="200" t="s">
        <v>209</v>
      </c>
      <c r="E91" s="2"/>
      <c r="F91" s="2"/>
      <c r="G91" s="2"/>
      <c r="H91" s="2"/>
    </row>
    <row r="92" spans="1:8" s="195" customFormat="1" hidden="1" x14ac:dyDescent="0.2">
      <c r="A92" s="201"/>
      <c r="B92" s="216" t="s">
        <v>286</v>
      </c>
      <c r="C92" s="199" t="s">
        <v>280</v>
      </c>
      <c r="E92" s="2"/>
      <c r="F92" s="2"/>
      <c r="G92" s="2"/>
      <c r="H92" s="2"/>
    </row>
    <row r="93" spans="1:8" s="195" customFormat="1" hidden="1" x14ac:dyDescent="0.2">
      <c r="A93" s="201"/>
      <c r="B93" s="215" t="s">
        <v>291</v>
      </c>
      <c r="C93" s="200" t="s">
        <v>287</v>
      </c>
      <c r="E93" s="2"/>
      <c r="F93" s="2"/>
      <c r="G93" s="2"/>
      <c r="H93" s="2"/>
    </row>
    <row r="94" spans="1:8" s="195" customFormat="1" hidden="1" x14ac:dyDescent="0.2">
      <c r="A94" s="201"/>
      <c r="B94" s="215" t="s">
        <v>165</v>
      </c>
      <c r="C94" s="200" t="s">
        <v>104</v>
      </c>
      <c r="E94" s="2"/>
      <c r="F94" s="2"/>
      <c r="G94" s="2"/>
      <c r="H94" s="2"/>
    </row>
    <row r="95" spans="1:8" s="195" customFormat="1" hidden="1" x14ac:dyDescent="0.2">
      <c r="A95" s="201"/>
      <c r="B95" s="217" t="s">
        <v>211</v>
      </c>
      <c r="C95" s="200" t="s">
        <v>212</v>
      </c>
      <c r="E95" s="2"/>
      <c r="F95" s="2"/>
      <c r="G95" s="2"/>
      <c r="H95" s="2"/>
    </row>
    <row r="96" spans="1:8" s="195" customFormat="1" hidden="1" x14ac:dyDescent="0.2">
      <c r="A96" s="201"/>
      <c r="B96" s="217"/>
      <c r="C96" s="200"/>
      <c r="E96" s="2"/>
      <c r="F96" s="2"/>
      <c r="G96" s="2"/>
      <c r="H96" s="2"/>
    </row>
    <row r="97" spans="1:8" s="195" customFormat="1" hidden="1" x14ac:dyDescent="0.2">
      <c r="A97" s="201"/>
      <c r="B97" s="216" t="s">
        <v>213</v>
      </c>
      <c r="C97" s="200" t="s">
        <v>214</v>
      </c>
      <c r="E97" s="2"/>
      <c r="F97" s="2"/>
      <c r="G97" s="2"/>
      <c r="H97" s="2"/>
    </row>
    <row r="98" spans="1:8" s="195" customFormat="1" hidden="1" x14ac:dyDescent="0.2">
      <c r="A98" s="201"/>
      <c r="B98" s="201" t="s">
        <v>337</v>
      </c>
      <c r="C98" s="199" t="s">
        <v>314</v>
      </c>
      <c r="E98" s="2"/>
      <c r="F98" s="2"/>
      <c r="G98" s="2"/>
      <c r="H98" s="2"/>
    </row>
    <row r="99" spans="1:8" s="195" customFormat="1" hidden="1" x14ac:dyDescent="0.2">
      <c r="A99" s="201"/>
      <c r="B99" s="216" t="s">
        <v>215</v>
      </c>
      <c r="C99" s="200" t="s">
        <v>216</v>
      </c>
      <c r="E99" s="2"/>
      <c r="F99" s="2"/>
      <c r="G99" s="2"/>
      <c r="H99" s="2"/>
    </row>
    <row r="100" spans="1:8" s="195" customFormat="1" hidden="1" x14ac:dyDescent="0.2">
      <c r="A100" s="201"/>
      <c r="B100" s="216" t="s">
        <v>288</v>
      </c>
      <c r="C100" s="200" t="s">
        <v>282</v>
      </c>
      <c r="E100" s="2"/>
      <c r="F100" s="2"/>
      <c r="G100" s="2"/>
      <c r="H100" s="2"/>
    </row>
    <row r="101" spans="1:8" s="195" customFormat="1" hidden="1" x14ac:dyDescent="0.2">
      <c r="A101" s="201"/>
      <c r="B101" s="201" t="s">
        <v>217</v>
      </c>
      <c r="C101" s="199" t="s">
        <v>108</v>
      </c>
      <c r="E101" s="2"/>
      <c r="F101" s="2"/>
      <c r="G101" s="2"/>
      <c r="H101" s="2"/>
    </row>
    <row r="102" spans="1:8" s="195" customFormat="1" hidden="1" x14ac:dyDescent="0.2">
      <c r="A102" s="201"/>
      <c r="B102" s="216" t="s">
        <v>218</v>
      </c>
      <c r="C102" s="200" t="s">
        <v>219</v>
      </c>
      <c r="E102" s="2"/>
      <c r="F102" s="2"/>
      <c r="G102" s="2"/>
      <c r="H102" s="2"/>
    </row>
    <row r="103" spans="1:8" s="195" customFormat="1" hidden="1" x14ac:dyDescent="0.2">
      <c r="A103" s="201"/>
      <c r="B103" s="216" t="s">
        <v>220</v>
      </c>
      <c r="C103" s="200" t="s">
        <v>221</v>
      </c>
      <c r="E103" s="2"/>
      <c r="F103" s="2"/>
      <c r="G103" s="2"/>
      <c r="H103" s="2"/>
    </row>
    <row r="104" spans="1:8" s="195" customFormat="1" hidden="1" x14ac:dyDescent="0.2">
      <c r="A104" s="201"/>
      <c r="B104" s="201" t="s">
        <v>358</v>
      </c>
      <c r="C104" s="199" t="s">
        <v>308</v>
      </c>
      <c r="E104" s="2"/>
      <c r="F104" s="2"/>
      <c r="G104" s="2"/>
      <c r="H104" s="2"/>
    </row>
    <row r="105" spans="1:8" s="195" customFormat="1" hidden="1" x14ac:dyDescent="0.2">
      <c r="A105" s="201"/>
      <c r="B105" s="201" t="s">
        <v>388</v>
      </c>
      <c r="C105" s="199" t="s">
        <v>380</v>
      </c>
      <c r="E105" s="2"/>
      <c r="F105" s="2"/>
      <c r="G105" s="2"/>
      <c r="H105" s="2"/>
    </row>
    <row r="106" spans="1:8" s="195" customFormat="1" hidden="1" x14ac:dyDescent="0.2">
      <c r="A106" s="201"/>
      <c r="B106" s="201" t="s">
        <v>341</v>
      </c>
      <c r="C106" s="199" t="s">
        <v>342</v>
      </c>
      <c r="E106" s="2"/>
      <c r="F106" s="2"/>
      <c r="G106" s="2"/>
      <c r="H106" s="2"/>
    </row>
    <row r="107" spans="1:8" s="195" customFormat="1" hidden="1" x14ac:dyDescent="0.2">
      <c r="A107" s="201"/>
      <c r="B107" s="215" t="s">
        <v>359</v>
      </c>
      <c r="C107" s="199" t="s">
        <v>317</v>
      </c>
      <c r="E107" s="2"/>
      <c r="F107" s="2"/>
      <c r="G107" s="2"/>
      <c r="H107" s="2"/>
    </row>
    <row r="108" spans="1:8" s="195" customFormat="1" hidden="1" x14ac:dyDescent="0.2">
      <c r="A108" s="201"/>
      <c r="B108" s="215" t="s">
        <v>223</v>
      </c>
      <c r="C108" s="199" t="s">
        <v>97</v>
      </c>
      <c r="E108" s="2"/>
      <c r="F108" s="2"/>
      <c r="G108" s="2"/>
      <c r="H108" s="2"/>
    </row>
    <row r="109" spans="1:8" s="195" customFormat="1" hidden="1" x14ac:dyDescent="0.2">
      <c r="A109" s="201"/>
      <c r="B109" s="215" t="s">
        <v>224</v>
      </c>
      <c r="C109" s="199" t="s">
        <v>119</v>
      </c>
      <c r="E109" s="2"/>
      <c r="F109" s="2"/>
      <c r="G109" s="2"/>
      <c r="H109" s="2"/>
    </row>
    <row r="110" spans="1:8" s="195" customFormat="1" hidden="1" x14ac:dyDescent="0.2">
      <c r="A110" s="201"/>
      <c r="B110" s="215" t="s">
        <v>338</v>
      </c>
      <c r="C110" s="199" t="s">
        <v>339</v>
      </c>
      <c r="E110" s="2"/>
      <c r="F110" s="2"/>
      <c r="G110" s="2"/>
      <c r="H110" s="2"/>
    </row>
    <row r="111" spans="1:8" s="195" customFormat="1" hidden="1" x14ac:dyDescent="0.2">
      <c r="A111" s="201"/>
      <c r="B111" s="219" t="s">
        <v>289</v>
      </c>
      <c r="C111" s="200" t="s">
        <v>290</v>
      </c>
      <c r="E111" s="2"/>
      <c r="F111" s="2"/>
      <c r="G111" s="2"/>
      <c r="H111" s="2"/>
    </row>
    <row r="112" spans="1:8" s="195" customFormat="1" hidden="1" x14ac:dyDescent="0.2">
      <c r="A112" s="201"/>
      <c r="B112" s="215" t="s">
        <v>260</v>
      </c>
      <c r="C112" s="199" t="s">
        <v>144</v>
      </c>
      <c r="E112" s="2"/>
      <c r="F112" s="2"/>
      <c r="G112" s="2"/>
      <c r="H112" s="2"/>
    </row>
    <row r="113" spans="1:8" s="195" customFormat="1" hidden="1" x14ac:dyDescent="0.2">
      <c r="A113" s="201"/>
      <c r="B113" s="201" t="s">
        <v>225</v>
      </c>
      <c r="C113" s="200" t="s">
        <v>226</v>
      </c>
      <c r="E113" s="2"/>
      <c r="F113" s="2"/>
      <c r="G113" s="2"/>
      <c r="H113" s="2"/>
    </row>
    <row r="114" spans="1:8" s="195" customFormat="1" hidden="1" x14ac:dyDescent="0.2">
      <c r="A114" s="201"/>
      <c r="B114" s="201" t="s">
        <v>166</v>
      </c>
      <c r="C114" s="200" t="s">
        <v>167</v>
      </c>
      <c r="E114" s="2"/>
      <c r="F114" s="2"/>
      <c r="G114" s="2"/>
      <c r="H114" s="2"/>
    </row>
    <row r="115" spans="1:8" s="195" customFormat="1" hidden="1" x14ac:dyDescent="0.2">
      <c r="A115" s="201"/>
      <c r="B115" s="201" t="s">
        <v>227</v>
      </c>
      <c r="C115" s="200" t="s">
        <v>228</v>
      </c>
      <c r="E115" s="2"/>
      <c r="F115" s="2"/>
      <c r="G115" s="2"/>
      <c r="H115" s="2"/>
    </row>
    <row r="116" spans="1:8" s="195" customFormat="1" hidden="1" x14ac:dyDescent="0.2">
      <c r="A116" s="201"/>
      <c r="B116" s="201" t="s">
        <v>375</v>
      </c>
      <c r="C116" s="200" t="s">
        <v>320</v>
      </c>
      <c r="E116" s="2"/>
      <c r="F116" s="2"/>
      <c r="G116" s="2"/>
      <c r="H116" s="2"/>
    </row>
    <row r="117" spans="1:8" s="195" customFormat="1" hidden="1" x14ac:dyDescent="0.2">
      <c r="A117" s="201"/>
      <c r="B117" s="201" t="s">
        <v>229</v>
      </c>
      <c r="C117" s="200" t="s">
        <v>230</v>
      </c>
      <c r="E117" s="2"/>
      <c r="F117" s="2"/>
      <c r="G117" s="2"/>
      <c r="H117" s="2"/>
    </row>
    <row r="118" spans="1:8" s="195" customFormat="1" hidden="1" x14ac:dyDescent="0.2">
      <c r="A118" s="201"/>
      <c r="B118" s="201" t="s">
        <v>333</v>
      </c>
      <c r="C118" s="200" t="s">
        <v>334</v>
      </c>
      <c r="E118" s="2"/>
      <c r="F118" s="2"/>
      <c r="G118" s="2"/>
      <c r="H118" s="2"/>
    </row>
    <row r="119" spans="1:8" s="195" customFormat="1" hidden="1" x14ac:dyDescent="0.2">
      <c r="A119" s="201"/>
      <c r="B119" s="201" t="s">
        <v>231</v>
      </c>
      <c r="C119" s="200" t="s">
        <v>232</v>
      </c>
      <c r="E119" s="2"/>
      <c r="F119" s="2"/>
      <c r="G119" s="2"/>
      <c r="H119" s="2"/>
    </row>
    <row r="120" spans="1:8" s="195" customFormat="1" hidden="1" x14ac:dyDescent="0.2">
      <c r="A120" s="201"/>
      <c r="B120" s="201" t="s">
        <v>295</v>
      </c>
      <c r="C120" s="200" t="s">
        <v>281</v>
      </c>
      <c r="E120" s="2"/>
      <c r="F120" s="2"/>
      <c r="G120" s="2"/>
      <c r="H120" s="2"/>
    </row>
    <row r="121" spans="1:8" s="195" customFormat="1" hidden="1" x14ac:dyDescent="0.2">
      <c r="A121" s="201"/>
      <c r="B121" s="201" t="s">
        <v>168</v>
      </c>
      <c r="C121" s="200" t="s">
        <v>169</v>
      </c>
      <c r="E121" s="2"/>
      <c r="F121" s="2"/>
      <c r="G121" s="2"/>
      <c r="H121" s="2"/>
    </row>
    <row r="122" spans="1:8" s="195" customFormat="1" hidden="1" x14ac:dyDescent="0.2">
      <c r="A122" s="201"/>
      <c r="B122" s="201" t="s">
        <v>233</v>
      </c>
      <c r="C122" s="200" t="s">
        <v>234</v>
      </c>
      <c r="E122" s="2"/>
      <c r="F122" s="2"/>
      <c r="G122" s="2"/>
      <c r="H122" s="2"/>
    </row>
    <row r="123" spans="1:8" s="195" customFormat="1" hidden="1" x14ac:dyDescent="0.2">
      <c r="A123" s="201"/>
      <c r="B123" s="201" t="s">
        <v>235</v>
      </c>
      <c r="C123" s="200" t="s">
        <v>102</v>
      </c>
      <c r="E123" s="2"/>
      <c r="F123" s="2"/>
      <c r="G123" s="2"/>
      <c r="H123" s="2"/>
    </row>
    <row r="124" spans="1:8" s="195" customFormat="1" hidden="1" x14ac:dyDescent="0.2">
      <c r="A124" s="201"/>
      <c r="B124" s="201" t="s">
        <v>236</v>
      </c>
      <c r="C124" s="200" t="s">
        <v>237</v>
      </c>
      <c r="E124" s="2"/>
      <c r="F124" s="2"/>
      <c r="G124" s="2"/>
      <c r="H124" s="2"/>
    </row>
    <row r="125" spans="1:8" s="195" customFormat="1" hidden="1" x14ac:dyDescent="0.2">
      <c r="A125" s="201"/>
      <c r="B125" s="201" t="s">
        <v>156</v>
      </c>
      <c r="C125" s="200" t="s">
        <v>157</v>
      </c>
      <c r="E125" s="2"/>
      <c r="F125" s="2"/>
      <c r="G125" s="2"/>
      <c r="H125" s="2"/>
    </row>
    <row r="126" spans="1:8" s="195" customFormat="1" hidden="1" x14ac:dyDescent="0.2">
      <c r="A126" s="201"/>
      <c r="B126" s="217" t="s">
        <v>360</v>
      </c>
      <c r="C126" s="199" t="s">
        <v>328</v>
      </c>
      <c r="E126" s="2"/>
      <c r="F126" s="2"/>
      <c r="G126" s="2"/>
      <c r="H126" s="2"/>
    </row>
    <row r="127" spans="1:8" s="195" customFormat="1" hidden="1" x14ac:dyDescent="0.2">
      <c r="A127" s="201"/>
      <c r="B127" s="217" t="s">
        <v>340</v>
      </c>
      <c r="C127" s="199" t="s">
        <v>319</v>
      </c>
      <c r="E127" s="2"/>
      <c r="F127" s="2"/>
      <c r="G127" s="2"/>
      <c r="H127" s="2"/>
    </row>
    <row r="128" spans="1:8" s="195" customFormat="1" hidden="1" x14ac:dyDescent="0.2">
      <c r="A128" s="201"/>
      <c r="B128" s="217" t="s">
        <v>240</v>
      </c>
      <c r="C128" s="199" t="s">
        <v>241</v>
      </c>
      <c r="E128" s="2"/>
      <c r="F128" s="2"/>
      <c r="G128" s="2"/>
      <c r="H128" s="2"/>
    </row>
    <row r="129" spans="1:8" s="195" customFormat="1" hidden="1" x14ac:dyDescent="0.2">
      <c r="A129" s="201"/>
      <c r="B129" s="217" t="s">
        <v>242</v>
      </c>
      <c r="C129" s="199" t="s">
        <v>120</v>
      </c>
      <c r="E129" s="2"/>
      <c r="F129" s="2"/>
      <c r="G129" s="2"/>
      <c r="H129" s="2"/>
    </row>
    <row r="130" spans="1:8" s="195" customFormat="1" hidden="1" x14ac:dyDescent="0.2">
      <c r="A130" s="201"/>
      <c r="B130" s="201" t="s">
        <v>243</v>
      </c>
      <c r="C130" s="199" t="s">
        <v>244</v>
      </c>
      <c r="E130" s="2"/>
      <c r="F130" s="2"/>
      <c r="G130" s="2"/>
      <c r="H130" s="2"/>
    </row>
    <row r="131" spans="1:8" s="195" customFormat="1" hidden="1" x14ac:dyDescent="0.2">
      <c r="A131" s="201"/>
      <c r="B131" s="201" t="s">
        <v>163</v>
      </c>
      <c r="C131" s="199" t="s">
        <v>164</v>
      </c>
      <c r="E131" s="2"/>
      <c r="F131" s="2"/>
      <c r="G131" s="2"/>
      <c r="H131" s="2"/>
    </row>
    <row r="132" spans="1:8" s="195" customFormat="1" hidden="1" x14ac:dyDescent="0.2">
      <c r="A132" s="201"/>
      <c r="B132" s="217" t="s">
        <v>245</v>
      </c>
      <c r="C132" s="199" t="s">
        <v>246</v>
      </c>
      <c r="E132" s="2"/>
      <c r="F132" s="2"/>
      <c r="G132" s="2"/>
      <c r="H132" s="2"/>
    </row>
    <row r="133" spans="1:8" s="195" customFormat="1" hidden="1" x14ac:dyDescent="0.2">
      <c r="A133" s="201"/>
      <c r="B133" s="217" t="s">
        <v>344</v>
      </c>
      <c r="C133" s="199" t="s">
        <v>311</v>
      </c>
      <c r="E133" s="2"/>
      <c r="F133" s="2"/>
      <c r="G133" s="2"/>
      <c r="H133" s="2"/>
    </row>
    <row r="134" spans="1:8" s="195" customFormat="1" hidden="1" x14ac:dyDescent="0.2">
      <c r="A134" s="201"/>
      <c r="B134" s="201" t="s">
        <v>247</v>
      </c>
      <c r="C134" s="199" t="s">
        <v>248</v>
      </c>
      <c r="E134" s="2"/>
      <c r="F134" s="2"/>
      <c r="G134" s="2"/>
      <c r="H134" s="2"/>
    </row>
    <row r="135" spans="1:8" s="195" customFormat="1" hidden="1" x14ac:dyDescent="0.2">
      <c r="A135" s="201"/>
      <c r="B135" s="201" t="s">
        <v>249</v>
      </c>
      <c r="C135" s="199" t="s">
        <v>121</v>
      </c>
      <c r="E135" s="2"/>
      <c r="F135" s="2"/>
      <c r="G135" s="2"/>
      <c r="H135" s="2"/>
    </row>
    <row r="136" spans="1:8" s="195" customFormat="1" hidden="1" x14ac:dyDescent="0.2">
      <c r="A136" s="201"/>
      <c r="B136" s="201" t="s">
        <v>250</v>
      </c>
      <c r="C136" s="199" t="s">
        <v>115</v>
      </c>
      <c r="E136" s="2"/>
      <c r="F136" s="2"/>
      <c r="G136" s="2"/>
      <c r="H136" s="2"/>
    </row>
    <row r="137" spans="1:8" s="195" customFormat="1" hidden="1" x14ac:dyDescent="0.2">
      <c r="A137" s="201"/>
      <c r="B137" s="215" t="s">
        <v>158</v>
      </c>
      <c r="C137" s="199" t="s">
        <v>98</v>
      </c>
      <c r="E137" s="2"/>
      <c r="F137" s="2"/>
      <c r="G137" s="2"/>
      <c r="H137" s="2"/>
    </row>
    <row r="138" spans="1:8" s="195" customFormat="1" hidden="1" x14ac:dyDescent="0.2">
      <c r="A138" s="201"/>
      <c r="B138" s="201" t="s">
        <v>251</v>
      </c>
      <c r="C138" s="199" t="s">
        <v>252</v>
      </c>
      <c r="E138" s="2"/>
      <c r="F138" s="2"/>
      <c r="G138" s="2"/>
      <c r="H138" s="2"/>
    </row>
    <row r="139" spans="1:8" s="195" customFormat="1" hidden="1" x14ac:dyDescent="0.2">
      <c r="A139" s="201"/>
      <c r="B139" s="201" t="s">
        <v>253</v>
      </c>
      <c r="C139" s="199" t="s">
        <v>254</v>
      </c>
      <c r="E139" s="2"/>
      <c r="F139" s="2"/>
      <c r="G139" s="2"/>
      <c r="H139" s="2"/>
    </row>
    <row r="140" spans="1:8" s="195" customFormat="1" hidden="1" x14ac:dyDescent="0.2">
      <c r="A140" s="201"/>
      <c r="B140" s="216" t="s">
        <v>153</v>
      </c>
      <c r="C140" s="200" t="s">
        <v>154</v>
      </c>
      <c r="E140" s="2"/>
      <c r="F140" s="2"/>
      <c r="G140" s="2"/>
      <c r="H140" s="2"/>
    </row>
    <row r="141" spans="1:8" s="195" customFormat="1" hidden="1" x14ac:dyDescent="0.2">
      <c r="A141" s="201"/>
      <c r="B141" s="216" t="s">
        <v>255</v>
      </c>
      <c r="C141" s="199" t="s">
        <v>256</v>
      </c>
      <c r="E141" s="2"/>
      <c r="F141" s="2"/>
      <c r="G141" s="2"/>
      <c r="H141" s="2"/>
    </row>
    <row r="142" spans="1:8" s="195" customFormat="1" hidden="1" x14ac:dyDescent="0.2">
      <c r="A142" s="201"/>
      <c r="B142" s="216" t="s">
        <v>362</v>
      </c>
      <c r="C142" s="199" t="s">
        <v>331</v>
      </c>
      <c r="E142" s="2"/>
      <c r="F142" s="2"/>
      <c r="G142" s="2"/>
      <c r="H142" s="2"/>
    </row>
    <row r="143" spans="1:8" s="195" customFormat="1" hidden="1" x14ac:dyDescent="0.2">
      <c r="A143" s="201"/>
      <c r="B143" s="217" t="s">
        <v>257</v>
      </c>
      <c r="C143" s="199" t="s">
        <v>109</v>
      </c>
      <c r="E143" s="2"/>
      <c r="F143" s="2"/>
      <c r="G143" s="2"/>
      <c r="H143" s="2"/>
    </row>
    <row r="144" spans="1:8" s="40" customFormat="1" x14ac:dyDescent="0.2">
      <c r="A144" s="201"/>
      <c r="B144" s="201"/>
      <c r="C144" s="199"/>
      <c r="D144" s="195"/>
      <c r="E144" s="2"/>
      <c r="F144" s="2"/>
      <c r="G144" s="2"/>
      <c r="H144" s="2"/>
    </row>
    <row r="145" spans="1:8" s="40" customFormat="1" x14ac:dyDescent="0.2">
      <c r="A145" s="202">
        <f>SUM(A7:A144)</f>
        <v>3560</v>
      </c>
      <c r="B145" s="197"/>
      <c r="C145" s="194" t="s">
        <v>54</v>
      </c>
      <c r="D145" s="195"/>
      <c r="E145" s="2"/>
      <c r="F145" s="2"/>
      <c r="G145" s="2"/>
      <c r="H145" s="2"/>
    </row>
    <row r="146" spans="1:8" s="40" customFormat="1" x14ac:dyDescent="0.2">
      <c r="A146" s="198"/>
      <c r="B146" s="197"/>
      <c r="C146" s="194"/>
      <c r="D146" s="195"/>
      <c r="E146" s="2"/>
      <c r="F146" s="2"/>
      <c r="G146" s="2"/>
      <c r="H146" s="2"/>
    </row>
    <row r="147" spans="1:8" x14ac:dyDescent="0.2">
      <c r="A147" s="201">
        <v>-3560</v>
      </c>
      <c r="B147" s="203" t="s">
        <v>268</v>
      </c>
    </row>
    <row r="148" spans="1:8" s="39" customFormat="1" x14ac:dyDescent="0.2">
      <c r="A148" s="201"/>
      <c r="B148" s="195"/>
      <c r="C148" s="194"/>
      <c r="D148" s="195"/>
      <c r="E148" s="2"/>
      <c r="F148" s="2"/>
      <c r="G148" s="2"/>
      <c r="H148" s="2"/>
    </row>
    <row r="149" spans="1:8" s="39" customFormat="1" x14ac:dyDescent="0.2">
      <c r="A149" s="198">
        <f>SUM(A145:A148)</f>
        <v>0</v>
      </c>
      <c r="B149" s="195" t="s">
        <v>279</v>
      </c>
      <c r="C149" s="194"/>
      <c r="D149" s="195"/>
      <c r="E149" s="2"/>
      <c r="F149" s="2"/>
      <c r="G149" s="2"/>
      <c r="H149" s="2"/>
    </row>
  </sheetData>
  <sortState xmlns:xlrd2="http://schemas.microsoft.com/office/spreadsheetml/2017/richdata2" ref="A7:C144">
    <sortCondition descending="1" ref="A7:A144"/>
  </sortState>
  <pageMargins left="0.25" right="0.25" top="0.25" bottom="0.25" header="0.5" footer="0.5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5"/>
  <sheetViews>
    <sheetView workbookViewId="0">
      <selection activeCell="C1" sqref="C1"/>
    </sheetView>
  </sheetViews>
  <sheetFormatPr defaultColWidth="8.85546875" defaultRowHeight="12.75" x14ac:dyDescent="0.2"/>
  <cols>
    <col min="1" max="1" width="4.42578125" style="16" bestFit="1" customWidth="1"/>
    <col min="2" max="2" width="5.42578125" style="16" bestFit="1" customWidth="1"/>
    <col min="3" max="3" width="19.85546875" style="2" customWidth="1"/>
    <col min="4" max="6" width="5.28515625" style="2" customWidth="1"/>
    <col min="7" max="7" width="9.140625" style="2" customWidth="1"/>
    <col min="8" max="9" width="5.28515625" style="2" customWidth="1"/>
    <col min="10" max="10" width="8.85546875" style="2"/>
    <col min="11" max="11" width="9.5703125" style="40" bestFit="1" customWidth="1"/>
    <col min="12" max="12" width="9.140625" style="16" customWidth="1"/>
    <col min="13" max="13" width="8.85546875" style="2"/>
    <col min="14" max="14" width="11.140625" style="2" customWidth="1"/>
    <col min="15" max="16384" width="8.85546875" style="2"/>
  </cols>
  <sheetData>
    <row r="1" spans="1:15" x14ac:dyDescent="0.2">
      <c r="C1" s="30" t="s">
        <v>400</v>
      </c>
    </row>
    <row r="2" spans="1:15" x14ac:dyDescent="0.2">
      <c r="C2" s="188" t="s">
        <v>85</v>
      </c>
    </row>
    <row r="3" spans="1:15" ht="13.5" thickBot="1" x14ac:dyDescent="0.25">
      <c r="A3" s="145"/>
      <c r="B3" s="145"/>
      <c r="C3" s="145" t="s">
        <v>65</v>
      </c>
      <c r="D3" s="145">
        <v>1</v>
      </c>
      <c r="E3" s="145">
        <v>2</v>
      </c>
      <c r="F3" s="145">
        <v>3</v>
      </c>
      <c r="G3" s="146" t="s">
        <v>67</v>
      </c>
      <c r="H3" s="145">
        <v>4</v>
      </c>
      <c r="I3" s="145">
        <v>5</v>
      </c>
      <c r="J3" s="147" t="s">
        <v>1</v>
      </c>
      <c r="K3" s="148" t="s">
        <v>72</v>
      </c>
      <c r="L3" s="145" t="s">
        <v>86</v>
      </c>
      <c r="M3" s="175" t="s">
        <v>132</v>
      </c>
    </row>
    <row r="4" spans="1:15" s="1" customFormat="1" x14ac:dyDescent="0.2">
      <c r="A4" s="149">
        <v>1</v>
      </c>
      <c r="B4" s="149"/>
      <c r="C4" s="4"/>
      <c r="D4" s="5"/>
      <c r="E4" s="5"/>
      <c r="F4" s="59"/>
      <c r="G4" s="76">
        <f>D4+E4+F4</f>
        <v>0</v>
      </c>
      <c r="H4" s="59"/>
      <c r="I4" s="59"/>
      <c r="J4" s="150">
        <f>G4+H4+I4</f>
        <v>0</v>
      </c>
      <c r="K4" s="151" t="e">
        <f>SUM(J4/COUNT(D4:F4,H4:I4))</f>
        <v>#DIV/0!</v>
      </c>
      <c r="L4" s="153"/>
      <c r="M4" s="170"/>
    </row>
    <row r="5" spans="1:15" s="1" customFormat="1" x14ac:dyDescent="0.2">
      <c r="A5" s="152">
        <v>2</v>
      </c>
      <c r="B5" s="149"/>
      <c r="C5" s="6"/>
      <c r="D5" s="5"/>
      <c r="E5" s="5"/>
      <c r="F5" s="5"/>
      <c r="G5" s="76">
        <f>D5+E5+F5</f>
        <v>0</v>
      </c>
      <c r="H5" s="5"/>
      <c r="I5" s="5"/>
      <c r="J5" s="150">
        <f>G5+H5+I5</f>
        <v>0</v>
      </c>
      <c r="K5" s="151" t="e">
        <f>SUM(J5/COUNT(D5:F5,H5:I5))</f>
        <v>#DIV/0!</v>
      </c>
      <c r="L5" s="153"/>
      <c r="M5" s="6"/>
    </row>
    <row r="6" spans="1:15" s="1" customFormat="1" x14ac:dyDescent="0.2">
      <c r="A6" s="152">
        <v>3</v>
      </c>
      <c r="B6" s="152"/>
      <c r="C6" s="6"/>
      <c r="D6" s="5"/>
      <c r="E6" s="5"/>
      <c r="F6" s="5"/>
      <c r="G6" s="76">
        <f>D6+E6+F6</f>
        <v>0</v>
      </c>
      <c r="H6" s="5"/>
      <c r="I6" s="5"/>
      <c r="J6" s="150">
        <f>G6+H6+I6</f>
        <v>0</v>
      </c>
      <c r="K6" s="151" t="e">
        <f>SUM(J6/COUNT(D6:F6,H6:I6))</f>
        <v>#DIV/0!</v>
      </c>
      <c r="L6" s="153"/>
      <c r="M6" s="4"/>
      <c r="O6" s="49"/>
    </row>
    <row r="7" spans="1:15" s="1" customFormat="1" x14ac:dyDescent="0.2">
      <c r="A7" s="152">
        <v>4</v>
      </c>
      <c r="B7" s="152"/>
      <c r="C7" s="6"/>
      <c r="D7" s="5"/>
      <c r="E7" s="5"/>
      <c r="F7" s="5"/>
      <c r="G7" s="76">
        <f>D7+E7+F7</f>
        <v>0</v>
      </c>
      <c r="H7" s="5"/>
      <c r="I7" s="5"/>
      <c r="J7" s="150">
        <f>G7+H7+I7</f>
        <v>0</v>
      </c>
      <c r="K7" s="151" t="e">
        <f>SUM(J7/COUNT(D7:F7,H7:I7))</f>
        <v>#DIV/0!</v>
      </c>
      <c r="L7" s="153"/>
      <c r="M7" s="4"/>
    </row>
    <row r="8" spans="1:15" s="1" customFormat="1" x14ac:dyDescent="0.2">
      <c r="A8" s="152"/>
      <c r="B8" s="152"/>
      <c r="C8" s="52"/>
      <c r="D8" s="5"/>
      <c r="E8" s="5"/>
      <c r="F8" s="5"/>
      <c r="G8" s="76">
        <f t="shared" ref="G8:G10" si="0">D8+E8+F8</f>
        <v>0</v>
      </c>
      <c r="H8" s="5"/>
      <c r="I8" s="5"/>
      <c r="J8" s="150">
        <f t="shared" ref="J8:J10" si="1">G8+H8+I8</f>
        <v>0</v>
      </c>
      <c r="K8" s="151" t="e">
        <f t="shared" ref="K8:K10" si="2">SUM(J8/COUNT(D8:F8,H8:I8))</f>
        <v>#DIV/0!</v>
      </c>
      <c r="L8" s="153"/>
      <c r="M8" s="4"/>
    </row>
    <row r="9" spans="1:15" s="1" customFormat="1" x14ac:dyDescent="0.2">
      <c r="A9" s="152"/>
      <c r="B9" s="152"/>
      <c r="C9" s="52"/>
      <c r="D9" s="5"/>
      <c r="E9" s="5"/>
      <c r="F9" s="5"/>
      <c r="G9" s="76">
        <f t="shared" si="0"/>
        <v>0</v>
      </c>
      <c r="H9" s="5"/>
      <c r="I9" s="5"/>
      <c r="J9" s="150">
        <f t="shared" si="1"/>
        <v>0</v>
      </c>
      <c r="K9" s="151" t="e">
        <f t="shared" si="2"/>
        <v>#DIV/0!</v>
      </c>
      <c r="L9" s="153"/>
      <c r="M9" s="6"/>
    </row>
    <row r="10" spans="1:15" s="1" customFormat="1" x14ac:dyDescent="0.2">
      <c r="A10" s="152"/>
      <c r="B10" s="152"/>
      <c r="C10" s="52"/>
      <c r="D10" s="5"/>
      <c r="E10" s="5"/>
      <c r="F10" s="5"/>
      <c r="G10" s="76">
        <f t="shared" si="0"/>
        <v>0</v>
      </c>
      <c r="H10" s="5"/>
      <c r="I10" s="5"/>
      <c r="J10" s="150">
        <f t="shared" si="1"/>
        <v>0</v>
      </c>
      <c r="K10" s="151" t="e">
        <f t="shared" si="2"/>
        <v>#DIV/0!</v>
      </c>
      <c r="L10" s="153"/>
      <c r="M10" s="6"/>
    </row>
    <row r="11" spans="1:15" s="1" customFormat="1" x14ac:dyDescent="0.2">
      <c r="A11" s="152"/>
      <c r="B11" s="152"/>
      <c r="C11" s="174"/>
      <c r="D11" s="5"/>
      <c r="E11" s="5"/>
      <c r="F11" s="5"/>
      <c r="G11" s="76">
        <f>D11+E11+F11</f>
        <v>0</v>
      </c>
      <c r="H11" s="5"/>
      <c r="I11" s="5"/>
      <c r="J11" s="150">
        <f>G11+H11+I11</f>
        <v>0</v>
      </c>
      <c r="K11" s="151" t="e">
        <f>SUM(J11/COUNT(D11:F11,H11:I11))</f>
        <v>#DIV/0!</v>
      </c>
      <c r="L11" s="153"/>
      <c r="M11" s="6"/>
    </row>
    <row r="12" spans="1:15" s="1" customFormat="1" x14ac:dyDescent="0.2">
      <c r="A12" s="152"/>
      <c r="B12" s="152"/>
      <c r="C12" s="52"/>
      <c r="D12" s="5"/>
      <c r="E12" s="5"/>
      <c r="F12" s="5"/>
      <c r="G12" s="76">
        <f>D12+E12+F12</f>
        <v>0</v>
      </c>
      <c r="H12" s="5"/>
      <c r="I12" s="5"/>
      <c r="J12" s="150">
        <f>G12+H12+I12</f>
        <v>0</v>
      </c>
      <c r="K12" s="151" t="e">
        <f>SUM(J12/COUNT(D12:F12,H12:I12))</f>
        <v>#DIV/0!</v>
      </c>
      <c r="L12" s="153"/>
      <c r="M12" s="4"/>
      <c r="N12" s="49">
        <f>SUM(L4:L10)</f>
        <v>0</v>
      </c>
    </row>
    <row r="13" spans="1:15" s="1" customFormat="1" x14ac:dyDescent="0.2">
      <c r="A13" s="152"/>
      <c r="B13" s="152"/>
      <c r="C13" s="52"/>
      <c r="D13" s="5"/>
      <c r="E13" s="5"/>
      <c r="F13" s="5"/>
      <c r="G13" s="76"/>
      <c r="H13" s="5"/>
      <c r="I13" s="5"/>
      <c r="J13" s="150"/>
      <c r="K13" s="151"/>
      <c r="L13" s="153"/>
      <c r="M13" s="4"/>
    </row>
    <row r="14" spans="1:15" s="1" customFormat="1" x14ac:dyDescent="0.2">
      <c r="A14" s="152"/>
      <c r="B14" s="152"/>
      <c r="C14" s="174"/>
      <c r="D14" s="5"/>
      <c r="E14" s="5"/>
      <c r="F14" s="5"/>
      <c r="G14" s="76">
        <f t="shared" ref="G14:G19" si="3">D14+E14+F14</f>
        <v>0</v>
      </c>
      <c r="H14" s="5"/>
      <c r="I14" s="5"/>
      <c r="J14" s="150">
        <f t="shared" ref="J14:J19" si="4">G14+H14+I14</f>
        <v>0</v>
      </c>
      <c r="K14" s="151" t="e">
        <f t="shared" ref="K14:K19" si="5">SUM(J14/COUNT(D14:F14,H14:I14))</f>
        <v>#DIV/0!</v>
      </c>
      <c r="L14" s="153"/>
      <c r="M14" s="6"/>
    </row>
    <row r="15" spans="1:15" s="1" customFormat="1" x14ac:dyDescent="0.2">
      <c r="A15" s="152"/>
      <c r="B15" s="152"/>
      <c r="C15" s="174"/>
      <c r="D15" s="5"/>
      <c r="E15" s="5"/>
      <c r="F15" s="5"/>
      <c r="G15" s="76">
        <f t="shared" si="3"/>
        <v>0</v>
      </c>
      <c r="H15" s="5"/>
      <c r="I15" s="5"/>
      <c r="J15" s="150">
        <f t="shared" si="4"/>
        <v>0</v>
      </c>
      <c r="K15" s="151" t="e">
        <f t="shared" si="5"/>
        <v>#DIV/0!</v>
      </c>
      <c r="L15" s="153"/>
      <c r="M15" s="6"/>
    </row>
    <row r="16" spans="1:15" s="1" customFormat="1" x14ac:dyDescent="0.2">
      <c r="A16" s="152"/>
      <c r="B16" s="152"/>
      <c r="C16" s="52"/>
      <c r="D16" s="5"/>
      <c r="E16" s="5"/>
      <c r="F16" s="5"/>
      <c r="G16" s="76">
        <f t="shared" si="3"/>
        <v>0</v>
      </c>
      <c r="H16" s="5"/>
      <c r="I16" s="5"/>
      <c r="J16" s="150">
        <f t="shared" si="4"/>
        <v>0</v>
      </c>
      <c r="K16" s="151" t="e">
        <f t="shared" si="5"/>
        <v>#DIV/0!</v>
      </c>
      <c r="L16" s="153"/>
      <c r="M16" s="4"/>
    </row>
    <row r="17" spans="1:14" s="1" customFormat="1" x14ac:dyDescent="0.2">
      <c r="A17" s="152"/>
      <c r="B17" s="152"/>
      <c r="C17" s="52"/>
      <c r="D17" s="5"/>
      <c r="E17" s="5"/>
      <c r="F17" s="5"/>
      <c r="G17" s="76">
        <f t="shared" si="3"/>
        <v>0</v>
      </c>
      <c r="H17" s="5"/>
      <c r="I17" s="5"/>
      <c r="J17" s="150">
        <f t="shared" si="4"/>
        <v>0</v>
      </c>
      <c r="K17" s="151" t="e">
        <f t="shared" si="5"/>
        <v>#DIV/0!</v>
      </c>
      <c r="L17" s="153"/>
      <c r="M17" s="4"/>
    </row>
    <row r="18" spans="1:14" s="1" customFormat="1" x14ac:dyDescent="0.2">
      <c r="A18" s="152"/>
      <c r="B18" s="152"/>
      <c r="C18" s="52"/>
      <c r="D18" s="5"/>
      <c r="E18" s="5"/>
      <c r="F18" s="23"/>
      <c r="G18" s="76">
        <f t="shared" si="3"/>
        <v>0</v>
      </c>
      <c r="H18" s="18"/>
      <c r="I18" s="5"/>
      <c r="J18" s="150">
        <f t="shared" si="4"/>
        <v>0</v>
      </c>
      <c r="K18" s="151" t="e">
        <f t="shared" si="5"/>
        <v>#DIV/0!</v>
      </c>
      <c r="L18" s="153"/>
      <c r="M18" s="4"/>
      <c r="N18" s="49">
        <f>SUM(L14:L19)</f>
        <v>0</v>
      </c>
    </row>
    <row r="19" spans="1:14" s="1" customFormat="1" x14ac:dyDescent="0.2">
      <c r="A19" s="152"/>
      <c r="B19" s="152"/>
      <c r="C19" s="52"/>
      <c r="D19" s="5"/>
      <c r="E19" s="5"/>
      <c r="F19" s="23"/>
      <c r="G19" s="76">
        <f t="shared" si="3"/>
        <v>0</v>
      </c>
      <c r="H19" s="5"/>
      <c r="I19" s="5"/>
      <c r="J19" s="150">
        <f t="shared" si="4"/>
        <v>0</v>
      </c>
      <c r="K19" s="151" t="e">
        <f t="shared" si="5"/>
        <v>#DIV/0!</v>
      </c>
      <c r="L19" s="153"/>
      <c r="M19" s="4"/>
    </row>
    <row r="20" spans="1:14" ht="13.5" thickBot="1" x14ac:dyDescent="0.25">
      <c r="L20" s="154">
        <f>SUM(L4:L19)</f>
        <v>0</v>
      </c>
    </row>
    <row r="21" spans="1:14" ht="14.25" thickTop="1" thickBot="1" x14ac:dyDescent="0.25"/>
    <row r="22" spans="1:14" ht="13.5" thickBot="1" x14ac:dyDescent="0.25">
      <c r="J22" s="155"/>
      <c r="K22" s="156" t="s">
        <v>90</v>
      </c>
      <c r="L22" s="157">
        <v>200</v>
      </c>
    </row>
    <row r="23" spans="1:14" ht="13.5" thickBot="1" x14ac:dyDescent="0.25">
      <c r="K23" s="173" t="s">
        <v>122</v>
      </c>
      <c r="L23" s="157">
        <v>200</v>
      </c>
    </row>
    <row r="24" spans="1:14" ht="13.5" thickBot="1" x14ac:dyDescent="0.25">
      <c r="J24" s="155"/>
      <c r="K24" s="156" t="s">
        <v>91</v>
      </c>
      <c r="L24" s="157">
        <v>150</v>
      </c>
    </row>
    <row r="25" spans="1:14" ht="13.5" thickBot="1" x14ac:dyDescent="0.25">
      <c r="C25" s="1"/>
      <c r="J25" s="155"/>
      <c r="K25" s="156" t="s">
        <v>92</v>
      </c>
      <c r="L25" s="157">
        <v>100</v>
      </c>
    </row>
    <row r="26" spans="1:14" x14ac:dyDescent="0.2">
      <c r="A26" s="42"/>
      <c r="B26" s="42"/>
      <c r="C26" s="2" t="s">
        <v>297</v>
      </c>
    </row>
    <row r="27" spans="1:14" x14ac:dyDescent="0.2">
      <c r="A27" s="42"/>
      <c r="B27" s="42"/>
      <c r="C27" s="2" t="s">
        <v>130</v>
      </c>
    </row>
    <row r="28" spans="1:14" x14ac:dyDescent="0.2">
      <c r="A28" s="42"/>
      <c r="B28" s="42"/>
      <c r="C28" s="2" t="s">
        <v>131</v>
      </c>
    </row>
    <row r="29" spans="1:14" x14ac:dyDescent="0.2">
      <c r="A29" s="42"/>
      <c r="B29" s="42"/>
    </row>
    <row r="30" spans="1:14" x14ac:dyDescent="0.2">
      <c r="A30" s="42"/>
      <c r="B30" s="42"/>
    </row>
    <row r="31" spans="1:14" x14ac:dyDescent="0.2">
      <c r="A31" s="42"/>
      <c r="B31" s="42"/>
    </row>
    <row r="32" spans="1:14" x14ac:dyDescent="0.2">
      <c r="A32" s="42"/>
      <c r="B32" s="42"/>
    </row>
    <row r="33" spans="1:2" x14ac:dyDescent="0.2">
      <c r="A33" s="42"/>
      <c r="B33" s="42"/>
    </row>
    <row r="34" spans="1:2" x14ac:dyDescent="0.2">
      <c r="A34" s="42"/>
      <c r="B34" s="42"/>
    </row>
    <row r="35" spans="1:2" x14ac:dyDescent="0.2">
      <c r="A35" s="42"/>
      <c r="B35" s="42"/>
    </row>
  </sheetData>
  <sortState xmlns:xlrd2="http://schemas.microsoft.com/office/spreadsheetml/2017/richdata2" ref="B4:L7">
    <sortCondition descending="1" ref="J4:J7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B18-C905-459A-9CD8-3C40C751CAFA}">
  <dimension ref="A1:H59"/>
  <sheetViews>
    <sheetView workbookViewId="0">
      <selection activeCell="D23" sqref="D23"/>
    </sheetView>
  </sheetViews>
  <sheetFormatPr defaultRowHeight="15" x14ac:dyDescent="0.25"/>
  <cols>
    <col min="1" max="1" width="8.85546875" style="190"/>
    <col min="2" max="2" width="11.5703125" style="190" customWidth="1"/>
    <col min="3" max="3" width="18.5703125" customWidth="1"/>
    <col min="8" max="8" width="10.5703125" bestFit="1" customWidth="1"/>
  </cols>
  <sheetData>
    <row r="1" spans="1:8" x14ac:dyDescent="0.25">
      <c r="A1" s="1" t="s">
        <v>0</v>
      </c>
      <c r="B1" s="1"/>
      <c r="G1" t="s">
        <v>299</v>
      </c>
      <c r="H1" s="210">
        <v>44850</v>
      </c>
    </row>
    <row r="2" spans="1:8" x14ac:dyDescent="0.25">
      <c r="A2" s="1" t="s">
        <v>397</v>
      </c>
      <c r="B2" s="1"/>
    </row>
    <row r="4" spans="1:8" x14ac:dyDescent="0.25">
      <c r="A4" s="189" t="s">
        <v>269</v>
      </c>
      <c r="B4" s="190" t="s">
        <v>271</v>
      </c>
      <c r="C4" s="190" t="s">
        <v>270</v>
      </c>
      <c r="D4" s="190" t="s">
        <v>272</v>
      </c>
      <c r="E4" s="190" t="s">
        <v>273</v>
      </c>
      <c r="F4" s="190" t="s">
        <v>274</v>
      </c>
    </row>
    <row r="5" spans="1:8" x14ac:dyDescent="0.25">
      <c r="B5" s="190" t="s">
        <v>65</v>
      </c>
      <c r="C5" s="190" t="s">
        <v>65</v>
      </c>
      <c r="D5" s="190"/>
      <c r="E5" s="190" t="s">
        <v>275</v>
      </c>
      <c r="F5" s="190" t="s">
        <v>276</v>
      </c>
    </row>
    <row r="6" spans="1:8" x14ac:dyDescent="0.25">
      <c r="A6" s="189">
        <v>1</v>
      </c>
      <c r="B6" s="228" t="s">
        <v>475</v>
      </c>
      <c r="C6" t="s">
        <v>476</v>
      </c>
      <c r="D6" s="191">
        <v>25</v>
      </c>
    </row>
    <row r="7" spans="1:8" x14ac:dyDescent="0.25">
      <c r="A7" s="189">
        <v>2</v>
      </c>
      <c r="B7" s="228" t="s">
        <v>477</v>
      </c>
      <c r="C7" t="s">
        <v>478</v>
      </c>
      <c r="D7" s="191">
        <v>25</v>
      </c>
    </row>
    <row r="8" spans="1:8" x14ac:dyDescent="0.25">
      <c r="A8" s="189">
        <v>3</v>
      </c>
      <c r="B8" s="228" t="s">
        <v>479</v>
      </c>
      <c r="C8" t="s">
        <v>480</v>
      </c>
      <c r="D8" s="191">
        <v>25</v>
      </c>
    </row>
    <row r="9" spans="1:8" x14ac:dyDescent="0.25">
      <c r="A9" s="189">
        <v>4</v>
      </c>
      <c r="B9" s="228" t="s">
        <v>481</v>
      </c>
      <c r="C9" t="s">
        <v>482</v>
      </c>
      <c r="D9" s="191">
        <v>25</v>
      </c>
    </row>
    <row r="10" spans="1:8" x14ac:dyDescent="0.25">
      <c r="A10" s="189">
        <v>5</v>
      </c>
      <c r="B10" s="228" t="s">
        <v>483</v>
      </c>
      <c r="C10" t="s">
        <v>484</v>
      </c>
      <c r="D10" s="191">
        <v>25</v>
      </c>
    </row>
    <row r="11" spans="1:8" x14ac:dyDescent="0.25">
      <c r="A11" s="189">
        <v>6</v>
      </c>
      <c r="B11" s="228" t="s">
        <v>485</v>
      </c>
      <c r="C11" t="s">
        <v>486</v>
      </c>
      <c r="D11" s="191">
        <v>25</v>
      </c>
    </row>
    <row r="12" spans="1:8" x14ac:dyDescent="0.25">
      <c r="A12" s="189">
        <v>7</v>
      </c>
      <c r="B12" t="s">
        <v>487</v>
      </c>
      <c r="C12" t="s">
        <v>488</v>
      </c>
      <c r="D12" s="191">
        <v>25</v>
      </c>
    </row>
    <row r="13" spans="1:8" x14ac:dyDescent="0.25">
      <c r="A13" s="189">
        <v>8</v>
      </c>
      <c r="B13" s="228" t="s">
        <v>489</v>
      </c>
      <c r="C13" t="s">
        <v>490</v>
      </c>
      <c r="D13" s="191">
        <v>25</v>
      </c>
    </row>
    <row r="14" spans="1:8" x14ac:dyDescent="0.25">
      <c r="A14" s="189">
        <v>9</v>
      </c>
      <c r="B14" s="228" t="s">
        <v>491</v>
      </c>
      <c r="C14" t="s">
        <v>492</v>
      </c>
      <c r="D14" s="191">
        <v>25</v>
      </c>
    </row>
    <row r="15" spans="1:8" x14ac:dyDescent="0.25">
      <c r="A15" s="189">
        <v>10</v>
      </c>
      <c r="B15" t="s">
        <v>493</v>
      </c>
      <c r="C15" t="s">
        <v>494</v>
      </c>
      <c r="D15" s="191">
        <v>25</v>
      </c>
    </row>
    <row r="16" spans="1:8" x14ac:dyDescent="0.25">
      <c r="A16" s="189">
        <v>11</v>
      </c>
      <c r="B16" s="228" t="s">
        <v>495</v>
      </c>
      <c r="C16" t="s">
        <v>496</v>
      </c>
      <c r="D16" s="191">
        <v>25</v>
      </c>
    </row>
    <row r="17" spans="1:4" x14ac:dyDescent="0.25">
      <c r="A17" s="189">
        <v>12</v>
      </c>
      <c r="B17" s="228" t="s">
        <v>497</v>
      </c>
      <c r="C17" t="s">
        <v>498</v>
      </c>
      <c r="D17" s="191">
        <v>25</v>
      </c>
    </row>
    <row r="18" spans="1:4" x14ac:dyDescent="0.25">
      <c r="A18" s="189">
        <v>13</v>
      </c>
      <c r="B18" s="228" t="s">
        <v>499</v>
      </c>
      <c r="C18" t="s">
        <v>500</v>
      </c>
      <c r="D18" s="191">
        <v>25</v>
      </c>
    </row>
    <row r="19" spans="1:4" x14ac:dyDescent="0.25">
      <c r="A19" s="189">
        <v>14</v>
      </c>
      <c r="B19" s="228" t="s">
        <v>501</v>
      </c>
      <c r="C19" t="s">
        <v>502</v>
      </c>
      <c r="D19" s="191">
        <v>25</v>
      </c>
    </row>
    <row r="20" spans="1:4" x14ac:dyDescent="0.25">
      <c r="A20" s="189">
        <v>15</v>
      </c>
      <c r="B20" s="228" t="s">
        <v>503</v>
      </c>
      <c r="C20" t="s">
        <v>504</v>
      </c>
      <c r="D20" s="191">
        <v>25</v>
      </c>
    </row>
    <row r="21" spans="1:4" x14ac:dyDescent="0.25">
      <c r="A21" s="189">
        <v>16</v>
      </c>
      <c r="B21" s="228" t="s">
        <v>505</v>
      </c>
      <c r="C21" t="s">
        <v>506</v>
      </c>
      <c r="D21" s="191">
        <v>25</v>
      </c>
    </row>
    <row r="22" spans="1:4" x14ac:dyDescent="0.25">
      <c r="A22" s="189">
        <v>17</v>
      </c>
      <c r="B22" s="228" t="s">
        <v>507</v>
      </c>
      <c r="C22" t="s">
        <v>508</v>
      </c>
      <c r="D22" s="191">
        <v>25</v>
      </c>
    </row>
    <row r="23" spans="1:4" x14ac:dyDescent="0.25">
      <c r="A23" s="189">
        <v>18</v>
      </c>
      <c r="B23"/>
      <c r="D23" s="191"/>
    </row>
    <row r="24" spans="1:4" x14ac:dyDescent="0.25">
      <c r="A24" s="189">
        <v>19</v>
      </c>
      <c r="B24"/>
      <c r="D24" s="191"/>
    </row>
    <row r="25" spans="1:4" x14ac:dyDescent="0.25">
      <c r="A25" s="189">
        <v>20</v>
      </c>
      <c r="B25"/>
      <c r="D25" s="192"/>
    </row>
    <row r="26" spans="1:4" x14ac:dyDescent="0.25">
      <c r="A26" s="189">
        <v>21</v>
      </c>
      <c r="B26"/>
      <c r="D26" s="191"/>
    </row>
    <row r="27" spans="1:4" x14ac:dyDescent="0.25">
      <c r="A27" s="189">
        <v>22</v>
      </c>
      <c r="B27"/>
      <c r="D27" s="191"/>
    </row>
    <row r="28" spans="1:4" x14ac:dyDescent="0.25">
      <c r="A28" s="189">
        <v>23</v>
      </c>
      <c r="B28"/>
      <c r="D28" s="191"/>
    </row>
    <row r="29" spans="1:4" x14ac:dyDescent="0.25">
      <c r="A29" s="189">
        <v>24</v>
      </c>
      <c r="B29"/>
      <c r="D29" s="191"/>
    </row>
    <row r="30" spans="1:4" x14ac:dyDescent="0.25">
      <c r="A30" s="189">
        <v>25</v>
      </c>
      <c r="B30"/>
      <c r="D30" s="191"/>
    </row>
    <row r="31" spans="1:4" hidden="1" x14ac:dyDescent="0.25">
      <c r="A31" s="189">
        <v>26</v>
      </c>
      <c r="B31" s="189"/>
      <c r="D31" s="191"/>
    </row>
    <row r="32" spans="1:4" hidden="1" x14ac:dyDescent="0.25">
      <c r="A32" s="189">
        <v>27</v>
      </c>
      <c r="B32" s="189"/>
      <c r="D32" s="191"/>
    </row>
    <row r="33" spans="1:6" hidden="1" x14ac:dyDescent="0.25">
      <c r="A33" s="189">
        <v>28</v>
      </c>
      <c r="B33" s="189"/>
      <c r="D33" s="191"/>
    </row>
    <row r="34" spans="1:6" hidden="1" x14ac:dyDescent="0.25">
      <c r="A34" s="189">
        <v>29</v>
      </c>
      <c r="B34" s="189"/>
      <c r="D34" s="191"/>
    </row>
    <row r="35" spans="1:6" hidden="1" x14ac:dyDescent="0.25">
      <c r="A35" s="189">
        <v>30</v>
      </c>
      <c r="B35" s="189"/>
      <c r="D35" s="191"/>
    </row>
    <row r="36" spans="1:6" ht="15.75" thickBot="1" x14ac:dyDescent="0.3">
      <c r="D36" s="193">
        <f>SUM(D6:D35)</f>
        <v>425</v>
      </c>
    </row>
    <row r="37" spans="1:6" ht="15.75" thickTop="1" x14ac:dyDescent="0.25"/>
    <row r="38" spans="1:6" x14ac:dyDescent="0.25">
      <c r="A38" s="189" t="s">
        <v>277</v>
      </c>
      <c r="B38" s="190" t="s">
        <v>271</v>
      </c>
      <c r="C38" s="190" t="s">
        <v>270</v>
      </c>
      <c r="D38" s="190" t="s">
        <v>272</v>
      </c>
      <c r="E38" s="190" t="s">
        <v>273</v>
      </c>
      <c r="F38" s="190" t="s">
        <v>274</v>
      </c>
    </row>
    <row r="39" spans="1:6" x14ac:dyDescent="0.25">
      <c r="A39" s="189"/>
      <c r="B39" s="190" t="s">
        <v>65</v>
      </c>
      <c r="C39" s="190" t="s">
        <v>65</v>
      </c>
      <c r="D39" s="190"/>
      <c r="E39" s="190" t="s">
        <v>275</v>
      </c>
      <c r="F39" s="190" t="s">
        <v>276</v>
      </c>
    </row>
    <row r="40" spans="1:6" x14ac:dyDescent="0.25">
      <c r="A40" s="189">
        <v>1</v>
      </c>
      <c r="B40" s="211" t="s">
        <v>509</v>
      </c>
      <c r="C40" t="s">
        <v>510</v>
      </c>
      <c r="D40" s="191">
        <v>25</v>
      </c>
    </row>
    <row r="41" spans="1:6" x14ac:dyDescent="0.25">
      <c r="A41" s="189">
        <v>2</v>
      </c>
      <c r="B41" t="s">
        <v>520</v>
      </c>
      <c r="C41" t="s">
        <v>521</v>
      </c>
      <c r="D41" s="191">
        <v>25</v>
      </c>
    </row>
    <row r="42" spans="1:6" x14ac:dyDescent="0.25">
      <c r="A42" s="189">
        <v>3</v>
      </c>
      <c r="B42" t="s">
        <v>513</v>
      </c>
      <c r="C42" t="s">
        <v>514</v>
      </c>
      <c r="D42" s="191">
        <v>25</v>
      </c>
    </row>
    <row r="43" spans="1:6" x14ac:dyDescent="0.25">
      <c r="A43" s="189">
        <v>4</v>
      </c>
      <c r="B43" t="s">
        <v>519</v>
      </c>
      <c r="C43" t="s">
        <v>518</v>
      </c>
      <c r="D43" s="191">
        <v>25</v>
      </c>
    </row>
    <row r="44" spans="1:6" x14ac:dyDescent="0.25">
      <c r="A44" s="189">
        <v>5</v>
      </c>
      <c r="B44" s="211" t="s">
        <v>517</v>
      </c>
      <c r="C44" t="s">
        <v>518</v>
      </c>
      <c r="D44" s="191">
        <v>25</v>
      </c>
    </row>
    <row r="45" spans="1:6" x14ac:dyDescent="0.25">
      <c r="A45" s="189">
        <v>6</v>
      </c>
      <c r="B45" t="s">
        <v>511</v>
      </c>
      <c r="C45" t="s">
        <v>512</v>
      </c>
      <c r="D45" s="191">
        <v>25</v>
      </c>
    </row>
    <row r="46" spans="1:6" x14ac:dyDescent="0.25">
      <c r="A46" s="189">
        <v>7</v>
      </c>
      <c r="B46" t="s">
        <v>515</v>
      </c>
      <c r="C46" t="s">
        <v>516</v>
      </c>
      <c r="D46" s="191">
        <v>25</v>
      </c>
    </row>
    <row r="47" spans="1:6" x14ac:dyDescent="0.25">
      <c r="A47" s="189">
        <v>8</v>
      </c>
      <c r="B47"/>
      <c r="D47" s="191"/>
    </row>
    <row r="48" spans="1:6" x14ac:dyDescent="0.25">
      <c r="A48" s="189">
        <v>9</v>
      </c>
      <c r="B48"/>
      <c r="D48" s="191"/>
    </row>
    <row r="49" spans="1:4" x14ac:dyDescent="0.25">
      <c r="A49" s="189">
        <v>10</v>
      </c>
      <c r="B49"/>
      <c r="D49" s="191"/>
    </row>
    <row r="50" spans="1:4" x14ac:dyDescent="0.25">
      <c r="A50" s="189">
        <v>11</v>
      </c>
      <c r="B50"/>
      <c r="D50" s="191"/>
    </row>
    <row r="51" spans="1:4" x14ac:dyDescent="0.25">
      <c r="A51" s="189">
        <v>12</v>
      </c>
      <c r="B51"/>
      <c r="D51" s="191"/>
    </row>
    <row r="52" spans="1:4" x14ac:dyDescent="0.25">
      <c r="A52" s="189">
        <v>13</v>
      </c>
      <c r="B52"/>
      <c r="D52" s="191"/>
    </row>
    <row r="53" spans="1:4" x14ac:dyDescent="0.25">
      <c r="A53" s="189">
        <v>14</v>
      </c>
      <c r="B53"/>
      <c r="D53" s="191"/>
    </row>
    <row r="54" spans="1:4" x14ac:dyDescent="0.25">
      <c r="A54" s="189">
        <v>15</v>
      </c>
      <c r="B54"/>
      <c r="D54" s="191"/>
    </row>
    <row r="55" spans="1:4" x14ac:dyDescent="0.25">
      <c r="A55" s="189">
        <v>16</v>
      </c>
      <c r="B55"/>
      <c r="D55" s="191"/>
    </row>
    <row r="56" spans="1:4" hidden="1" x14ac:dyDescent="0.25">
      <c r="A56" s="189">
        <v>17</v>
      </c>
      <c r="B56" s="189"/>
      <c r="D56" s="191"/>
    </row>
    <row r="57" spans="1:4" hidden="1" x14ac:dyDescent="0.25">
      <c r="A57" s="189">
        <v>18</v>
      </c>
      <c r="B57" s="189"/>
      <c r="D57" s="191"/>
    </row>
    <row r="58" spans="1:4" ht="15.75" thickBot="1" x14ac:dyDescent="0.3">
      <c r="D58" s="193">
        <f>SUM(D40:D55)</f>
        <v>175</v>
      </c>
    </row>
    <row r="59" spans="1:4" ht="15.75" thickTop="1" x14ac:dyDescent="0.25"/>
  </sheetData>
  <sortState xmlns:xlrd2="http://schemas.microsoft.com/office/spreadsheetml/2017/richdata2" ref="B41:C46">
    <sortCondition ref="B40"/>
  </sortState>
  <pageMargins left="0.45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J1" sqref="J1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6.140625" style="2" bestFit="1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44850</v>
      </c>
    </row>
    <row r="2" spans="1:12" ht="13.5" thickBot="1" x14ac:dyDescent="0.25">
      <c r="A2" s="1" t="s">
        <v>3</v>
      </c>
      <c r="I2" s="8" t="s">
        <v>4</v>
      </c>
      <c r="J2" s="10">
        <v>203</v>
      </c>
    </row>
    <row r="3" spans="1:12" ht="13.5" thickBot="1" x14ac:dyDescent="0.25">
      <c r="I3" s="8" t="s">
        <v>471</v>
      </c>
      <c r="J3" s="11" t="s">
        <v>393</v>
      </c>
      <c r="K3" s="11"/>
    </row>
    <row r="4" spans="1:12" ht="15" customHeight="1" thickBot="1" x14ac:dyDescent="0.25">
      <c r="A4" s="12" t="s">
        <v>134</v>
      </c>
      <c r="B4" s="6"/>
      <c r="C4" s="3" t="s">
        <v>135</v>
      </c>
      <c r="I4" s="8" t="s">
        <v>5</v>
      </c>
      <c r="J4" s="14" t="s">
        <v>396</v>
      </c>
      <c r="K4" s="14"/>
    </row>
    <row r="5" spans="1:12" ht="15" customHeight="1" thickBot="1" x14ac:dyDescent="0.25">
      <c r="A5" s="6"/>
      <c r="B5" s="3" t="s">
        <v>6</v>
      </c>
      <c r="C5" s="3" t="s">
        <v>136</v>
      </c>
      <c r="I5" s="177" t="s">
        <v>133</v>
      </c>
      <c r="J5" s="178">
        <v>44885</v>
      </c>
      <c r="K5" s="179"/>
    </row>
    <row r="6" spans="1:12" ht="15" customHeight="1" thickBot="1" x14ac:dyDescent="0.25">
      <c r="A6" s="15" t="s">
        <v>7</v>
      </c>
      <c r="B6" s="5">
        <v>17</v>
      </c>
      <c r="C6" s="5">
        <v>10</v>
      </c>
      <c r="E6" s="176"/>
      <c r="F6" s="176"/>
      <c r="G6" s="176"/>
      <c r="H6" s="176"/>
      <c r="I6" s="177" t="s">
        <v>10</v>
      </c>
      <c r="J6" s="180" t="s">
        <v>391</v>
      </c>
      <c r="K6" s="180"/>
    </row>
    <row r="7" spans="1:12" ht="15" customHeight="1" thickBot="1" x14ac:dyDescent="0.25">
      <c r="A7" s="15" t="s">
        <v>8</v>
      </c>
      <c r="B7" s="5">
        <v>7</v>
      </c>
      <c r="C7" s="5">
        <v>6</v>
      </c>
      <c r="E7" s="176"/>
      <c r="F7" s="176"/>
      <c r="G7" s="176"/>
      <c r="H7" s="176"/>
      <c r="I7" s="177" t="s">
        <v>12</v>
      </c>
      <c r="J7" s="180" t="s">
        <v>396</v>
      </c>
      <c r="K7" s="180"/>
    </row>
    <row r="8" spans="1:12" ht="15" customHeight="1" x14ac:dyDescent="0.2">
      <c r="A8" s="15" t="s">
        <v>9</v>
      </c>
      <c r="B8" s="5">
        <v>27</v>
      </c>
      <c r="C8" s="5">
        <v>16</v>
      </c>
      <c r="E8" s="176"/>
      <c r="F8" s="176"/>
      <c r="G8" s="176"/>
      <c r="H8" s="176"/>
    </row>
    <row r="9" spans="1:12" ht="15" customHeight="1" x14ac:dyDescent="0.2">
      <c r="A9" s="15" t="s">
        <v>11</v>
      </c>
      <c r="B9" s="5">
        <v>4</v>
      </c>
      <c r="C9" s="5">
        <v>4</v>
      </c>
      <c r="E9" s="176"/>
      <c r="F9" s="176"/>
      <c r="G9" s="176"/>
      <c r="H9" s="176"/>
    </row>
    <row r="10" spans="1:12" ht="15" customHeight="1" x14ac:dyDescent="0.2">
      <c r="A10" s="181" t="s">
        <v>137</v>
      </c>
      <c r="B10" s="3">
        <f>SUM(B6:B9)</f>
        <v>55</v>
      </c>
      <c r="C10" s="3">
        <f>SUM(C6:C9)</f>
        <v>36</v>
      </c>
    </row>
    <row r="11" spans="1:12" ht="15" customHeight="1" x14ac:dyDescent="0.2">
      <c r="A11" s="15" t="s">
        <v>33</v>
      </c>
      <c r="B11" s="79">
        <f>B48</f>
        <v>3560</v>
      </c>
      <c r="C11" s="16"/>
    </row>
    <row r="12" spans="1:12" ht="15" customHeight="1" x14ac:dyDescent="0.2">
      <c r="A12" s="15" t="s">
        <v>138</v>
      </c>
      <c r="B12" s="5">
        <f>SUM('Boys Scratch'!X86+'Girls Scratch'!X30+'Boys Hdcp'!AN60+'Girls Hdcp'!AN33)</f>
        <v>413</v>
      </c>
      <c r="C12" s="16"/>
    </row>
    <row r="13" spans="1:12" ht="15" customHeight="1" x14ac:dyDescent="0.2">
      <c r="C13" s="16"/>
    </row>
    <row r="14" spans="1:12" ht="15" customHeight="1" x14ac:dyDescent="0.2">
      <c r="A14" s="241" t="s">
        <v>13</v>
      </c>
      <c r="B14" s="242"/>
      <c r="C14" s="242"/>
      <c r="D14" s="242"/>
      <c r="E14" s="243"/>
      <c r="F14" s="244" t="s">
        <v>14</v>
      </c>
      <c r="G14" s="244"/>
      <c r="H14" s="244"/>
      <c r="I14" s="244"/>
      <c r="J14" s="244"/>
      <c r="K14" s="244"/>
      <c r="L14" s="244"/>
    </row>
    <row r="15" spans="1:12" ht="15" customHeight="1" x14ac:dyDescent="0.2">
      <c r="A15" s="6"/>
      <c r="B15" s="3" t="s">
        <v>15</v>
      </c>
      <c r="C15" s="245" t="s">
        <v>16</v>
      </c>
      <c r="D15" s="245"/>
      <c r="E15" s="3" t="s">
        <v>17</v>
      </c>
      <c r="F15" s="246"/>
      <c r="G15" s="247"/>
      <c r="H15" s="248"/>
      <c r="I15" s="4" t="s">
        <v>18</v>
      </c>
      <c r="J15" s="249" t="s">
        <v>16</v>
      </c>
      <c r="K15" s="250"/>
      <c r="L15" s="4" t="s">
        <v>17</v>
      </c>
    </row>
    <row r="16" spans="1:12" ht="15" customHeight="1" x14ac:dyDescent="0.2">
      <c r="A16" s="15" t="s">
        <v>7</v>
      </c>
      <c r="B16" s="5">
        <v>705</v>
      </c>
      <c r="C16" s="240" t="s">
        <v>95</v>
      </c>
      <c r="D16" s="240"/>
      <c r="E16" s="17">
        <v>25</v>
      </c>
      <c r="F16" s="251" t="s">
        <v>7</v>
      </c>
      <c r="G16" s="251"/>
      <c r="H16" s="251"/>
      <c r="I16" s="18">
        <v>289</v>
      </c>
      <c r="J16" s="252" t="s">
        <v>100</v>
      </c>
      <c r="K16" s="253"/>
      <c r="L16" s="19">
        <v>15</v>
      </c>
    </row>
    <row r="17" spans="1:12" ht="15" customHeight="1" x14ac:dyDescent="0.2">
      <c r="A17" s="15" t="s">
        <v>8</v>
      </c>
      <c r="B17" s="5">
        <v>607</v>
      </c>
      <c r="C17" s="240" t="s">
        <v>128</v>
      </c>
      <c r="D17" s="240"/>
      <c r="E17" s="17">
        <v>25</v>
      </c>
      <c r="F17" s="251" t="s">
        <v>8</v>
      </c>
      <c r="G17" s="251"/>
      <c r="H17" s="251"/>
      <c r="I17" s="18">
        <v>248</v>
      </c>
      <c r="J17" s="254" t="s">
        <v>173</v>
      </c>
      <c r="K17" s="254"/>
      <c r="L17" s="213">
        <v>15</v>
      </c>
    </row>
    <row r="18" spans="1:12" ht="15" customHeight="1" x14ac:dyDescent="0.2">
      <c r="A18" s="15" t="s">
        <v>9</v>
      </c>
      <c r="B18" s="5">
        <v>621</v>
      </c>
      <c r="C18" s="240" t="s">
        <v>433</v>
      </c>
      <c r="D18" s="240"/>
      <c r="E18" s="19">
        <v>25</v>
      </c>
      <c r="F18" s="20" t="s">
        <v>9</v>
      </c>
      <c r="G18" s="20"/>
      <c r="H18" s="20"/>
      <c r="I18" s="5">
        <v>269</v>
      </c>
      <c r="J18" s="252" t="s">
        <v>426</v>
      </c>
      <c r="K18" s="253"/>
      <c r="L18" s="19">
        <v>15</v>
      </c>
    </row>
    <row r="19" spans="1:12" ht="15" customHeight="1" x14ac:dyDescent="0.2">
      <c r="A19" s="15" t="s">
        <v>11</v>
      </c>
      <c r="B19" s="5">
        <v>498</v>
      </c>
      <c r="C19" s="240" t="s">
        <v>312</v>
      </c>
      <c r="D19" s="240"/>
      <c r="E19" s="19">
        <v>25</v>
      </c>
      <c r="F19" s="232" t="s">
        <v>11</v>
      </c>
      <c r="G19" s="233"/>
      <c r="H19" s="234"/>
      <c r="I19" s="5">
        <v>190</v>
      </c>
      <c r="J19" s="240" t="s">
        <v>354</v>
      </c>
      <c r="K19" s="240"/>
      <c r="L19" s="19">
        <v>15</v>
      </c>
    </row>
    <row r="20" spans="1:12" ht="15" customHeight="1" x14ac:dyDescent="0.2">
      <c r="A20" s="21" t="s">
        <v>19</v>
      </c>
      <c r="B20" s="13"/>
      <c r="C20" s="22" t="s">
        <v>20</v>
      </c>
      <c r="D20" s="22"/>
      <c r="E20" s="3" t="s">
        <v>17</v>
      </c>
      <c r="F20" s="255" t="s">
        <v>19</v>
      </c>
      <c r="G20" s="256"/>
      <c r="H20" s="257"/>
      <c r="I20" s="13"/>
      <c r="J20" s="22" t="s">
        <v>21</v>
      </c>
      <c r="K20" s="22"/>
      <c r="L20" s="3" t="s">
        <v>17</v>
      </c>
    </row>
    <row r="21" spans="1:12" ht="15" customHeight="1" x14ac:dyDescent="0.2">
      <c r="A21" s="15">
        <v>1</v>
      </c>
      <c r="B21" s="6" t="s">
        <v>22</v>
      </c>
      <c r="C21" s="235" t="s">
        <v>325</v>
      </c>
      <c r="D21" s="236"/>
      <c r="E21" s="19">
        <v>25</v>
      </c>
      <c r="F21" s="232">
        <v>1</v>
      </c>
      <c r="G21" s="233"/>
      <c r="H21" s="234"/>
      <c r="I21" s="6" t="s">
        <v>22</v>
      </c>
      <c r="J21" s="235" t="s">
        <v>312</v>
      </c>
      <c r="K21" s="236"/>
      <c r="L21" s="19">
        <v>25</v>
      </c>
    </row>
    <row r="22" spans="1:12" ht="15" customHeight="1" x14ac:dyDescent="0.2">
      <c r="A22" s="6"/>
      <c r="B22" s="6" t="s">
        <v>23</v>
      </c>
      <c r="C22" s="235" t="s">
        <v>93</v>
      </c>
      <c r="D22" s="236"/>
      <c r="E22" s="19">
        <v>15</v>
      </c>
      <c r="F22" s="237"/>
      <c r="G22" s="238"/>
      <c r="H22" s="239"/>
      <c r="I22" s="6" t="s">
        <v>23</v>
      </c>
      <c r="J22" s="235" t="s">
        <v>310</v>
      </c>
      <c r="K22" s="236"/>
      <c r="L22" s="19">
        <v>15</v>
      </c>
    </row>
    <row r="23" spans="1:12" ht="15" customHeight="1" x14ac:dyDescent="0.2">
      <c r="A23" s="13"/>
      <c r="B23" s="13"/>
      <c r="C23" s="22" t="s">
        <v>20</v>
      </c>
      <c r="D23" s="22"/>
      <c r="E23" s="24"/>
      <c r="F23" s="229"/>
      <c r="G23" s="230"/>
      <c r="H23" s="231"/>
      <c r="I23" s="13"/>
      <c r="J23" s="22" t="s">
        <v>21</v>
      </c>
      <c r="K23" s="22"/>
      <c r="L23" s="24"/>
    </row>
    <row r="24" spans="1:12" ht="15" customHeight="1" x14ac:dyDescent="0.2">
      <c r="A24" s="15">
        <v>2</v>
      </c>
      <c r="B24" s="6" t="s">
        <v>22</v>
      </c>
      <c r="C24" s="235" t="s">
        <v>100</v>
      </c>
      <c r="D24" s="236"/>
      <c r="E24" s="19">
        <v>25</v>
      </c>
      <c r="F24" s="232">
        <v>2</v>
      </c>
      <c r="G24" s="233"/>
      <c r="H24" s="234"/>
      <c r="I24" s="6" t="s">
        <v>22</v>
      </c>
      <c r="J24" s="235" t="s">
        <v>312</v>
      </c>
      <c r="K24" s="236"/>
      <c r="L24" s="19">
        <v>25</v>
      </c>
    </row>
    <row r="25" spans="1:12" ht="15" customHeight="1" x14ac:dyDescent="0.2">
      <c r="A25" s="6"/>
      <c r="B25" s="6" t="s">
        <v>23</v>
      </c>
      <c r="C25" s="235" t="s">
        <v>324</v>
      </c>
      <c r="D25" s="236"/>
      <c r="E25" s="19">
        <v>15</v>
      </c>
      <c r="F25" s="237"/>
      <c r="G25" s="238"/>
      <c r="H25" s="239"/>
      <c r="I25" s="6" t="s">
        <v>23</v>
      </c>
      <c r="J25" s="235" t="s">
        <v>371</v>
      </c>
      <c r="K25" s="236"/>
      <c r="L25" s="19">
        <v>15</v>
      </c>
    </row>
    <row r="26" spans="1:12" ht="15" customHeight="1" x14ac:dyDescent="0.2">
      <c r="A26" s="13"/>
      <c r="B26" s="13"/>
      <c r="C26" s="22" t="s">
        <v>20</v>
      </c>
      <c r="D26" s="22"/>
      <c r="E26" s="24"/>
      <c r="F26" s="229"/>
      <c r="G26" s="230"/>
      <c r="H26" s="231"/>
      <c r="I26" s="13"/>
      <c r="J26" s="22" t="s">
        <v>21</v>
      </c>
      <c r="K26" s="22"/>
      <c r="L26" s="24"/>
    </row>
    <row r="27" spans="1:12" ht="15" customHeight="1" x14ac:dyDescent="0.2">
      <c r="A27" s="15">
        <v>3</v>
      </c>
      <c r="B27" s="6" t="s">
        <v>22</v>
      </c>
      <c r="C27" s="235" t="s">
        <v>100</v>
      </c>
      <c r="D27" s="236"/>
      <c r="E27" s="19">
        <v>25</v>
      </c>
      <c r="F27" s="232">
        <v>3</v>
      </c>
      <c r="G27" s="233"/>
      <c r="H27" s="234"/>
      <c r="I27" s="6" t="s">
        <v>22</v>
      </c>
      <c r="J27" s="235" t="s">
        <v>309</v>
      </c>
      <c r="K27" s="236"/>
      <c r="L27" s="19">
        <v>25</v>
      </c>
    </row>
    <row r="28" spans="1:12" ht="15" customHeight="1" x14ac:dyDescent="0.2">
      <c r="A28" s="6"/>
      <c r="B28" s="6" t="s">
        <v>23</v>
      </c>
      <c r="C28" s="235" t="s">
        <v>173</v>
      </c>
      <c r="D28" s="236"/>
      <c r="E28" s="19">
        <v>15</v>
      </c>
      <c r="F28" s="237"/>
      <c r="G28" s="238"/>
      <c r="H28" s="239"/>
      <c r="I28" s="6" t="s">
        <v>23</v>
      </c>
      <c r="J28" s="235" t="s">
        <v>304</v>
      </c>
      <c r="K28" s="236"/>
      <c r="L28" s="19">
        <v>15</v>
      </c>
    </row>
    <row r="29" spans="1:12" ht="15" customHeight="1" x14ac:dyDescent="0.2">
      <c r="A29" s="13"/>
      <c r="B29" s="13"/>
      <c r="C29" s="22" t="s">
        <v>20</v>
      </c>
      <c r="D29" s="22"/>
      <c r="E29" s="24"/>
      <c r="F29" s="229"/>
      <c r="G29" s="230"/>
      <c r="H29" s="231"/>
      <c r="I29" s="13"/>
      <c r="J29" s="22" t="s">
        <v>21</v>
      </c>
      <c r="K29" s="22"/>
      <c r="L29" s="24"/>
    </row>
    <row r="30" spans="1:12" ht="15" customHeight="1" x14ac:dyDescent="0.2">
      <c r="A30" s="15">
        <v>4</v>
      </c>
      <c r="B30" s="6" t="s">
        <v>22</v>
      </c>
      <c r="C30" s="235" t="s">
        <v>118</v>
      </c>
      <c r="D30" s="236"/>
      <c r="E30" s="19">
        <v>25</v>
      </c>
      <c r="F30" s="232">
        <v>4</v>
      </c>
      <c r="G30" s="233"/>
      <c r="H30" s="234"/>
      <c r="I30" s="6" t="s">
        <v>22</v>
      </c>
      <c r="J30" s="235" t="s">
        <v>309</v>
      </c>
      <c r="K30" s="236"/>
      <c r="L30" s="19">
        <v>25</v>
      </c>
    </row>
    <row r="31" spans="1:12" ht="15" customHeight="1" x14ac:dyDescent="0.2">
      <c r="A31" s="6"/>
      <c r="B31" s="6" t="s">
        <v>23</v>
      </c>
      <c r="C31" s="235" t="s">
        <v>95</v>
      </c>
      <c r="D31" s="236"/>
      <c r="E31" s="19">
        <v>15</v>
      </c>
      <c r="F31" s="237"/>
      <c r="G31" s="238"/>
      <c r="H31" s="239"/>
      <c r="I31" s="6" t="s">
        <v>23</v>
      </c>
      <c r="J31" s="235" t="s">
        <v>304</v>
      </c>
      <c r="K31" s="236"/>
      <c r="L31" s="19">
        <v>15</v>
      </c>
    </row>
    <row r="32" spans="1:12" ht="15" customHeight="1" x14ac:dyDescent="0.2">
      <c r="A32" s="13"/>
      <c r="B32" s="13"/>
      <c r="C32" s="22" t="s">
        <v>20</v>
      </c>
      <c r="D32" s="22"/>
      <c r="E32" s="24"/>
      <c r="F32" s="229"/>
      <c r="G32" s="230"/>
      <c r="H32" s="231"/>
      <c r="I32" s="13"/>
      <c r="J32" s="22" t="s">
        <v>21</v>
      </c>
      <c r="K32" s="22"/>
      <c r="L32" s="24"/>
    </row>
    <row r="33" spans="1:12" ht="15" customHeight="1" x14ac:dyDescent="0.2">
      <c r="A33" s="15">
        <v>5</v>
      </c>
      <c r="B33" s="6" t="s">
        <v>22</v>
      </c>
      <c r="C33" s="235" t="s">
        <v>118</v>
      </c>
      <c r="D33" s="236"/>
      <c r="E33" s="19">
        <v>25</v>
      </c>
      <c r="F33" s="232"/>
      <c r="G33" s="233"/>
      <c r="H33" s="234"/>
      <c r="I33" s="6" t="s">
        <v>22</v>
      </c>
      <c r="J33" s="235"/>
      <c r="K33" s="236"/>
      <c r="L33" s="19">
        <v>25</v>
      </c>
    </row>
    <row r="34" spans="1:12" ht="15" customHeight="1" x14ac:dyDescent="0.2">
      <c r="A34" s="6"/>
      <c r="B34" s="6" t="s">
        <v>23</v>
      </c>
      <c r="C34" s="235" t="s">
        <v>522</v>
      </c>
      <c r="D34" s="236"/>
      <c r="E34" s="19">
        <v>15</v>
      </c>
      <c r="F34" s="237"/>
      <c r="G34" s="238"/>
      <c r="H34" s="239"/>
      <c r="I34" s="6" t="s">
        <v>23</v>
      </c>
      <c r="J34" s="235"/>
      <c r="K34" s="236"/>
      <c r="L34" s="19">
        <v>15</v>
      </c>
    </row>
    <row r="35" spans="1:12" ht="15" customHeight="1" x14ac:dyDescent="0.2">
      <c r="A35" s="13"/>
      <c r="B35" s="13"/>
      <c r="C35" s="22" t="s">
        <v>20</v>
      </c>
      <c r="D35" s="22"/>
      <c r="E35" s="24"/>
      <c r="F35" s="229"/>
      <c r="G35" s="230"/>
      <c r="H35" s="231"/>
      <c r="I35" s="13"/>
      <c r="J35" s="22"/>
      <c r="K35" s="22"/>
      <c r="L35" s="24"/>
    </row>
    <row r="36" spans="1:12" ht="15" customHeight="1" x14ac:dyDescent="0.2">
      <c r="A36" s="15"/>
      <c r="B36" s="6" t="s">
        <v>22</v>
      </c>
      <c r="C36" s="235"/>
      <c r="D36" s="236"/>
      <c r="E36" s="19"/>
      <c r="F36" s="232"/>
      <c r="G36" s="233"/>
      <c r="H36" s="234"/>
      <c r="I36" s="6" t="s">
        <v>22</v>
      </c>
      <c r="J36" s="235"/>
      <c r="K36" s="236"/>
      <c r="L36" s="19"/>
    </row>
    <row r="37" spans="1:12" ht="15" customHeight="1" x14ac:dyDescent="0.2">
      <c r="A37" s="6"/>
      <c r="B37" s="6" t="s">
        <v>23</v>
      </c>
      <c r="C37" s="235"/>
      <c r="D37" s="236"/>
      <c r="E37" s="19"/>
      <c r="F37" s="237"/>
      <c r="G37" s="238"/>
      <c r="H37" s="239"/>
      <c r="I37" s="6" t="s">
        <v>23</v>
      </c>
      <c r="J37" s="235"/>
      <c r="K37" s="236"/>
      <c r="L37" s="19"/>
    </row>
    <row r="38" spans="1:12" ht="15" customHeight="1" x14ac:dyDescent="0.2">
      <c r="A38" s="13"/>
      <c r="B38" s="13"/>
      <c r="C38" s="22" t="s">
        <v>20</v>
      </c>
      <c r="D38" s="22"/>
      <c r="E38" s="24"/>
      <c r="F38" s="229"/>
      <c r="G38" s="230"/>
      <c r="H38" s="231"/>
      <c r="I38" s="13"/>
      <c r="J38" s="22"/>
      <c r="K38" s="22"/>
      <c r="L38" s="24"/>
    </row>
    <row r="39" spans="1:12" ht="15" customHeight="1" x14ac:dyDescent="0.2">
      <c r="A39" s="15"/>
      <c r="B39" s="6" t="s">
        <v>22</v>
      </c>
      <c r="C39" s="235"/>
      <c r="D39" s="236"/>
      <c r="E39" s="19"/>
      <c r="F39" s="232"/>
      <c r="G39" s="233"/>
      <c r="H39" s="234"/>
      <c r="I39" s="6" t="s">
        <v>22</v>
      </c>
      <c r="J39" s="235"/>
      <c r="K39" s="236"/>
      <c r="L39" s="19"/>
    </row>
    <row r="40" spans="1:12" ht="15" customHeight="1" x14ac:dyDescent="0.2">
      <c r="A40" s="6"/>
      <c r="B40" s="6" t="s">
        <v>23</v>
      </c>
      <c r="C40" s="235"/>
      <c r="D40" s="236"/>
      <c r="E40" s="19"/>
      <c r="F40" s="237"/>
      <c r="G40" s="238"/>
      <c r="H40" s="239"/>
      <c r="I40" s="6" t="s">
        <v>23</v>
      </c>
      <c r="J40" s="235"/>
      <c r="K40" s="236"/>
      <c r="L40" s="19"/>
    </row>
    <row r="41" spans="1:12" ht="15" customHeight="1" x14ac:dyDescent="0.2">
      <c r="A41" s="12" t="s">
        <v>24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15" customHeight="1" x14ac:dyDescent="0.2">
      <c r="A42" s="6"/>
      <c r="B42" s="4" t="s">
        <v>22</v>
      </c>
      <c r="C42" s="4" t="s">
        <v>23</v>
      </c>
      <c r="D42" s="4" t="s">
        <v>25</v>
      </c>
      <c r="E42" s="4" t="s">
        <v>26</v>
      </c>
      <c r="F42" s="4" t="s">
        <v>27</v>
      </c>
      <c r="G42" s="4" t="s">
        <v>28</v>
      </c>
      <c r="H42" s="4" t="s">
        <v>29</v>
      </c>
      <c r="I42" s="4" t="s">
        <v>30</v>
      </c>
      <c r="J42" s="4" t="s">
        <v>31</v>
      </c>
      <c r="K42" s="4" t="s">
        <v>32</v>
      </c>
      <c r="L42" s="4" t="s">
        <v>1</v>
      </c>
    </row>
    <row r="43" spans="1:12" ht="15" customHeight="1" x14ac:dyDescent="0.2">
      <c r="A43" s="15" t="s">
        <v>7</v>
      </c>
      <c r="B43" s="25">
        <v>319</v>
      </c>
      <c r="C43" s="25">
        <v>179</v>
      </c>
      <c r="D43" s="25">
        <v>141</v>
      </c>
      <c r="E43" s="25">
        <v>122</v>
      </c>
      <c r="F43" s="25">
        <v>94</v>
      </c>
      <c r="G43" s="25">
        <v>85</v>
      </c>
      <c r="H43" s="25"/>
      <c r="I43" s="25"/>
      <c r="J43" s="25"/>
      <c r="K43" s="25"/>
      <c r="L43" s="25">
        <f>SUM(B43:K43)</f>
        <v>940</v>
      </c>
    </row>
    <row r="44" spans="1:12" ht="15" customHeight="1" x14ac:dyDescent="0.2">
      <c r="A44" s="15" t="s">
        <v>8</v>
      </c>
      <c r="B44" s="25">
        <v>175</v>
      </c>
      <c r="C44" s="25">
        <v>102</v>
      </c>
      <c r="D44" s="25">
        <v>65</v>
      </c>
      <c r="E44" s="25">
        <v>25</v>
      </c>
      <c r="F44" s="25">
        <v>20</v>
      </c>
      <c r="G44" s="25"/>
      <c r="H44" s="25"/>
      <c r="I44" s="25"/>
      <c r="J44" s="25"/>
      <c r="K44" s="25"/>
      <c r="L44" s="25">
        <f>SUM(B44:K44)</f>
        <v>387</v>
      </c>
    </row>
    <row r="45" spans="1:12" ht="15" customHeight="1" x14ac:dyDescent="0.2">
      <c r="A45" s="15" t="s">
        <v>9</v>
      </c>
      <c r="B45" s="25">
        <v>461</v>
      </c>
      <c r="C45" s="25">
        <v>254</v>
      </c>
      <c r="D45" s="25">
        <v>179</v>
      </c>
      <c r="E45" s="25">
        <v>142</v>
      </c>
      <c r="F45" s="25">
        <v>127</v>
      </c>
      <c r="G45" s="25">
        <v>104</v>
      </c>
      <c r="H45" s="25">
        <v>90</v>
      </c>
      <c r="I45" s="25">
        <v>75</v>
      </c>
      <c r="J45" s="25">
        <v>60</v>
      </c>
      <c r="K45" s="25"/>
      <c r="L45" s="25">
        <f>SUM(B45:K45)</f>
        <v>1492</v>
      </c>
    </row>
    <row r="46" spans="1:12" ht="15" customHeight="1" x14ac:dyDescent="0.2">
      <c r="A46" s="15" t="s">
        <v>11</v>
      </c>
      <c r="B46" s="25">
        <v>100</v>
      </c>
      <c r="C46" s="25">
        <v>75</v>
      </c>
      <c r="D46" s="25">
        <v>25</v>
      </c>
      <c r="E46" s="25">
        <v>21</v>
      </c>
      <c r="F46" s="25"/>
      <c r="G46" s="25"/>
      <c r="H46" s="25"/>
      <c r="I46" s="25"/>
      <c r="J46" s="25"/>
      <c r="K46" s="25"/>
      <c r="L46" s="25">
        <f>SUM(B46:K46)</f>
        <v>221</v>
      </c>
    </row>
    <row r="47" spans="1:12" x14ac:dyDescent="0.2">
      <c r="L47" s="26">
        <f>SUM(L43:L46)</f>
        <v>3040</v>
      </c>
    </row>
    <row r="48" spans="1:12" x14ac:dyDescent="0.2">
      <c r="A48" s="27" t="s">
        <v>33</v>
      </c>
      <c r="B48" s="28">
        <f>SUM(L47+L48+L49)</f>
        <v>3560</v>
      </c>
      <c r="K48" s="29" t="s">
        <v>19</v>
      </c>
      <c r="L48" s="26">
        <v>360</v>
      </c>
    </row>
    <row r="49" spans="1:12" x14ac:dyDescent="0.2">
      <c r="A49" s="30" t="s">
        <v>34</v>
      </c>
      <c r="I49" s="4"/>
      <c r="J49" s="4"/>
      <c r="K49" s="31" t="s">
        <v>35</v>
      </c>
      <c r="L49" s="32">
        <v>160</v>
      </c>
    </row>
    <row r="50" spans="1:12" x14ac:dyDescent="0.2">
      <c r="A50" s="33" t="s">
        <v>296</v>
      </c>
      <c r="B50" s="34"/>
      <c r="C50" s="34"/>
      <c r="D50" s="34"/>
    </row>
    <row r="51" spans="1:12" x14ac:dyDescent="0.2">
      <c r="A51" s="35" t="s">
        <v>89</v>
      </c>
      <c r="B51" s="36"/>
      <c r="C51" s="36"/>
      <c r="D51" s="36"/>
      <c r="E51" s="36"/>
      <c r="F51" s="36"/>
      <c r="G51" s="36"/>
      <c r="H51" s="36"/>
      <c r="I51" s="36"/>
    </row>
    <row r="52" spans="1:12" ht="13.5" thickBot="1" x14ac:dyDescent="0.25">
      <c r="A52" s="1"/>
      <c r="B52" s="37"/>
    </row>
    <row r="53" spans="1:12" ht="13.5" thickBot="1" x14ac:dyDescent="0.25">
      <c r="A53" s="44"/>
      <c r="B53" s="38">
        <f>SUM(B48+B54+B55+B56+B57)</f>
        <v>3560</v>
      </c>
      <c r="C53" s="1" t="s">
        <v>114</v>
      </c>
    </row>
    <row r="54" spans="1:12" x14ac:dyDescent="0.2">
      <c r="A54" s="44"/>
      <c r="B54" s="86"/>
    </row>
    <row r="55" spans="1:12" x14ac:dyDescent="0.2">
      <c r="A55" s="44"/>
      <c r="B55" s="37"/>
    </row>
    <row r="56" spans="1:12" x14ac:dyDescent="0.2">
      <c r="A56" s="44"/>
      <c r="B56" s="37"/>
    </row>
    <row r="57" spans="1:12" x14ac:dyDescent="0.2">
      <c r="A57" s="44"/>
      <c r="B57" s="37"/>
    </row>
  </sheetData>
  <mergeCells count="65">
    <mergeCell ref="C39:D39"/>
    <mergeCell ref="C40:D40"/>
    <mergeCell ref="F38:H38"/>
    <mergeCell ref="F39:H39"/>
    <mergeCell ref="J39:K39"/>
    <mergeCell ref="F40:H40"/>
    <mergeCell ref="J40:K40"/>
    <mergeCell ref="F32:H32"/>
    <mergeCell ref="C33:D33"/>
    <mergeCell ref="F33:H33"/>
    <mergeCell ref="J33:K33"/>
    <mergeCell ref="C34:D34"/>
    <mergeCell ref="F34:H34"/>
    <mergeCell ref="J34:K34"/>
    <mergeCell ref="F29:H29"/>
    <mergeCell ref="C30:D30"/>
    <mergeCell ref="F30:H30"/>
    <mergeCell ref="J30:K30"/>
    <mergeCell ref="C31:D31"/>
    <mergeCell ref="F31:H31"/>
    <mergeCell ref="J31:K31"/>
    <mergeCell ref="C27:D27"/>
    <mergeCell ref="F27:H27"/>
    <mergeCell ref="J27:K27"/>
    <mergeCell ref="C28:D28"/>
    <mergeCell ref="F28:H28"/>
    <mergeCell ref="J28:K28"/>
    <mergeCell ref="C18:D18"/>
    <mergeCell ref="J18:K18"/>
    <mergeCell ref="F20:H20"/>
    <mergeCell ref="C21:D21"/>
    <mergeCell ref="F21:H21"/>
    <mergeCell ref="J21:K21"/>
    <mergeCell ref="C16:D16"/>
    <mergeCell ref="F16:H16"/>
    <mergeCell ref="J16:K16"/>
    <mergeCell ref="C17:D17"/>
    <mergeCell ref="F17:H17"/>
    <mergeCell ref="J17:K17"/>
    <mergeCell ref="A14:E14"/>
    <mergeCell ref="F14:L14"/>
    <mergeCell ref="C15:D15"/>
    <mergeCell ref="F15:H15"/>
    <mergeCell ref="J15:K15"/>
    <mergeCell ref="C36:D36"/>
    <mergeCell ref="C37:D37"/>
    <mergeCell ref="C19:D19"/>
    <mergeCell ref="F19:H19"/>
    <mergeCell ref="J19:K19"/>
    <mergeCell ref="C22:D22"/>
    <mergeCell ref="F22:H22"/>
    <mergeCell ref="J22:K22"/>
    <mergeCell ref="F23:H23"/>
    <mergeCell ref="C24:D24"/>
    <mergeCell ref="F24:H24"/>
    <mergeCell ref="J24:K24"/>
    <mergeCell ref="C25:D25"/>
    <mergeCell ref="F25:H25"/>
    <mergeCell ref="J25:K25"/>
    <mergeCell ref="F26:H26"/>
    <mergeCell ref="F35:H35"/>
    <mergeCell ref="F36:H36"/>
    <mergeCell ref="J36:K36"/>
    <mergeCell ref="F37:H37"/>
    <mergeCell ref="J37:K37"/>
  </mergeCells>
  <pageMargins left="0.25" right="0.25" top="0.25" bottom="0.25" header="0.5" footer="0.5"/>
  <pageSetup scale="8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tabSelected="1" zoomScaleNormal="100" workbookViewId="0">
      <selection activeCell="D2" sqref="D2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9" customWidth="1"/>
    <col min="5" max="5" width="6.7109375" style="16" bestFit="1" customWidth="1"/>
    <col min="6" max="6" width="11.7109375" style="40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30" t="s">
        <v>0</v>
      </c>
      <c r="I1" s="8" t="s">
        <v>36</v>
      </c>
    </row>
    <row r="2" spans="1:11" x14ac:dyDescent="0.2">
      <c r="A2" s="41" t="s">
        <v>393</v>
      </c>
      <c r="D2" s="30" t="s">
        <v>394</v>
      </c>
      <c r="I2" s="8" t="s">
        <v>395</v>
      </c>
    </row>
    <row r="3" spans="1:11" x14ac:dyDescent="0.2">
      <c r="A3" s="186">
        <v>44850</v>
      </c>
      <c r="D3" s="30"/>
      <c r="I3" s="8" t="s">
        <v>37</v>
      </c>
    </row>
    <row r="4" spans="1:11" x14ac:dyDescent="0.2">
      <c r="A4" s="186"/>
      <c r="D4" s="187"/>
      <c r="I4" s="8" t="s">
        <v>43</v>
      </c>
    </row>
    <row r="5" spans="1:11" x14ac:dyDescent="0.2">
      <c r="A5" s="1" t="s">
        <v>38</v>
      </c>
      <c r="E5" s="42" t="s">
        <v>39</v>
      </c>
      <c r="F5" s="43" t="s">
        <v>40</v>
      </c>
      <c r="I5" s="44" t="s">
        <v>44</v>
      </c>
    </row>
    <row r="6" spans="1:11" x14ac:dyDescent="0.2">
      <c r="A6" s="1" t="s">
        <v>7</v>
      </c>
      <c r="E6" s="42" t="s">
        <v>41</v>
      </c>
      <c r="F6" s="45" t="s">
        <v>42</v>
      </c>
      <c r="I6" s="44" t="s">
        <v>45</v>
      </c>
    </row>
    <row r="7" spans="1:11" x14ac:dyDescent="0.2">
      <c r="A7" s="46" t="s">
        <v>22</v>
      </c>
      <c r="B7" s="7">
        <v>319</v>
      </c>
      <c r="D7" s="2" t="s">
        <v>118</v>
      </c>
      <c r="E7" s="16">
        <v>12</v>
      </c>
      <c r="F7" s="40">
        <v>229</v>
      </c>
      <c r="I7" s="44" t="s">
        <v>46</v>
      </c>
    </row>
    <row r="8" spans="1:11" x14ac:dyDescent="0.2">
      <c r="A8" s="46" t="s">
        <v>23</v>
      </c>
      <c r="B8" s="7">
        <v>179</v>
      </c>
      <c r="D8" s="2" t="s">
        <v>95</v>
      </c>
      <c r="E8" s="16">
        <v>9</v>
      </c>
      <c r="F8" s="40">
        <v>225</v>
      </c>
      <c r="I8" s="160" t="s">
        <v>47</v>
      </c>
    </row>
    <row r="9" spans="1:11" x14ac:dyDescent="0.2">
      <c r="A9" s="46" t="s">
        <v>25</v>
      </c>
      <c r="B9" s="7">
        <v>141</v>
      </c>
      <c r="D9" s="2" t="s">
        <v>325</v>
      </c>
      <c r="E9" s="16">
        <v>9</v>
      </c>
      <c r="F9" s="40">
        <v>221</v>
      </c>
      <c r="I9" s="8"/>
    </row>
    <row r="10" spans="1:11" x14ac:dyDescent="0.2">
      <c r="A10" s="46" t="s">
        <v>26</v>
      </c>
      <c r="B10" s="7">
        <v>122</v>
      </c>
      <c r="D10" s="2" t="s">
        <v>324</v>
      </c>
      <c r="E10" s="16">
        <v>9</v>
      </c>
      <c r="F10" s="40">
        <v>220</v>
      </c>
      <c r="G10" s="183"/>
      <c r="H10" s="183"/>
      <c r="I10" s="183"/>
      <c r="J10" s="183"/>
      <c r="K10" s="183"/>
    </row>
    <row r="11" spans="1:11" x14ac:dyDescent="0.2">
      <c r="A11" s="46" t="s">
        <v>27</v>
      </c>
      <c r="B11" s="7">
        <v>94</v>
      </c>
      <c r="D11" s="2" t="s">
        <v>101</v>
      </c>
      <c r="E11" s="16">
        <v>9</v>
      </c>
      <c r="F11" s="40">
        <v>215</v>
      </c>
      <c r="G11" s="176"/>
      <c r="H11" s="176"/>
      <c r="I11" s="177"/>
      <c r="J11" s="182"/>
      <c r="K11" s="176"/>
    </row>
    <row r="12" spans="1:11" x14ac:dyDescent="0.2">
      <c r="A12" s="46" t="s">
        <v>28</v>
      </c>
      <c r="B12" s="7">
        <v>85</v>
      </c>
      <c r="D12" s="228" t="s">
        <v>124</v>
      </c>
      <c r="E12" s="16">
        <v>8</v>
      </c>
      <c r="F12" s="16">
        <v>214</v>
      </c>
      <c r="G12" s="176"/>
      <c r="H12" s="176"/>
      <c r="I12" s="177"/>
      <c r="J12" s="182"/>
      <c r="K12" s="176"/>
    </row>
    <row r="13" spans="1:11" x14ac:dyDescent="0.2">
      <c r="A13" s="46"/>
      <c r="D13" s="2"/>
      <c r="F13" s="16"/>
      <c r="G13" s="176"/>
      <c r="H13" s="176"/>
      <c r="I13" s="177"/>
      <c r="J13" s="176"/>
      <c r="K13" s="176"/>
    </row>
    <row r="14" spans="1:11" x14ac:dyDescent="0.2">
      <c r="A14" s="46"/>
      <c r="D14" s="2"/>
      <c r="F14" s="16"/>
      <c r="G14" s="176"/>
      <c r="H14" s="176"/>
      <c r="I14" s="177"/>
      <c r="J14" s="176"/>
      <c r="K14" s="176"/>
    </row>
    <row r="15" spans="1:11" x14ac:dyDescent="0.2">
      <c r="A15" s="46"/>
      <c r="D15" s="2"/>
      <c r="F15" s="16"/>
      <c r="G15" s="176"/>
      <c r="H15" s="176"/>
      <c r="I15" s="177"/>
      <c r="J15" s="176"/>
      <c r="K15" s="176"/>
    </row>
    <row r="16" spans="1:11" x14ac:dyDescent="0.2">
      <c r="A16" s="46"/>
      <c r="D16" s="2"/>
      <c r="F16" s="16"/>
      <c r="I16" s="47"/>
    </row>
    <row r="17" spans="1:9" x14ac:dyDescent="0.2">
      <c r="A17" s="46"/>
      <c r="D17" s="2"/>
      <c r="F17" s="16"/>
      <c r="I17" s="47"/>
    </row>
    <row r="18" spans="1:9" ht="24" x14ac:dyDescent="0.2">
      <c r="A18" s="158" t="s">
        <v>88</v>
      </c>
      <c r="B18" s="7">
        <v>25</v>
      </c>
      <c r="D18" s="39" t="s">
        <v>523</v>
      </c>
    </row>
    <row r="19" spans="1:9" ht="27" customHeight="1" x14ac:dyDescent="0.2">
      <c r="A19" s="158" t="s">
        <v>87</v>
      </c>
      <c r="B19" s="7">
        <v>15</v>
      </c>
      <c r="D19" s="172" t="s">
        <v>524</v>
      </c>
    </row>
    <row r="20" spans="1:9" x14ac:dyDescent="0.2">
      <c r="A20" s="158"/>
      <c r="D20" s="172"/>
    </row>
    <row r="21" spans="1:9" x14ac:dyDescent="0.2">
      <c r="A21" s="46"/>
    </row>
    <row r="22" spans="1:9" x14ac:dyDescent="0.2">
      <c r="A22" s="1" t="s">
        <v>8</v>
      </c>
    </row>
    <row r="23" spans="1:9" x14ac:dyDescent="0.2">
      <c r="A23" s="46" t="s">
        <v>22</v>
      </c>
      <c r="B23" s="185">
        <v>175</v>
      </c>
      <c r="D23" s="2" t="s">
        <v>128</v>
      </c>
      <c r="E23" s="16">
        <v>9</v>
      </c>
      <c r="F23" s="40">
        <v>204</v>
      </c>
    </row>
    <row r="24" spans="1:9" x14ac:dyDescent="0.2">
      <c r="A24" s="46" t="s">
        <v>23</v>
      </c>
      <c r="B24" s="185">
        <v>102</v>
      </c>
      <c r="D24" s="2" t="s">
        <v>173</v>
      </c>
      <c r="E24" s="16">
        <v>10</v>
      </c>
      <c r="F24" s="40">
        <v>206</v>
      </c>
    </row>
    <row r="25" spans="1:9" x14ac:dyDescent="0.2">
      <c r="A25" s="46" t="s">
        <v>25</v>
      </c>
      <c r="B25" s="185">
        <v>65</v>
      </c>
      <c r="D25" s="2" t="s">
        <v>365</v>
      </c>
      <c r="E25" s="16">
        <v>10</v>
      </c>
      <c r="F25" s="40">
        <v>203</v>
      </c>
    </row>
    <row r="26" spans="1:9" x14ac:dyDescent="0.2">
      <c r="A26" s="46" t="s">
        <v>26</v>
      </c>
      <c r="B26" s="185">
        <v>25</v>
      </c>
      <c r="D26" s="2" t="s">
        <v>126</v>
      </c>
      <c r="E26" s="16">
        <v>10</v>
      </c>
      <c r="F26" s="40">
        <v>185</v>
      </c>
    </row>
    <row r="27" spans="1:9" x14ac:dyDescent="0.2">
      <c r="A27" s="46" t="s">
        <v>27</v>
      </c>
      <c r="B27" s="185">
        <v>20</v>
      </c>
      <c r="D27" s="2" t="s">
        <v>127</v>
      </c>
      <c r="E27" s="16">
        <v>9</v>
      </c>
      <c r="F27" s="40">
        <v>197</v>
      </c>
    </row>
    <row r="28" spans="1:9" x14ac:dyDescent="0.2">
      <c r="A28" s="46"/>
    </row>
    <row r="29" spans="1:9" ht="24" x14ac:dyDescent="0.2">
      <c r="A29" s="158" t="s">
        <v>88</v>
      </c>
      <c r="B29" s="7">
        <v>25</v>
      </c>
      <c r="D29" s="39" t="s">
        <v>472</v>
      </c>
    </row>
    <row r="30" spans="1:9" ht="27.75" customHeight="1" x14ac:dyDescent="0.2">
      <c r="A30" s="158" t="s">
        <v>87</v>
      </c>
      <c r="B30" s="7">
        <v>15</v>
      </c>
      <c r="D30" s="39" t="s">
        <v>525</v>
      </c>
    </row>
    <row r="31" spans="1:9" x14ac:dyDescent="0.2">
      <c r="A31" s="46"/>
    </row>
    <row r="32" spans="1:9" x14ac:dyDescent="0.2">
      <c r="A32" s="1" t="s">
        <v>9</v>
      </c>
    </row>
    <row r="33" spans="1:6" x14ac:dyDescent="0.2">
      <c r="A33" s="46" t="s">
        <v>22</v>
      </c>
      <c r="B33" s="185">
        <v>461</v>
      </c>
      <c r="D33" s="2" t="s">
        <v>434</v>
      </c>
      <c r="E33" s="16">
        <v>9</v>
      </c>
      <c r="F33" s="40">
        <v>208</v>
      </c>
    </row>
    <row r="34" spans="1:6" x14ac:dyDescent="0.2">
      <c r="A34" s="46" t="s">
        <v>23</v>
      </c>
      <c r="B34" s="185">
        <v>254</v>
      </c>
      <c r="D34" s="2" t="s">
        <v>429</v>
      </c>
      <c r="E34" s="16">
        <v>10</v>
      </c>
      <c r="F34" s="40">
        <v>208</v>
      </c>
    </row>
    <row r="35" spans="1:6" x14ac:dyDescent="0.2">
      <c r="A35" s="46" t="s">
        <v>25</v>
      </c>
      <c r="B35" s="185">
        <v>179</v>
      </c>
      <c r="D35" s="2" t="s">
        <v>258</v>
      </c>
      <c r="E35" s="16">
        <v>11</v>
      </c>
      <c r="F35" s="40">
        <v>194</v>
      </c>
    </row>
    <row r="36" spans="1:6" x14ac:dyDescent="0.2">
      <c r="A36" s="46" t="s">
        <v>26</v>
      </c>
      <c r="B36" s="185">
        <v>142</v>
      </c>
      <c r="D36" s="2" t="s">
        <v>432</v>
      </c>
      <c r="E36" s="16">
        <v>9</v>
      </c>
      <c r="F36" s="40">
        <v>168</v>
      </c>
    </row>
    <row r="37" spans="1:6" x14ac:dyDescent="0.2">
      <c r="A37" s="46" t="s">
        <v>27</v>
      </c>
      <c r="B37" s="185">
        <v>127</v>
      </c>
      <c r="D37" s="2" t="s">
        <v>426</v>
      </c>
      <c r="E37" s="16">
        <v>9</v>
      </c>
      <c r="F37" s="40">
        <v>182</v>
      </c>
    </row>
    <row r="38" spans="1:6" x14ac:dyDescent="0.2">
      <c r="A38" s="46" t="s">
        <v>28</v>
      </c>
      <c r="B38" s="185">
        <v>104</v>
      </c>
      <c r="D38" s="2" t="s">
        <v>309</v>
      </c>
      <c r="E38" s="16">
        <v>8</v>
      </c>
      <c r="F38" s="40">
        <v>172</v>
      </c>
    </row>
    <row r="39" spans="1:6" x14ac:dyDescent="0.2">
      <c r="A39" s="46" t="s">
        <v>29</v>
      </c>
      <c r="B39" s="185">
        <v>90</v>
      </c>
      <c r="D39" s="2" t="s">
        <v>305</v>
      </c>
      <c r="E39" s="16">
        <v>8</v>
      </c>
      <c r="F39" s="40">
        <v>179</v>
      </c>
    </row>
    <row r="40" spans="1:6" x14ac:dyDescent="0.2">
      <c r="A40" s="46" t="s">
        <v>30</v>
      </c>
      <c r="B40" s="185">
        <v>75</v>
      </c>
      <c r="D40" s="2" t="s">
        <v>310</v>
      </c>
      <c r="E40" s="16">
        <v>8</v>
      </c>
      <c r="F40" s="40">
        <v>198</v>
      </c>
    </row>
    <row r="41" spans="1:6" x14ac:dyDescent="0.2">
      <c r="A41" s="46" t="s">
        <v>31</v>
      </c>
      <c r="B41" s="185">
        <v>60</v>
      </c>
      <c r="D41" s="2" t="s">
        <v>106</v>
      </c>
      <c r="E41" s="16">
        <v>8</v>
      </c>
      <c r="F41" s="40">
        <v>199</v>
      </c>
    </row>
    <row r="42" spans="1:6" x14ac:dyDescent="0.2">
      <c r="A42" s="46"/>
    </row>
    <row r="43" spans="1:6" ht="24" x14ac:dyDescent="0.2">
      <c r="A43" s="158" t="s">
        <v>88</v>
      </c>
      <c r="B43" s="7">
        <v>25</v>
      </c>
      <c r="D43" s="39" t="s">
        <v>473</v>
      </c>
    </row>
    <row r="44" spans="1:6" ht="27.75" customHeight="1" x14ac:dyDescent="0.2">
      <c r="A44" s="158" t="s">
        <v>87</v>
      </c>
      <c r="B44" s="7">
        <v>15</v>
      </c>
      <c r="D44" s="39" t="s">
        <v>526</v>
      </c>
    </row>
    <row r="45" spans="1:6" x14ac:dyDescent="0.2">
      <c r="A45" s="46"/>
    </row>
    <row r="46" spans="1:6" x14ac:dyDescent="0.2">
      <c r="A46" s="1" t="s">
        <v>11</v>
      </c>
    </row>
    <row r="47" spans="1:6" x14ac:dyDescent="0.2">
      <c r="A47" s="46" t="s">
        <v>22</v>
      </c>
      <c r="B47" s="185">
        <v>100</v>
      </c>
      <c r="D47" s="2" t="s">
        <v>312</v>
      </c>
      <c r="E47" s="16">
        <v>9</v>
      </c>
      <c r="F47" s="40">
        <v>164</v>
      </c>
    </row>
    <row r="48" spans="1:6" x14ac:dyDescent="0.2">
      <c r="A48" s="46" t="s">
        <v>23</v>
      </c>
      <c r="B48" s="185">
        <v>75</v>
      </c>
      <c r="D48" s="2" t="s">
        <v>528</v>
      </c>
      <c r="E48" s="16">
        <v>11</v>
      </c>
      <c r="F48" s="40">
        <v>152</v>
      </c>
    </row>
    <row r="49" spans="1:8" x14ac:dyDescent="0.2">
      <c r="A49" s="46" t="s">
        <v>25</v>
      </c>
      <c r="B49" s="185">
        <v>25</v>
      </c>
      <c r="D49" s="2" t="s">
        <v>381</v>
      </c>
      <c r="E49" s="16">
        <v>9</v>
      </c>
      <c r="F49" s="40">
        <v>127</v>
      </c>
    </row>
    <row r="50" spans="1:8" x14ac:dyDescent="0.2">
      <c r="A50" s="46" t="s">
        <v>26</v>
      </c>
      <c r="B50" s="185">
        <v>21</v>
      </c>
      <c r="D50" s="2" t="s">
        <v>354</v>
      </c>
      <c r="E50" s="16">
        <v>9</v>
      </c>
      <c r="F50" s="40">
        <v>148</v>
      </c>
    </row>
    <row r="51" spans="1:8" x14ac:dyDescent="0.2">
      <c r="A51" s="46" t="s">
        <v>27</v>
      </c>
      <c r="B51" s="185">
        <v>0</v>
      </c>
      <c r="D51" s="2"/>
    </row>
    <row r="52" spans="1:8" x14ac:dyDescent="0.2">
      <c r="A52" s="46"/>
      <c r="D52" s="2"/>
    </row>
    <row r="53" spans="1:8" ht="24" x14ac:dyDescent="0.2">
      <c r="A53" s="158" t="s">
        <v>88</v>
      </c>
      <c r="B53" s="7">
        <v>25</v>
      </c>
      <c r="D53" s="39" t="s">
        <v>474</v>
      </c>
    </row>
    <row r="54" spans="1:8" ht="26.25" customHeight="1" x14ac:dyDescent="0.2">
      <c r="A54" s="158" t="s">
        <v>87</v>
      </c>
      <c r="B54" s="7">
        <v>15</v>
      </c>
      <c r="D54" s="39" t="s">
        <v>527</v>
      </c>
    </row>
    <row r="56" spans="1:8" x14ac:dyDescent="0.2">
      <c r="A56" s="1" t="s">
        <v>112</v>
      </c>
    </row>
    <row r="57" spans="1:8" x14ac:dyDescent="0.2">
      <c r="A57" s="46" t="s">
        <v>48</v>
      </c>
    </row>
    <row r="58" spans="1:8" x14ac:dyDescent="0.2">
      <c r="A58" s="48" t="s">
        <v>22</v>
      </c>
      <c r="B58" s="7">
        <v>25</v>
      </c>
      <c r="D58" s="258" t="s">
        <v>325</v>
      </c>
      <c r="E58" s="258"/>
    </row>
    <row r="59" spans="1:8" x14ac:dyDescent="0.2">
      <c r="A59" s="48" t="s">
        <v>23</v>
      </c>
      <c r="B59" s="7">
        <v>15</v>
      </c>
      <c r="D59" s="258" t="s">
        <v>93</v>
      </c>
      <c r="E59" s="258"/>
    </row>
    <row r="60" spans="1:8" x14ac:dyDescent="0.2">
      <c r="A60" s="46" t="s">
        <v>49</v>
      </c>
      <c r="G60" s="30"/>
      <c r="H60" s="30"/>
    </row>
    <row r="61" spans="1:8" x14ac:dyDescent="0.2">
      <c r="A61" s="48" t="s">
        <v>22</v>
      </c>
      <c r="B61" s="7">
        <v>25</v>
      </c>
      <c r="D61" s="258" t="s">
        <v>100</v>
      </c>
      <c r="E61" s="258"/>
    </row>
    <row r="62" spans="1:8" x14ac:dyDescent="0.2">
      <c r="A62" s="48" t="s">
        <v>23</v>
      </c>
      <c r="B62" s="7">
        <v>15</v>
      </c>
      <c r="D62" s="258" t="s">
        <v>324</v>
      </c>
      <c r="E62" s="258"/>
    </row>
    <row r="63" spans="1:8" x14ac:dyDescent="0.2">
      <c r="A63" s="46" t="s">
        <v>50</v>
      </c>
      <c r="G63" s="30"/>
      <c r="H63" s="30"/>
    </row>
    <row r="64" spans="1:8" x14ac:dyDescent="0.2">
      <c r="A64" s="48" t="s">
        <v>22</v>
      </c>
      <c r="B64" s="7">
        <v>25</v>
      </c>
      <c r="D64" s="258" t="s">
        <v>100</v>
      </c>
      <c r="E64" s="258"/>
    </row>
    <row r="65" spans="1:8" x14ac:dyDescent="0.2">
      <c r="A65" s="48" t="s">
        <v>23</v>
      </c>
      <c r="B65" s="7">
        <v>15</v>
      </c>
      <c r="D65" s="258" t="s">
        <v>173</v>
      </c>
      <c r="E65" s="258"/>
    </row>
    <row r="66" spans="1:8" x14ac:dyDescent="0.2">
      <c r="A66" s="46" t="s">
        <v>51</v>
      </c>
      <c r="G66" s="30"/>
      <c r="H66" s="30"/>
    </row>
    <row r="67" spans="1:8" x14ac:dyDescent="0.2">
      <c r="A67" s="48" t="s">
        <v>22</v>
      </c>
      <c r="B67" s="7">
        <v>25</v>
      </c>
      <c r="D67" s="258" t="s">
        <v>118</v>
      </c>
      <c r="E67" s="258"/>
    </row>
    <row r="68" spans="1:8" x14ac:dyDescent="0.2">
      <c r="A68" s="48" t="s">
        <v>23</v>
      </c>
      <c r="B68" s="7">
        <v>15</v>
      </c>
      <c r="D68" s="258" t="s">
        <v>95</v>
      </c>
      <c r="E68" s="258"/>
    </row>
    <row r="69" spans="1:8" x14ac:dyDescent="0.2">
      <c r="A69" s="46" t="s">
        <v>52</v>
      </c>
      <c r="G69" s="30"/>
      <c r="H69" s="30"/>
    </row>
    <row r="70" spans="1:8" x14ac:dyDescent="0.2">
      <c r="A70" s="48" t="s">
        <v>22</v>
      </c>
      <c r="B70" s="7">
        <v>25</v>
      </c>
      <c r="D70" s="258" t="s">
        <v>118</v>
      </c>
      <c r="E70" s="258"/>
    </row>
    <row r="71" spans="1:8" x14ac:dyDescent="0.2">
      <c r="A71" s="48" t="s">
        <v>23</v>
      </c>
      <c r="B71" s="7">
        <v>15</v>
      </c>
      <c r="D71" s="258" t="s">
        <v>522</v>
      </c>
      <c r="E71" s="258"/>
    </row>
    <row r="72" spans="1:8" hidden="1" x14ac:dyDescent="0.2">
      <c r="A72" s="46" t="s">
        <v>110</v>
      </c>
      <c r="E72" s="39"/>
    </row>
    <row r="73" spans="1:8" hidden="1" x14ac:dyDescent="0.2">
      <c r="A73" s="48" t="s">
        <v>22</v>
      </c>
      <c r="D73" s="258"/>
      <c r="E73" s="258"/>
    </row>
    <row r="74" spans="1:8" hidden="1" x14ac:dyDescent="0.2">
      <c r="A74" s="48" t="s">
        <v>23</v>
      </c>
      <c r="D74" s="258"/>
      <c r="E74" s="258"/>
    </row>
    <row r="75" spans="1:8" hidden="1" x14ac:dyDescent="0.2">
      <c r="A75" s="46" t="s">
        <v>330</v>
      </c>
      <c r="E75" s="39"/>
    </row>
    <row r="76" spans="1:8" hidden="1" x14ac:dyDescent="0.2">
      <c r="A76" s="48" t="s">
        <v>22</v>
      </c>
      <c r="D76" s="258"/>
      <c r="E76" s="258"/>
    </row>
    <row r="77" spans="1:8" hidden="1" x14ac:dyDescent="0.2">
      <c r="A77" s="48" t="s">
        <v>23</v>
      </c>
      <c r="E77" s="39"/>
    </row>
    <row r="78" spans="1:8" hidden="1" x14ac:dyDescent="0.2">
      <c r="A78" s="46" t="s">
        <v>111</v>
      </c>
      <c r="E78" s="39"/>
    </row>
    <row r="79" spans="1:8" hidden="1" x14ac:dyDescent="0.2">
      <c r="A79" s="48" t="s">
        <v>22</v>
      </c>
      <c r="D79" s="258"/>
      <c r="E79" s="258"/>
    </row>
    <row r="80" spans="1:8" hidden="1" x14ac:dyDescent="0.2">
      <c r="A80" s="48" t="s">
        <v>23</v>
      </c>
      <c r="D80" s="258"/>
      <c r="E80" s="258"/>
    </row>
    <row r="81" spans="1:9" x14ac:dyDescent="0.2">
      <c r="A81" s="30" t="s">
        <v>113</v>
      </c>
      <c r="E81" s="39"/>
    </row>
    <row r="82" spans="1:9" x14ac:dyDescent="0.2">
      <c r="A82" s="46" t="s">
        <v>48</v>
      </c>
      <c r="E82" s="39"/>
    </row>
    <row r="83" spans="1:9" x14ac:dyDescent="0.2">
      <c r="A83" s="48" t="s">
        <v>22</v>
      </c>
      <c r="B83" s="7">
        <v>25</v>
      </c>
      <c r="D83" s="258" t="s">
        <v>312</v>
      </c>
      <c r="E83" s="258"/>
    </row>
    <row r="84" spans="1:9" x14ac:dyDescent="0.2">
      <c r="A84" s="48" t="s">
        <v>23</v>
      </c>
      <c r="B84" s="7">
        <v>15</v>
      </c>
      <c r="D84" s="258" t="s">
        <v>310</v>
      </c>
      <c r="E84" s="258"/>
      <c r="H84" s="30"/>
      <c r="I84" s="30"/>
    </row>
    <row r="85" spans="1:9" x14ac:dyDescent="0.2">
      <c r="A85" s="46" t="s">
        <v>49</v>
      </c>
      <c r="E85" s="39"/>
    </row>
    <row r="86" spans="1:9" x14ac:dyDescent="0.2">
      <c r="A86" s="48" t="s">
        <v>22</v>
      </c>
      <c r="B86" s="7">
        <v>25</v>
      </c>
      <c r="D86" s="258" t="s">
        <v>312</v>
      </c>
      <c r="E86" s="258"/>
    </row>
    <row r="87" spans="1:9" x14ac:dyDescent="0.2">
      <c r="A87" s="48" t="s">
        <v>23</v>
      </c>
      <c r="B87" s="7">
        <v>15</v>
      </c>
      <c r="D87" s="258" t="s">
        <v>371</v>
      </c>
      <c r="E87" s="258"/>
      <c r="H87" s="30"/>
      <c r="I87" s="30"/>
    </row>
    <row r="88" spans="1:9" x14ac:dyDescent="0.2">
      <c r="A88" s="46" t="s">
        <v>50</v>
      </c>
      <c r="E88" s="39"/>
    </row>
    <row r="89" spans="1:9" x14ac:dyDescent="0.2">
      <c r="A89" s="48" t="s">
        <v>22</v>
      </c>
      <c r="B89" s="7">
        <v>25</v>
      </c>
      <c r="D89" s="258" t="s">
        <v>309</v>
      </c>
      <c r="E89" s="258"/>
    </row>
    <row r="90" spans="1:9" x14ac:dyDescent="0.2">
      <c r="A90" s="48" t="s">
        <v>23</v>
      </c>
      <c r="B90" s="7">
        <v>15</v>
      </c>
      <c r="D90" s="258" t="s">
        <v>304</v>
      </c>
      <c r="E90" s="258"/>
      <c r="H90" s="30"/>
      <c r="I90" s="30"/>
    </row>
    <row r="91" spans="1:9" x14ac:dyDescent="0.2">
      <c r="A91" s="46" t="s">
        <v>51</v>
      </c>
      <c r="E91" s="39"/>
    </row>
    <row r="92" spans="1:9" x14ac:dyDescent="0.2">
      <c r="A92" s="48" t="s">
        <v>22</v>
      </c>
      <c r="B92" s="7">
        <v>25</v>
      </c>
      <c r="D92" s="258" t="s">
        <v>309</v>
      </c>
      <c r="E92" s="258"/>
    </row>
    <row r="93" spans="1:9" x14ac:dyDescent="0.2">
      <c r="A93" s="48" t="s">
        <v>23</v>
      </c>
      <c r="B93" s="7">
        <v>15</v>
      </c>
      <c r="D93" s="258" t="s">
        <v>304</v>
      </c>
      <c r="E93" s="258"/>
    </row>
    <row r="94" spans="1:9" hidden="1" x14ac:dyDescent="0.2">
      <c r="A94" s="46" t="s">
        <v>52</v>
      </c>
      <c r="E94" s="39"/>
    </row>
    <row r="95" spans="1:9" hidden="1" x14ac:dyDescent="0.2">
      <c r="A95" s="48" t="s">
        <v>22</v>
      </c>
      <c r="E95" s="39"/>
    </row>
    <row r="96" spans="1:9" hidden="1" x14ac:dyDescent="0.2">
      <c r="A96" s="48" t="s">
        <v>23</v>
      </c>
      <c r="E96" s="39"/>
    </row>
    <row r="97" spans="1:5" x14ac:dyDescent="0.2">
      <c r="A97" s="48"/>
      <c r="E97" s="39"/>
    </row>
    <row r="98" spans="1:5" x14ac:dyDescent="0.2">
      <c r="A98" s="1" t="s">
        <v>53</v>
      </c>
      <c r="B98" s="159">
        <f>SUM(B7:B97)</f>
        <v>3560</v>
      </c>
      <c r="C98" s="49"/>
      <c r="D98" s="39" t="s">
        <v>54</v>
      </c>
    </row>
    <row r="99" spans="1:5" x14ac:dyDescent="0.2">
      <c r="A99" s="44"/>
    </row>
    <row r="100" spans="1:5" x14ac:dyDescent="0.2">
      <c r="A100" s="44"/>
      <c r="B100" s="86"/>
      <c r="C100" s="2"/>
      <c r="D100" s="2"/>
      <c r="E100" s="42"/>
    </row>
    <row r="101" spans="1:5" x14ac:dyDescent="0.2">
      <c r="A101" s="44"/>
      <c r="B101" s="86"/>
      <c r="C101" s="2"/>
      <c r="D101" s="2"/>
      <c r="E101" s="42"/>
    </row>
    <row r="102" spans="1:5" ht="13.5" thickBot="1" x14ac:dyDescent="0.25">
      <c r="A102" s="1" t="s">
        <v>53</v>
      </c>
      <c r="B102" s="50">
        <f>SUM(B98:B100)</f>
        <v>3560</v>
      </c>
      <c r="C102" s="49"/>
    </row>
    <row r="103" spans="1:5" ht="13.5" thickTop="1" x14ac:dyDescent="0.2"/>
    <row r="104" spans="1:5" x14ac:dyDescent="0.2">
      <c r="A104" s="44"/>
    </row>
    <row r="105" spans="1:5" x14ac:dyDescent="0.2">
      <c r="B105" s="2"/>
      <c r="C105" s="2"/>
    </row>
    <row r="106" spans="1:5" x14ac:dyDescent="0.2">
      <c r="B106" s="2"/>
      <c r="C106" s="2"/>
    </row>
    <row r="107" spans="1:5" x14ac:dyDescent="0.2">
      <c r="B107" s="2"/>
      <c r="C107" s="2"/>
    </row>
  </sheetData>
  <mergeCells count="23">
    <mergeCell ref="D80:E80"/>
    <mergeCell ref="D76:E76"/>
    <mergeCell ref="D79:E79"/>
    <mergeCell ref="D73:E73"/>
    <mergeCell ref="D74:E74"/>
    <mergeCell ref="D58:E58"/>
    <mergeCell ref="D59:E59"/>
    <mergeCell ref="D61:E61"/>
    <mergeCell ref="D62:E62"/>
    <mergeCell ref="D64:E64"/>
    <mergeCell ref="D65:E65"/>
    <mergeCell ref="D67:E67"/>
    <mergeCell ref="D68:E68"/>
    <mergeCell ref="D70:E70"/>
    <mergeCell ref="D71:E71"/>
    <mergeCell ref="D90:E90"/>
    <mergeCell ref="D92:E92"/>
    <mergeCell ref="D93:E93"/>
    <mergeCell ref="D83:E83"/>
    <mergeCell ref="D84:E84"/>
    <mergeCell ref="D86:E86"/>
    <mergeCell ref="D87:E87"/>
    <mergeCell ref="D89:E89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45BB-9CF3-425B-A989-EA9A89404CD1}">
  <dimension ref="A1:S43"/>
  <sheetViews>
    <sheetView zoomScale="120" zoomScaleNormal="120" workbookViewId="0"/>
  </sheetViews>
  <sheetFormatPr defaultColWidth="8.85546875" defaultRowHeight="12.75" x14ac:dyDescent="0.2"/>
  <cols>
    <col min="1" max="1" width="6.5703125" style="51" customWidth="1"/>
    <col min="2" max="2" width="3.140625" style="2" customWidth="1"/>
    <col min="3" max="3" width="16.42578125" style="2" customWidth="1"/>
    <col min="4" max="4" width="7.5703125" style="2" bestFit="1" customWidth="1"/>
    <col min="5" max="5" width="5.85546875" style="2" customWidth="1"/>
    <col min="6" max="6" width="2.42578125" style="2" customWidth="1"/>
    <col min="7" max="7" width="16.140625" style="2" customWidth="1"/>
    <col min="8" max="9" width="5.7109375" style="2" customWidth="1"/>
    <col min="10" max="10" width="3" style="2" customWidth="1"/>
    <col min="11" max="11" width="18.42578125" style="2" customWidth="1"/>
    <col min="12" max="12" width="6.5703125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5.28515625" style="2" customWidth="1"/>
    <col min="17" max="17" width="4.42578125" style="2" customWidth="1"/>
    <col min="18" max="16384" width="8.85546875" style="2"/>
  </cols>
  <sheetData>
    <row r="1" spans="1:19" x14ac:dyDescent="0.2">
      <c r="B1" s="30" t="s">
        <v>400</v>
      </c>
    </row>
    <row r="2" spans="1:19" x14ac:dyDescent="0.2">
      <c r="B2" s="1" t="s">
        <v>55</v>
      </c>
      <c r="C2" s="1"/>
    </row>
    <row r="3" spans="1:19" x14ac:dyDescent="0.2">
      <c r="A3" s="207"/>
      <c r="B3" s="1" t="s">
        <v>7</v>
      </c>
    </row>
    <row r="4" spans="1:19" x14ac:dyDescent="0.2">
      <c r="B4" s="6">
        <v>4</v>
      </c>
      <c r="C4" s="52" t="s">
        <v>118</v>
      </c>
      <c r="D4" s="52">
        <v>238</v>
      </c>
      <c r="E4" s="52"/>
      <c r="F4" s="52">
        <v>3</v>
      </c>
      <c r="G4" s="52" t="s">
        <v>324</v>
      </c>
      <c r="H4" s="52">
        <v>211</v>
      </c>
      <c r="I4" s="52"/>
      <c r="J4" s="52">
        <v>2</v>
      </c>
      <c r="K4" s="52" t="s">
        <v>325</v>
      </c>
      <c r="L4" s="52">
        <v>186</v>
      </c>
      <c r="M4" s="52"/>
      <c r="N4" s="52">
        <v>1</v>
      </c>
      <c r="O4" s="52" t="s">
        <v>95</v>
      </c>
      <c r="P4" s="52">
        <v>169</v>
      </c>
      <c r="Q4" s="52"/>
      <c r="R4" s="53"/>
    </row>
    <row r="5" spans="1:19" x14ac:dyDescent="0.2">
      <c r="B5" s="6">
        <v>5</v>
      </c>
      <c r="C5" s="52" t="s">
        <v>101</v>
      </c>
      <c r="D5" s="52">
        <v>204</v>
      </c>
      <c r="E5" s="52"/>
      <c r="F5" s="52"/>
      <c r="G5" s="52" t="s">
        <v>118</v>
      </c>
      <c r="H5" s="52">
        <v>258</v>
      </c>
      <c r="I5" s="52"/>
      <c r="J5" s="52"/>
      <c r="K5" s="52" t="s">
        <v>118</v>
      </c>
      <c r="L5" s="52">
        <v>267</v>
      </c>
      <c r="M5" s="52"/>
      <c r="N5" s="52"/>
      <c r="O5" s="52" t="s">
        <v>118</v>
      </c>
      <c r="P5" s="52">
        <v>245</v>
      </c>
      <c r="Q5" s="52"/>
      <c r="R5" s="53"/>
    </row>
    <row r="6" spans="1:19" x14ac:dyDescent="0.2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9" x14ac:dyDescent="0.2">
      <c r="A7" s="207"/>
      <c r="B7" s="1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9" x14ac:dyDescent="0.2">
      <c r="B8" s="6">
        <v>4</v>
      </c>
      <c r="C8" s="52" t="s">
        <v>127</v>
      </c>
      <c r="D8" s="52">
        <v>190</v>
      </c>
      <c r="E8" s="52"/>
      <c r="F8" s="52">
        <v>3</v>
      </c>
      <c r="G8" s="52" t="s">
        <v>365</v>
      </c>
      <c r="H8" s="52">
        <v>211</v>
      </c>
      <c r="I8" s="52"/>
      <c r="J8" s="52">
        <v>2</v>
      </c>
      <c r="K8" s="52" t="s">
        <v>173</v>
      </c>
      <c r="L8" s="52">
        <v>202</v>
      </c>
      <c r="M8" s="52"/>
      <c r="N8" s="52">
        <v>1</v>
      </c>
      <c r="O8" s="52" t="s">
        <v>128</v>
      </c>
      <c r="P8" s="52">
        <v>204</v>
      </c>
      <c r="Q8" s="52"/>
      <c r="R8" s="53"/>
    </row>
    <row r="9" spans="1:19" x14ac:dyDescent="0.2">
      <c r="B9" s="6">
        <v>5</v>
      </c>
      <c r="C9" s="52" t="s">
        <v>126</v>
      </c>
      <c r="D9" s="52">
        <v>267</v>
      </c>
      <c r="E9" s="52"/>
      <c r="F9" s="52"/>
      <c r="G9" s="52" t="s">
        <v>126</v>
      </c>
      <c r="H9" s="52">
        <v>158</v>
      </c>
      <c r="I9" s="52"/>
      <c r="J9" s="52"/>
      <c r="K9" s="52" t="s">
        <v>365</v>
      </c>
      <c r="L9" s="52">
        <v>201</v>
      </c>
      <c r="M9" s="52"/>
      <c r="N9" s="52"/>
      <c r="O9" s="52" t="s">
        <v>173</v>
      </c>
      <c r="P9" s="52">
        <v>183</v>
      </c>
      <c r="Q9" s="52"/>
      <c r="R9" s="53"/>
    </row>
    <row r="10" spans="1:19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9" x14ac:dyDescent="0.2">
      <c r="A11" s="207"/>
      <c r="B11" s="1" t="s">
        <v>300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9" x14ac:dyDescent="0.2">
      <c r="B12" s="6">
        <v>4</v>
      </c>
      <c r="C12" s="52" t="s">
        <v>426</v>
      </c>
      <c r="D12" s="52">
        <v>182</v>
      </c>
      <c r="E12" s="52"/>
      <c r="F12" s="52">
        <v>3</v>
      </c>
      <c r="G12" s="52" t="s">
        <v>432</v>
      </c>
      <c r="H12" s="52">
        <v>164</v>
      </c>
      <c r="I12" s="52"/>
      <c r="J12" s="52">
        <v>2</v>
      </c>
      <c r="K12" s="52" t="s">
        <v>429</v>
      </c>
      <c r="L12" s="52">
        <v>213</v>
      </c>
      <c r="M12" s="52"/>
      <c r="N12" s="52">
        <v>1</v>
      </c>
      <c r="O12" s="52" t="s">
        <v>434</v>
      </c>
      <c r="P12" s="52">
        <v>177</v>
      </c>
      <c r="Q12" s="52"/>
      <c r="R12" s="53"/>
      <c r="S12" s="53"/>
    </row>
    <row r="13" spans="1:19" x14ac:dyDescent="0.2">
      <c r="B13" s="6"/>
      <c r="C13" s="54" t="s">
        <v>56</v>
      </c>
      <c r="D13" s="52">
        <v>43</v>
      </c>
      <c r="E13" s="52">
        <f>SUM(D12:D13)</f>
        <v>225</v>
      </c>
      <c r="F13" s="52"/>
      <c r="G13" s="54" t="s">
        <v>56</v>
      </c>
      <c r="H13" s="52">
        <v>57</v>
      </c>
      <c r="I13" s="52">
        <f>SUM(H12:H13)</f>
        <v>221</v>
      </c>
      <c r="J13" s="52"/>
      <c r="K13" s="54" t="s">
        <v>56</v>
      </c>
      <c r="L13" s="52">
        <v>37</v>
      </c>
      <c r="M13" s="52">
        <f>SUM(L12:L13)</f>
        <v>250</v>
      </c>
      <c r="N13" s="52"/>
      <c r="O13" s="54" t="s">
        <v>56</v>
      </c>
      <c r="P13" s="52">
        <v>45</v>
      </c>
      <c r="Q13" s="52">
        <f>SUM(P12:P13)</f>
        <v>222</v>
      </c>
      <c r="R13" s="53"/>
      <c r="S13" s="53"/>
    </row>
    <row r="14" spans="1:19" x14ac:dyDescent="0.2">
      <c r="B14" s="6">
        <v>5</v>
      </c>
      <c r="C14" s="52" t="s">
        <v>258</v>
      </c>
      <c r="D14" s="52">
        <v>200</v>
      </c>
      <c r="E14" s="52"/>
      <c r="F14" s="52"/>
      <c r="G14" s="52" t="s">
        <v>258</v>
      </c>
      <c r="H14" s="52">
        <v>269</v>
      </c>
      <c r="I14" s="52"/>
      <c r="J14" s="52"/>
      <c r="K14" s="52" t="s">
        <v>258</v>
      </c>
      <c r="L14" s="52">
        <v>190</v>
      </c>
      <c r="M14" s="52"/>
      <c r="N14" s="52"/>
      <c r="O14" s="52" t="s">
        <v>429</v>
      </c>
      <c r="P14" s="52">
        <v>166</v>
      </c>
      <c r="Q14" s="52"/>
      <c r="R14" s="53"/>
      <c r="S14" s="53"/>
    </row>
    <row r="15" spans="1:19" x14ac:dyDescent="0.2">
      <c r="B15" s="6"/>
      <c r="C15" s="54" t="s">
        <v>56</v>
      </c>
      <c r="D15" s="52">
        <v>43</v>
      </c>
      <c r="E15" s="52">
        <f>SUM(D14:D15)</f>
        <v>243</v>
      </c>
      <c r="F15" s="52"/>
      <c r="G15" s="54" t="s">
        <v>56</v>
      </c>
      <c r="H15" s="52">
        <v>43</v>
      </c>
      <c r="I15" s="52">
        <f>SUM(H14:H15)</f>
        <v>312</v>
      </c>
      <c r="J15" s="52"/>
      <c r="K15" s="54" t="s">
        <v>56</v>
      </c>
      <c r="L15" s="52">
        <v>43</v>
      </c>
      <c r="M15" s="52">
        <f>SUM(L14:L15)</f>
        <v>233</v>
      </c>
      <c r="N15" s="52"/>
      <c r="O15" s="54" t="s">
        <v>56</v>
      </c>
      <c r="P15" s="52">
        <v>37</v>
      </c>
      <c r="Q15" s="52">
        <f>SUM(P14:P15)</f>
        <v>203</v>
      </c>
      <c r="R15" s="53"/>
      <c r="S15" s="53"/>
    </row>
    <row r="16" spans="1:19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x14ac:dyDescent="0.2">
      <c r="A17" s="208"/>
      <c r="B17" s="4" t="s">
        <v>301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3"/>
    </row>
    <row r="18" spans="1:19" x14ac:dyDescent="0.2">
      <c r="B18" s="6">
        <v>4</v>
      </c>
      <c r="C18" s="52"/>
      <c r="D18" s="52"/>
      <c r="E18" s="52"/>
      <c r="F18" s="52">
        <v>3</v>
      </c>
      <c r="G18" s="52" t="s">
        <v>528</v>
      </c>
      <c r="H18" s="52">
        <v>218</v>
      </c>
      <c r="I18" s="52"/>
      <c r="J18" s="52">
        <v>2</v>
      </c>
      <c r="K18" s="52" t="s">
        <v>381</v>
      </c>
      <c r="L18" s="52">
        <v>129</v>
      </c>
      <c r="M18" s="52"/>
      <c r="N18" s="52">
        <v>1</v>
      </c>
      <c r="O18" s="167" t="s">
        <v>312</v>
      </c>
      <c r="P18" s="52">
        <v>155</v>
      </c>
      <c r="Q18" s="52"/>
      <c r="R18" s="53"/>
      <c r="S18" s="53"/>
    </row>
    <row r="19" spans="1:19" x14ac:dyDescent="0.2">
      <c r="B19" s="6"/>
      <c r="C19" s="54" t="s">
        <v>56</v>
      </c>
      <c r="D19" s="52"/>
      <c r="E19" s="52">
        <f>SUM(D18:D19)</f>
        <v>0</v>
      </c>
      <c r="F19" s="52"/>
      <c r="G19" s="54" t="s">
        <v>56</v>
      </c>
      <c r="H19" s="52">
        <v>60</v>
      </c>
      <c r="I19" s="52">
        <f>SUM(H18:H19)</f>
        <v>278</v>
      </c>
      <c r="J19" s="52"/>
      <c r="K19" s="54" t="s">
        <v>56</v>
      </c>
      <c r="L19" s="52">
        <v>73</v>
      </c>
      <c r="M19" s="52">
        <f>SUM(L18:L19)</f>
        <v>202</v>
      </c>
      <c r="N19" s="52"/>
      <c r="O19" s="54" t="s">
        <v>56</v>
      </c>
      <c r="P19" s="52">
        <v>73</v>
      </c>
      <c r="Q19" s="52">
        <f>SUM(P18:P19)</f>
        <v>228</v>
      </c>
      <c r="R19" s="53"/>
      <c r="S19" s="93"/>
    </row>
    <row r="20" spans="1:19" x14ac:dyDescent="0.2">
      <c r="B20" s="6">
        <v>5</v>
      </c>
      <c r="C20" s="167"/>
      <c r="D20" s="52"/>
      <c r="E20" s="52"/>
      <c r="F20" s="52"/>
      <c r="G20" s="167" t="s">
        <v>354</v>
      </c>
      <c r="H20" s="52">
        <v>183</v>
      </c>
      <c r="I20" s="52"/>
      <c r="J20" s="52"/>
      <c r="K20" s="52" t="s">
        <v>528</v>
      </c>
      <c r="L20" s="52">
        <v>176</v>
      </c>
      <c r="M20" s="52"/>
      <c r="N20" s="52"/>
      <c r="O20" s="52" t="s">
        <v>528</v>
      </c>
      <c r="P20" s="52">
        <v>145</v>
      </c>
      <c r="Q20" s="52"/>
      <c r="R20" s="53"/>
    </row>
    <row r="21" spans="1:19" x14ac:dyDescent="0.2">
      <c r="B21" s="6"/>
      <c r="C21" s="54" t="s">
        <v>56</v>
      </c>
      <c r="D21" s="52"/>
      <c r="E21" s="52">
        <f>SUM(D20:D21)</f>
        <v>0</v>
      </c>
      <c r="F21" s="52"/>
      <c r="G21" s="54" t="s">
        <v>56</v>
      </c>
      <c r="H21" s="52">
        <v>38</v>
      </c>
      <c r="I21" s="52">
        <f>SUM(H20:H21)</f>
        <v>221</v>
      </c>
      <c r="J21" s="52"/>
      <c r="K21" s="54" t="s">
        <v>56</v>
      </c>
      <c r="L21" s="52">
        <v>60</v>
      </c>
      <c r="M21" s="52">
        <f>SUM(L20:L21)</f>
        <v>236</v>
      </c>
      <c r="N21" s="52"/>
      <c r="O21" s="54" t="s">
        <v>56</v>
      </c>
      <c r="P21" s="52">
        <v>60</v>
      </c>
      <c r="Q21" s="52">
        <f>SUM(P20:P21)</f>
        <v>205</v>
      </c>
      <c r="R21" s="53"/>
    </row>
    <row r="23" spans="1:19" x14ac:dyDescent="0.2">
      <c r="A23" s="207"/>
      <c r="B23" s="1" t="s">
        <v>57</v>
      </c>
    </row>
    <row r="25" spans="1:19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9" x14ac:dyDescent="0.2">
      <c r="B26" s="205">
        <v>1</v>
      </c>
      <c r="C26" s="161" t="s">
        <v>118</v>
      </c>
      <c r="D26" s="171">
        <v>319</v>
      </c>
      <c r="F26" s="205">
        <v>1</v>
      </c>
      <c r="G26" s="161" t="s">
        <v>128</v>
      </c>
      <c r="H26" s="171">
        <v>175</v>
      </c>
      <c r="J26" s="205">
        <v>1</v>
      </c>
      <c r="K26" s="161" t="s">
        <v>434</v>
      </c>
      <c r="L26" s="171">
        <v>461</v>
      </c>
      <c r="N26" s="205">
        <v>1</v>
      </c>
      <c r="O26" s="161" t="s">
        <v>312</v>
      </c>
      <c r="P26" s="171">
        <v>100</v>
      </c>
    </row>
    <row r="27" spans="1:19" x14ac:dyDescent="0.2">
      <c r="B27" s="205">
        <v>2</v>
      </c>
      <c r="C27" s="161" t="s">
        <v>95</v>
      </c>
      <c r="D27" s="171">
        <v>179</v>
      </c>
      <c r="F27" s="205">
        <v>2</v>
      </c>
      <c r="G27" s="161" t="s">
        <v>173</v>
      </c>
      <c r="H27" s="171">
        <v>102</v>
      </c>
      <c r="J27" s="205">
        <v>2</v>
      </c>
      <c r="K27" s="161" t="s">
        <v>429</v>
      </c>
      <c r="L27" s="171">
        <v>254</v>
      </c>
      <c r="N27" s="205">
        <v>2</v>
      </c>
      <c r="O27" s="161" t="s">
        <v>528</v>
      </c>
      <c r="P27" s="171">
        <v>75</v>
      </c>
    </row>
    <row r="28" spans="1:19" x14ac:dyDescent="0.2">
      <c r="B28" s="205">
        <v>3</v>
      </c>
      <c r="C28" s="161" t="s">
        <v>325</v>
      </c>
      <c r="D28" s="171">
        <v>141</v>
      </c>
      <c r="F28" s="205">
        <v>3</v>
      </c>
      <c r="G28" s="161" t="s">
        <v>365</v>
      </c>
      <c r="H28" s="171">
        <v>65</v>
      </c>
      <c r="J28" s="205">
        <v>3</v>
      </c>
      <c r="K28" s="161" t="s">
        <v>258</v>
      </c>
      <c r="L28" s="171">
        <v>179</v>
      </c>
      <c r="N28" s="205">
        <v>3</v>
      </c>
      <c r="O28" s="161" t="s">
        <v>381</v>
      </c>
      <c r="P28" s="171">
        <v>25</v>
      </c>
    </row>
    <row r="29" spans="1:19" x14ac:dyDescent="0.2">
      <c r="B29" s="205">
        <v>4</v>
      </c>
      <c r="C29" s="161" t="s">
        <v>324</v>
      </c>
      <c r="D29" s="171">
        <v>122</v>
      </c>
      <c r="F29" s="206">
        <v>4</v>
      </c>
      <c r="G29" s="168" t="s">
        <v>126</v>
      </c>
      <c r="H29" s="171">
        <v>25</v>
      </c>
      <c r="J29" s="205">
        <v>4</v>
      </c>
      <c r="K29" s="161" t="s">
        <v>432</v>
      </c>
      <c r="L29" s="171">
        <v>142</v>
      </c>
      <c r="N29" s="205">
        <v>4</v>
      </c>
      <c r="O29" s="161" t="s">
        <v>354</v>
      </c>
      <c r="P29" s="171">
        <v>21</v>
      </c>
    </row>
    <row r="30" spans="1:19" x14ac:dyDescent="0.2">
      <c r="B30" s="205">
        <v>5</v>
      </c>
      <c r="C30" s="161" t="s">
        <v>101</v>
      </c>
      <c r="D30" s="171">
        <v>94</v>
      </c>
      <c r="F30" s="205">
        <v>5</v>
      </c>
      <c r="G30" s="161" t="s">
        <v>127</v>
      </c>
      <c r="H30" s="171">
        <v>20</v>
      </c>
      <c r="J30" s="205">
        <v>5</v>
      </c>
      <c r="K30" s="161" t="s">
        <v>426</v>
      </c>
      <c r="L30" s="171">
        <v>127</v>
      </c>
      <c r="N30" s="205">
        <v>5</v>
      </c>
      <c r="O30" s="161"/>
      <c r="P30" s="171"/>
    </row>
    <row r="31" spans="1:19" x14ac:dyDescent="0.2">
      <c r="B31" s="6">
        <v>6</v>
      </c>
      <c r="C31" s="223" t="s">
        <v>124</v>
      </c>
      <c r="D31" s="25">
        <v>85</v>
      </c>
      <c r="F31" s="6"/>
      <c r="G31" s="52"/>
      <c r="H31" s="25"/>
      <c r="J31" s="6">
        <v>6</v>
      </c>
      <c r="K31" s="6" t="s">
        <v>309</v>
      </c>
      <c r="L31" s="25">
        <v>104</v>
      </c>
      <c r="N31" s="6"/>
      <c r="O31" s="113"/>
      <c r="P31" s="25"/>
    </row>
    <row r="32" spans="1:19" x14ac:dyDescent="0.2">
      <c r="B32" s="6">
        <v>7</v>
      </c>
      <c r="C32" s="52"/>
      <c r="D32" s="25"/>
      <c r="F32" s="6"/>
      <c r="G32" s="52"/>
      <c r="H32" s="25"/>
      <c r="J32" s="6">
        <v>7</v>
      </c>
      <c r="K32" s="6" t="s">
        <v>305</v>
      </c>
      <c r="L32" s="25">
        <v>90</v>
      </c>
      <c r="N32" s="6"/>
      <c r="O32" s="113"/>
      <c r="P32" s="137"/>
    </row>
    <row r="33" spans="2:12" x14ac:dyDescent="0.2">
      <c r="B33" s="6">
        <v>8</v>
      </c>
      <c r="C33" s="52"/>
      <c r="D33" s="25"/>
      <c r="F33" s="6"/>
      <c r="G33" s="52"/>
      <c r="H33" s="25"/>
      <c r="J33" s="6">
        <v>8</v>
      </c>
      <c r="K33" s="6" t="s">
        <v>310</v>
      </c>
      <c r="L33" s="25">
        <v>75</v>
      </c>
    </row>
    <row r="34" spans="2:12" x14ac:dyDescent="0.2">
      <c r="B34" s="6">
        <v>9</v>
      </c>
      <c r="C34" s="52"/>
      <c r="D34" s="25"/>
      <c r="G34" s="169"/>
      <c r="H34" s="170"/>
      <c r="J34" s="6">
        <v>9</v>
      </c>
      <c r="K34" s="6" t="s">
        <v>106</v>
      </c>
      <c r="L34" s="25">
        <v>60</v>
      </c>
    </row>
    <row r="35" spans="2:12" x14ac:dyDescent="0.2">
      <c r="B35" s="6">
        <v>10</v>
      </c>
      <c r="C35" s="52"/>
      <c r="D35" s="25"/>
      <c r="G35" s="52"/>
      <c r="H35" s="162"/>
      <c r="J35" s="6"/>
      <c r="K35" s="52"/>
      <c r="L35" s="25"/>
    </row>
    <row r="36" spans="2:12" x14ac:dyDescent="0.2">
      <c r="B36" s="6"/>
      <c r="C36" s="52"/>
      <c r="D36" s="25"/>
      <c r="G36" s="52"/>
      <c r="H36" s="162"/>
      <c r="J36" s="6"/>
      <c r="K36" s="52"/>
      <c r="L36" s="137"/>
    </row>
    <row r="37" spans="2:12" x14ac:dyDescent="0.2">
      <c r="B37" s="6"/>
      <c r="C37" s="52"/>
      <c r="D37" s="25"/>
      <c r="G37" s="52"/>
      <c r="H37" s="162"/>
      <c r="J37" s="6"/>
      <c r="K37" s="52"/>
      <c r="L37" s="137"/>
    </row>
    <row r="38" spans="2:12" x14ac:dyDescent="0.2">
      <c r="B38" s="6"/>
      <c r="C38" s="52"/>
      <c r="D38" s="25"/>
      <c r="J38" s="6"/>
      <c r="K38" s="52"/>
      <c r="L38" s="137"/>
    </row>
    <row r="39" spans="2:12" x14ac:dyDescent="0.2">
      <c r="B39" s="6"/>
      <c r="C39" s="52"/>
      <c r="D39" s="162"/>
      <c r="J39" s="6"/>
      <c r="K39" s="52"/>
      <c r="L39" s="162"/>
    </row>
    <row r="40" spans="2:12" x14ac:dyDescent="0.2">
      <c r="B40" s="6"/>
      <c r="C40" s="52"/>
      <c r="D40" s="162"/>
      <c r="J40" s="6"/>
      <c r="K40" s="52"/>
      <c r="L40" s="162"/>
    </row>
    <row r="41" spans="2:12" ht="13.5" thickBot="1" x14ac:dyDescent="0.25">
      <c r="C41" s="1" t="s">
        <v>59</v>
      </c>
      <c r="E41" s="11" t="s">
        <v>391</v>
      </c>
      <c r="F41" s="11"/>
      <c r="G41" s="11"/>
      <c r="I41" s="1" t="s">
        <v>2</v>
      </c>
      <c r="K41" s="204">
        <v>45250</v>
      </c>
    </row>
    <row r="42" spans="2:12" ht="13.5" thickBot="1" x14ac:dyDescent="0.25">
      <c r="C42" s="1" t="s">
        <v>392</v>
      </c>
    </row>
    <row r="43" spans="2:12" ht="13.5" thickBot="1" x14ac:dyDescent="0.25">
      <c r="C43" s="55" t="s">
        <v>60</v>
      </c>
      <c r="D43" s="56"/>
      <c r="E43" s="259">
        <v>3560</v>
      </c>
      <c r="F43" s="260"/>
      <c r="G43" s="39"/>
    </row>
  </sheetData>
  <mergeCells count="1">
    <mergeCell ref="E43:F43"/>
  </mergeCells>
  <pageMargins left="0" right="0" top="0.25" bottom="0.2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89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" style="1" customWidth="1"/>
    <col min="9" max="10" width="4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7.85546875" style="1" customWidth="1"/>
    <col min="25" max="25" width="5.5703125" style="2" customWidth="1"/>
    <col min="26" max="26" width="5.7109375" style="16" bestFit="1" customWidth="1"/>
    <col min="27" max="27" width="7.42578125" style="85" bestFit="1" customWidth="1"/>
    <col min="28" max="28" width="3" style="2" bestFit="1" customWidth="1"/>
    <col min="29" max="16384" width="9.140625" style="2"/>
  </cols>
  <sheetData>
    <row r="1" spans="1:28" x14ac:dyDescent="0.2">
      <c r="A1" s="23"/>
      <c r="C1" s="30" t="s">
        <v>400</v>
      </c>
      <c r="D1" s="57"/>
      <c r="E1" s="6"/>
      <c r="F1" s="6"/>
      <c r="G1" s="6"/>
      <c r="H1" s="165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8"/>
    </row>
    <row r="2" spans="1:28" x14ac:dyDescent="0.2">
      <c r="A2" s="5"/>
      <c r="B2" s="59"/>
      <c r="C2" s="60" t="s">
        <v>7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2"/>
    </row>
    <row r="4" spans="1:28" x14ac:dyDescent="0.2">
      <c r="A4" s="64"/>
      <c r="B4" s="64" t="s">
        <v>64</v>
      </c>
      <c r="C4" s="64"/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71" t="s">
        <v>71</v>
      </c>
      <c r="AA4" s="72" t="s">
        <v>72</v>
      </c>
    </row>
    <row r="5" spans="1:28" x14ac:dyDescent="0.2">
      <c r="A5" s="73">
        <v>1</v>
      </c>
      <c r="B5" s="123"/>
      <c r="C5" s="223" t="s">
        <v>118</v>
      </c>
      <c r="D5" s="124" t="s">
        <v>407</v>
      </c>
      <c r="E5" s="5">
        <v>236</v>
      </c>
      <c r="F5" s="5">
        <v>226</v>
      </c>
      <c r="G5" s="23">
        <v>242</v>
      </c>
      <c r="H5" s="75">
        <f>E5+F5+G5</f>
        <v>704</v>
      </c>
      <c r="I5" s="18">
        <v>203</v>
      </c>
      <c r="J5" s="5">
        <v>247</v>
      </c>
      <c r="K5" s="76">
        <f>H5+I5+J5</f>
        <v>1154</v>
      </c>
      <c r="L5" s="77">
        <f>MAX(E5,F5,G5,I5,J5)</f>
        <v>247</v>
      </c>
      <c r="M5" s="5">
        <v>170</v>
      </c>
      <c r="N5" s="5">
        <v>0</v>
      </c>
      <c r="O5" s="5">
        <v>214</v>
      </c>
      <c r="P5" s="5">
        <v>30</v>
      </c>
      <c r="Q5" s="5">
        <v>198</v>
      </c>
      <c r="R5" s="5">
        <v>30</v>
      </c>
      <c r="S5" s="78">
        <f>SUM(K5+M5+N5+O5+P5+Q5+R5)</f>
        <v>1796</v>
      </c>
      <c r="T5" s="5">
        <v>238</v>
      </c>
      <c r="U5" s="5">
        <v>258</v>
      </c>
      <c r="V5" s="5">
        <v>267</v>
      </c>
      <c r="W5" s="5">
        <v>245</v>
      </c>
      <c r="X5" s="3">
        <f>K5+M5+O5+Q5+T5+U5+V5+W5</f>
        <v>2744</v>
      </c>
      <c r="Y5" s="5">
        <v>1</v>
      </c>
      <c r="Z5" s="79">
        <v>319</v>
      </c>
      <c r="AA5" s="58">
        <f>SUM(X5/COUNT(E5:G5,I5:J5,M5,O5,Q5,T5:W5))</f>
        <v>228.66666666666666</v>
      </c>
      <c r="AB5" s="73">
        <v>1</v>
      </c>
    </row>
    <row r="6" spans="1:28" s="1" customFormat="1" x14ac:dyDescent="0.2">
      <c r="A6" s="73">
        <v>2</v>
      </c>
      <c r="B6" s="123"/>
      <c r="C6" s="223" t="s">
        <v>95</v>
      </c>
      <c r="D6" s="124" t="s">
        <v>412</v>
      </c>
      <c r="E6" s="5">
        <v>191</v>
      </c>
      <c r="F6" s="5">
        <v>279</v>
      </c>
      <c r="G6" s="5">
        <v>235</v>
      </c>
      <c r="H6" s="80">
        <f>E6+F6+G6</f>
        <v>705</v>
      </c>
      <c r="I6" s="5">
        <v>181</v>
      </c>
      <c r="J6" s="5">
        <v>236</v>
      </c>
      <c r="K6" s="76">
        <f>H6+I6+J6</f>
        <v>1122</v>
      </c>
      <c r="L6" s="77">
        <f>MAX(E6,F6,G6,I6,J6)</f>
        <v>279</v>
      </c>
      <c r="M6" s="5">
        <v>233</v>
      </c>
      <c r="N6" s="5">
        <v>30</v>
      </c>
      <c r="O6" s="5">
        <v>232</v>
      </c>
      <c r="P6" s="5">
        <v>30</v>
      </c>
      <c r="Q6" s="5">
        <v>268</v>
      </c>
      <c r="R6" s="5">
        <v>0</v>
      </c>
      <c r="S6" s="78">
        <f>SUM(K6+M6+N6+O6+P6+Q6+R6)</f>
        <v>1915</v>
      </c>
      <c r="T6" s="5"/>
      <c r="U6" s="5"/>
      <c r="V6" s="5"/>
      <c r="W6" s="5">
        <v>169</v>
      </c>
      <c r="X6" s="3">
        <f>K6+M6+O6+Q6+T6+U6+V6+W6</f>
        <v>2024</v>
      </c>
      <c r="Y6" s="5">
        <v>2</v>
      </c>
      <c r="Z6" s="79">
        <v>179</v>
      </c>
      <c r="AA6" s="58">
        <f>SUM(X6/COUNT(E6:G6,I6:J6,M6,O6,Q6,T6:W6))</f>
        <v>224.88888888888889</v>
      </c>
      <c r="AB6" s="73">
        <v>2</v>
      </c>
    </row>
    <row r="7" spans="1:28" x14ac:dyDescent="0.2">
      <c r="A7" s="73">
        <v>3</v>
      </c>
      <c r="B7" s="123"/>
      <c r="C7" s="223" t="s">
        <v>325</v>
      </c>
      <c r="D7" s="124" t="s">
        <v>413</v>
      </c>
      <c r="E7" s="5">
        <v>186</v>
      </c>
      <c r="F7" s="5">
        <v>264</v>
      </c>
      <c r="G7" s="5">
        <v>238</v>
      </c>
      <c r="H7" s="75">
        <f>E7+F7+G7</f>
        <v>688</v>
      </c>
      <c r="I7" s="5">
        <v>208</v>
      </c>
      <c r="J7" s="5">
        <v>223</v>
      </c>
      <c r="K7" s="76">
        <f>H7+I7+J7</f>
        <v>1119</v>
      </c>
      <c r="L7" s="77">
        <f>MAX(E7,F7,G7,I7,J7)</f>
        <v>264</v>
      </c>
      <c r="M7" s="5">
        <v>247</v>
      </c>
      <c r="N7" s="5">
        <v>30</v>
      </c>
      <c r="O7" s="5">
        <v>193</v>
      </c>
      <c r="P7" s="5">
        <v>0</v>
      </c>
      <c r="Q7" s="5">
        <v>244</v>
      </c>
      <c r="R7" s="5">
        <v>30</v>
      </c>
      <c r="S7" s="78">
        <f>SUM(K7+M7+N7+O7+P7+Q7+R7)</f>
        <v>1863</v>
      </c>
      <c r="T7" s="5"/>
      <c r="U7" s="5"/>
      <c r="V7" s="5">
        <v>186</v>
      </c>
      <c r="W7" s="5"/>
      <c r="X7" s="3">
        <f>K7+M7+O7+Q7+T7+U7+V7+W7</f>
        <v>1989</v>
      </c>
      <c r="Y7" s="5">
        <v>3</v>
      </c>
      <c r="Z7" s="79">
        <v>141</v>
      </c>
      <c r="AA7" s="58">
        <f>SUM(X7/COUNT(E7:G7,I7:J7,M7,O7,Q7,T7:W7))</f>
        <v>221</v>
      </c>
      <c r="AB7" s="73">
        <v>3</v>
      </c>
    </row>
    <row r="8" spans="1:28" x14ac:dyDescent="0.2">
      <c r="A8" s="73">
        <v>4</v>
      </c>
      <c r="B8" s="73"/>
      <c r="C8" s="223" t="s">
        <v>324</v>
      </c>
      <c r="D8" s="124" t="s">
        <v>451</v>
      </c>
      <c r="E8" s="5">
        <v>194</v>
      </c>
      <c r="F8" s="5">
        <v>192</v>
      </c>
      <c r="G8" s="5">
        <v>255</v>
      </c>
      <c r="H8" s="75">
        <f>E8+F8+G8</f>
        <v>641</v>
      </c>
      <c r="I8" s="5">
        <v>158</v>
      </c>
      <c r="J8" s="5">
        <v>253</v>
      </c>
      <c r="K8" s="76">
        <f>H8+I8+J8</f>
        <v>1052</v>
      </c>
      <c r="L8" s="77">
        <f>MAX(E8,F8,G8,I8,J8)</f>
        <v>255</v>
      </c>
      <c r="M8" s="5">
        <v>217</v>
      </c>
      <c r="N8" s="5">
        <v>30</v>
      </c>
      <c r="O8" s="5">
        <v>218</v>
      </c>
      <c r="P8" s="5">
        <v>0</v>
      </c>
      <c r="Q8" s="5">
        <v>279</v>
      </c>
      <c r="R8" s="5">
        <v>30</v>
      </c>
      <c r="S8" s="78">
        <f>SUM(K8+M8+N8+O8+P8+Q8+R8)</f>
        <v>1826</v>
      </c>
      <c r="T8" s="5"/>
      <c r="U8" s="5">
        <v>211</v>
      </c>
      <c r="V8" s="5"/>
      <c r="W8" s="5"/>
      <c r="X8" s="3">
        <f>K8+M8+O8+Q8+T8+U8+V8+W8</f>
        <v>1977</v>
      </c>
      <c r="Y8" s="5">
        <v>4</v>
      </c>
      <c r="Z8" s="79">
        <v>122</v>
      </c>
      <c r="AA8" s="58">
        <f>SUM(X8/COUNT(E8:G8,I8:J8,M8,O8,Q8,T8:W8))</f>
        <v>219.66666666666666</v>
      </c>
      <c r="AB8" s="73">
        <v>4</v>
      </c>
    </row>
    <row r="9" spans="1:28" x14ac:dyDescent="0.2">
      <c r="A9" s="73">
        <v>5</v>
      </c>
      <c r="B9" s="123"/>
      <c r="C9" s="223" t="s">
        <v>101</v>
      </c>
      <c r="D9" s="124" t="s">
        <v>406</v>
      </c>
      <c r="E9" s="5">
        <v>208</v>
      </c>
      <c r="F9" s="5">
        <v>224</v>
      </c>
      <c r="G9" s="5">
        <v>205</v>
      </c>
      <c r="H9" s="75">
        <f>E9+F9+G9</f>
        <v>637</v>
      </c>
      <c r="I9" s="5">
        <v>208</v>
      </c>
      <c r="J9" s="5">
        <v>223</v>
      </c>
      <c r="K9" s="76">
        <f>H9+I9+J9</f>
        <v>1068</v>
      </c>
      <c r="L9" s="77">
        <f>MAX(E9,F9,G9,I9,J9)</f>
        <v>224</v>
      </c>
      <c r="M9" s="5">
        <v>236</v>
      </c>
      <c r="N9" s="5">
        <v>30</v>
      </c>
      <c r="O9" s="5">
        <v>224</v>
      </c>
      <c r="P9" s="5">
        <v>30</v>
      </c>
      <c r="Q9" s="5">
        <v>201</v>
      </c>
      <c r="R9" s="5">
        <v>0</v>
      </c>
      <c r="S9" s="78">
        <f>SUM(K9+M9+N9+O9+P9+Q9+R9)</f>
        <v>1789</v>
      </c>
      <c r="T9" s="5">
        <v>204</v>
      </c>
      <c r="U9" s="5"/>
      <c r="V9" s="5"/>
      <c r="W9" s="5"/>
      <c r="X9" s="3">
        <f>K9+M9+O9+Q9+T9+U9+V9+W9</f>
        <v>1933</v>
      </c>
      <c r="Y9" s="5">
        <v>5</v>
      </c>
      <c r="Z9" s="79">
        <v>94</v>
      </c>
      <c r="AA9" s="58">
        <f>SUM(X9/COUNT(E9:G9,I9:J9,M9,O9,Q9,T9:W9))</f>
        <v>214.77777777777777</v>
      </c>
      <c r="AB9" s="73">
        <v>5</v>
      </c>
    </row>
    <row r="10" spans="1:28" x14ac:dyDescent="0.2">
      <c r="A10" s="73"/>
      <c r="B10" s="123"/>
      <c r="C10" s="223"/>
      <c r="D10" s="124"/>
      <c r="E10" s="5"/>
      <c r="F10" s="5"/>
      <c r="G10" s="5"/>
      <c r="H10" s="75"/>
      <c r="I10" s="5"/>
      <c r="J10" s="5"/>
      <c r="K10" s="76"/>
      <c r="L10" s="77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79"/>
      <c r="AA10" s="58"/>
      <c r="AB10" s="73"/>
    </row>
    <row r="11" spans="1:28" x14ac:dyDescent="0.2">
      <c r="A11" s="73">
        <v>6</v>
      </c>
      <c r="B11" s="73"/>
      <c r="C11" s="223" t="s">
        <v>124</v>
      </c>
      <c r="D11" s="124" t="s">
        <v>402</v>
      </c>
      <c r="E11" s="5">
        <v>213</v>
      </c>
      <c r="F11" s="5">
        <v>175</v>
      </c>
      <c r="G11" s="5">
        <v>210</v>
      </c>
      <c r="H11" s="75">
        <f>E11+F11+G11</f>
        <v>598</v>
      </c>
      <c r="I11" s="5">
        <v>225</v>
      </c>
      <c r="J11" s="5">
        <v>226</v>
      </c>
      <c r="K11" s="76">
        <f>H11+I11+J11</f>
        <v>1049</v>
      </c>
      <c r="L11" s="77">
        <f>MAX(E11,F11,G11,I11,J11)</f>
        <v>226</v>
      </c>
      <c r="M11" s="5">
        <v>201</v>
      </c>
      <c r="N11" s="5">
        <v>30</v>
      </c>
      <c r="O11" s="5">
        <v>236</v>
      </c>
      <c r="P11" s="5">
        <v>0</v>
      </c>
      <c r="Q11" s="5">
        <v>228</v>
      </c>
      <c r="R11" s="5">
        <v>30</v>
      </c>
      <c r="S11" s="78">
        <f>SUM(K11+M11+N11+O11+P11+Q11+R11)</f>
        <v>1774</v>
      </c>
      <c r="T11" s="5"/>
      <c r="U11" s="5"/>
      <c r="V11" s="5"/>
      <c r="W11" s="5"/>
      <c r="X11" s="3">
        <f>K11+M11+O11+Q11+T11+U11+V11+W11</f>
        <v>1714</v>
      </c>
      <c r="Y11" s="5">
        <v>6</v>
      </c>
      <c r="Z11" s="79">
        <v>85</v>
      </c>
      <c r="AA11" s="58">
        <f>SUM(X11/COUNT(E11:G11,I11:J11,M11,O11,Q11,T11:W11))</f>
        <v>214.25</v>
      </c>
      <c r="AB11" s="73">
        <v>6</v>
      </c>
    </row>
    <row r="12" spans="1:28" x14ac:dyDescent="0.2">
      <c r="A12" s="73">
        <v>7</v>
      </c>
      <c r="B12" s="73"/>
      <c r="C12" s="223" t="s">
        <v>100</v>
      </c>
      <c r="D12" s="124" t="s">
        <v>414</v>
      </c>
      <c r="E12" s="5">
        <v>216</v>
      </c>
      <c r="F12" s="5">
        <v>232</v>
      </c>
      <c r="G12" s="5">
        <v>223</v>
      </c>
      <c r="H12" s="75">
        <f>E12+F12+G12</f>
        <v>671</v>
      </c>
      <c r="I12" s="5">
        <v>225</v>
      </c>
      <c r="J12" s="5">
        <v>289</v>
      </c>
      <c r="K12" s="76">
        <f>H12+I12+J12</f>
        <v>1185</v>
      </c>
      <c r="L12" s="77">
        <f>MAX(E12,F12,G12,I12,J12)</f>
        <v>289</v>
      </c>
      <c r="M12" s="5">
        <v>210</v>
      </c>
      <c r="N12" s="5">
        <v>0</v>
      </c>
      <c r="O12" s="5">
        <v>151</v>
      </c>
      <c r="P12" s="5">
        <v>0</v>
      </c>
      <c r="Q12" s="5">
        <v>211</v>
      </c>
      <c r="R12" s="5">
        <v>0</v>
      </c>
      <c r="S12" s="78">
        <f>SUM(K12+M12+N12+O12+P12+Q12+R12)</f>
        <v>1757</v>
      </c>
      <c r="T12" s="5"/>
      <c r="U12" s="5"/>
      <c r="V12" s="5"/>
      <c r="W12" s="5"/>
      <c r="X12" s="3">
        <f>K12+M12+O12+Q12+T12+U12+V12+W12</f>
        <v>1757</v>
      </c>
      <c r="Y12" s="5"/>
      <c r="Z12" s="79"/>
      <c r="AA12" s="58">
        <f>SUM(X12/COUNT(E12:G12,I12:J12,M12,O12,Q12,T12:W12))</f>
        <v>219.625</v>
      </c>
      <c r="AB12" s="73">
        <v>7</v>
      </c>
    </row>
    <row r="13" spans="1:28" x14ac:dyDescent="0.2">
      <c r="A13" s="73">
        <v>8</v>
      </c>
      <c r="B13" s="123"/>
      <c r="C13" s="223" t="s">
        <v>401</v>
      </c>
      <c r="D13" s="124" t="s">
        <v>409</v>
      </c>
      <c r="E13" s="5">
        <v>227</v>
      </c>
      <c r="F13" s="5">
        <v>235</v>
      </c>
      <c r="G13" s="5">
        <v>181</v>
      </c>
      <c r="H13" s="75">
        <f>E13+F13+G13</f>
        <v>643</v>
      </c>
      <c r="I13" s="5">
        <v>184</v>
      </c>
      <c r="J13" s="5">
        <v>220</v>
      </c>
      <c r="K13" s="76">
        <f>H13+I13+J13</f>
        <v>1047</v>
      </c>
      <c r="L13" s="81">
        <f>MAX(E13,F13,G13,I13,J13)</f>
        <v>235</v>
      </c>
      <c r="M13" s="5">
        <v>218</v>
      </c>
      <c r="N13" s="5">
        <v>0</v>
      </c>
      <c r="O13" s="5">
        <v>265</v>
      </c>
      <c r="P13" s="5">
        <v>30</v>
      </c>
      <c r="Q13" s="5">
        <v>188</v>
      </c>
      <c r="R13" s="5">
        <v>0</v>
      </c>
      <c r="S13" s="78">
        <f>SUM(K13+M13+N13+O13+P13+Q13+R13)</f>
        <v>1748</v>
      </c>
      <c r="T13" s="5"/>
      <c r="U13" s="5"/>
      <c r="V13" s="5"/>
      <c r="W13" s="5"/>
      <c r="X13" s="3">
        <f>K13+M13+O13+Q13+T13+U13+V13+W13</f>
        <v>1718</v>
      </c>
      <c r="Y13" s="5"/>
      <c r="Z13" s="79"/>
      <c r="AA13" s="58">
        <f>SUM(X13/COUNT(E13:G13,I13:J13,M13,O13,Q13,T13:W13))</f>
        <v>214.75</v>
      </c>
      <c r="AB13" s="73">
        <v>8</v>
      </c>
    </row>
    <row r="14" spans="1:28" x14ac:dyDescent="0.2">
      <c r="A14" s="73">
        <v>9</v>
      </c>
      <c r="B14" s="73"/>
      <c r="C14" s="223" t="s">
        <v>93</v>
      </c>
      <c r="D14" s="124" t="s">
        <v>411</v>
      </c>
      <c r="E14" s="5">
        <v>150</v>
      </c>
      <c r="F14" s="5">
        <v>258</v>
      </c>
      <c r="G14" s="5">
        <v>180</v>
      </c>
      <c r="H14" s="75">
        <f>E14+F14+G14</f>
        <v>588</v>
      </c>
      <c r="I14" s="5">
        <v>161</v>
      </c>
      <c r="J14" s="5">
        <v>234</v>
      </c>
      <c r="K14" s="82">
        <f>H14+I14+J14</f>
        <v>983</v>
      </c>
      <c r="L14" s="77">
        <f>MAX(E14,F14,G14,I14,J14)</f>
        <v>258</v>
      </c>
      <c r="M14" s="18">
        <v>142</v>
      </c>
      <c r="N14" s="5">
        <v>0</v>
      </c>
      <c r="O14" s="5">
        <v>200</v>
      </c>
      <c r="P14" s="5">
        <v>30</v>
      </c>
      <c r="Q14" s="5">
        <v>234</v>
      </c>
      <c r="R14" s="5">
        <v>30</v>
      </c>
      <c r="S14" s="78">
        <f>SUM(K14+M14+N14+O14+P14+Q14+R14)</f>
        <v>1619</v>
      </c>
      <c r="T14" s="5"/>
      <c r="U14" s="5"/>
      <c r="V14" s="5"/>
      <c r="W14" s="5"/>
      <c r="X14" s="3">
        <f>K14+M14+O14+Q14+T14+U14+V14+W14</f>
        <v>1559</v>
      </c>
      <c r="Y14" s="5"/>
      <c r="Z14" s="79"/>
      <c r="AA14" s="58">
        <f>SUM(X14/COUNT(E14:G14,I14:J14,M14,O14,Q14,T14:W14))</f>
        <v>194.875</v>
      </c>
      <c r="AB14" s="73">
        <v>9</v>
      </c>
    </row>
    <row r="15" spans="1:28" ht="15" x14ac:dyDescent="0.25">
      <c r="A15" s="73">
        <v>10</v>
      </c>
      <c r="B15" s="73"/>
      <c r="C15" s="224" t="s">
        <v>307</v>
      </c>
      <c r="D15" s="124" t="s">
        <v>408</v>
      </c>
      <c r="E15" s="5">
        <v>193</v>
      </c>
      <c r="F15" s="5">
        <v>203</v>
      </c>
      <c r="G15" s="5">
        <v>195</v>
      </c>
      <c r="H15" s="75">
        <f>E15+F15+G15</f>
        <v>591</v>
      </c>
      <c r="I15" s="5">
        <v>162</v>
      </c>
      <c r="J15" s="5">
        <v>236</v>
      </c>
      <c r="K15" s="76">
        <f>H15+I15+J15</f>
        <v>989</v>
      </c>
      <c r="L15" s="83">
        <f>MAX(E15,F15,G15,I15,J15)</f>
        <v>236</v>
      </c>
      <c r="M15" s="5">
        <v>194</v>
      </c>
      <c r="N15" s="5">
        <v>0</v>
      </c>
      <c r="O15" s="5">
        <v>155</v>
      </c>
      <c r="P15" s="5">
        <v>0</v>
      </c>
      <c r="Q15" s="5">
        <v>181</v>
      </c>
      <c r="R15" s="5">
        <v>0</v>
      </c>
      <c r="S15" s="78">
        <f>SUM(K15+M15+N15+O15+P15+Q15+R15)</f>
        <v>1519</v>
      </c>
      <c r="T15" s="5"/>
      <c r="U15" s="5"/>
      <c r="V15" s="5"/>
      <c r="W15" s="5"/>
      <c r="X15" s="3">
        <f>K15+M15+O15+Q15+T15+U15+V15+W15</f>
        <v>1519</v>
      </c>
      <c r="Y15" s="5"/>
      <c r="Z15" s="79"/>
      <c r="AA15" s="58">
        <f>SUM(X15/COUNT(E15:G15,I15:J15,M15,O15,Q15,T15:W15))</f>
        <v>189.875</v>
      </c>
      <c r="AB15" s="73">
        <v>10</v>
      </c>
    </row>
    <row r="16" spans="1:28" x14ac:dyDescent="0.2">
      <c r="A16" s="73"/>
      <c r="B16" s="73"/>
      <c r="C16" s="223"/>
      <c r="D16" s="124"/>
      <c r="E16" s="5"/>
      <c r="F16" s="5"/>
      <c r="G16" s="5"/>
      <c r="H16" s="75"/>
      <c r="I16" s="5"/>
      <c r="J16" s="5"/>
      <c r="K16" s="76"/>
      <c r="L16" s="83"/>
      <c r="M16" s="5"/>
      <c r="N16" s="5"/>
      <c r="O16" s="5"/>
      <c r="P16" s="5"/>
      <c r="Q16" s="5"/>
      <c r="R16" s="5"/>
      <c r="S16" s="78"/>
      <c r="T16" s="5"/>
      <c r="U16" s="5"/>
      <c r="V16" s="5"/>
      <c r="W16" s="5"/>
      <c r="X16" s="3"/>
      <c r="Y16" s="5"/>
      <c r="Z16" s="79"/>
      <c r="AA16" s="58"/>
      <c r="AB16" s="73"/>
    </row>
    <row r="17" spans="1:28" x14ac:dyDescent="0.2">
      <c r="A17" s="73">
        <v>11</v>
      </c>
      <c r="B17" s="123"/>
      <c r="C17" s="223" t="s">
        <v>321</v>
      </c>
      <c r="D17" s="124" t="s">
        <v>405</v>
      </c>
      <c r="E17" s="5">
        <v>194</v>
      </c>
      <c r="F17" s="5">
        <v>225</v>
      </c>
      <c r="G17" s="5">
        <v>174</v>
      </c>
      <c r="H17" s="75">
        <f t="shared" ref="H17:H23" si="0">E17+F17+G17</f>
        <v>593</v>
      </c>
      <c r="I17" s="5">
        <v>170</v>
      </c>
      <c r="J17" s="5">
        <v>200</v>
      </c>
      <c r="K17" s="76">
        <f t="shared" ref="K17:K23" si="1">H17+I17+J17</f>
        <v>963</v>
      </c>
      <c r="L17" s="77">
        <f t="shared" ref="L17:L23" si="2">MAX(E17,F17,G17,I17,J17)</f>
        <v>225</v>
      </c>
      <c r="M17" s="5"/>
      <c r="N17" s="5"/>
      <c r="O17" s="5"/>
      <c r="P17" s="5"/>
      <c r="Q17" s="5"/>
      <c r="R17" s="5"/>
      <c r="S17" s="78">
        <f t="shared" ref="S17:S23" si="3">SUM(K17+M17+N17+O17+P17+Q17+R17)</f>
        <v>963</v>
      </c>
      <c r="T17" s="5"/>
      <c r="U17" s="5"/>
      <c r="V17" s="5"/>
      <c r="W17" s="5"/>
      <c r="X17" s="3">
        <f t="shared" ref="X17:X23" si="4">K17+M17+O17+Q17+T17+U17+V17+W17</f>
        <v>963</v>
      </c>
      <c r="Y17" s="5"/>
      <c r="Z17" s="79"/>
      <c r="AA17" s="58">
        <f t="shared" ref="AA17:AA23" si="5">SUM(X17/COUNT(E17:G17,I17:J17,M17,O17,Q17,T17:W17))</f>
        <v>192.6</v>
      </c>
      <c r="AB17" s="73">
        <v>11</v>
      </c>
    </row>
    <row r="18" spans="1:28" x14ac:dyDescent="0.2">
      <c r="A18" s="73">
        <v>12</v>
      </c>
      <c r="B18" s="123"/>
      <c r="C18" s="223" t="s">
        <v>449</v>
      </c>
      <c r="D18" s="124" t="s">
        <v>450</v>
      </c>
      <c r="E18" s="5">
        <v>212</v>
      </c>
      <c r="F18" s="5">
        <v>144</v>
      </c>
      <c r="G18" s="5">
        <v>199</v>
      </c>
      <c r="H18" s="75">
        <f t="shared" si="0"/>
        <v>555</v>
      </c>
      <c r="I18" s="5">
        <v>175</v>
      </c>
      <c r="J18" s="5">
        <v>193</v>
      </c>
      <c r="K18" s="76">
        <f t="shared" si="1"/>
        <v>923</v>
      </c>
      <c r="L18" s="77">
        <f t="shared" si="2"/>
        <v>212</v>
      </c>
      <c r="M18" s="5"/>
      <c r="N18" s="5"/>
      <c r="O18" s="5"/>
      <c r="P18" s="5"/>
      <c r="Q18" s="5"/>
      <c r="R18" s="5"/>
      <c r="S18" s="78">
        <f t="shared" si="3"/>
        <v>923</v>
      </c>
      <c r="T18" s="5"/>
      <c r="U18" s="5"/>
      <c r="V18" s="5"/>
      <c r="W18" s="5"/>
      <c r="X18" s="3">
        <f t="shared" si="4"/>
        <v>923</v>
      </c>
      <c r="Y18" s="5"/>
      <c r="Z18" s="79"/>
      <c r="AA18" s="58">
        <f t="shared" si="5"/>
        <v>184.6</v>
      </c>
      <c r="AB18" s="73">
        <v>12</v>
      </c>
    </row>
    <row r="19" spans="1:28" x14ac:dyDescent="0.2">
      <c r="A19" s="73">
        <v>13</v>
      </c>
      <c r="B19" s="73"/>
      <c r="C19" s="223" t="s">
        <v>323</v>
      </c>
      <c r="D19" s="124" t="s">
        <v>415</v>
      </c>
      <c r="E19" s="5">
        <v>177</v>
      </c>
      <c r="F19" s="5">
        <v>136</v>
      </c>
      <c r="G19" s="5">
        <v>177</v>
      </c>
      <c r="H19" s="75">
        <f t="shared" si="0"/>
        <v>490</v>
      </c>
      <c r="I19" s="5">
        <v>235</v>
      </c>
      <c r="J19" s="5">
        <v>188</v>
      </c>
      <c r="K19" s="76">
        <f t="shared" si="1"/>
        <v>913</v>
      </c>
      <c r="L19" s="77">
        <f t="shared" si="2"/>
        <v>235</v>
      </c>
      <c r="M19" s="5"/>
      <c r="N19" s="5"/>
      <c r="O19" s="5"/>
      <c r="P19" s="5"/>
      <c r="Q19" s="5"/>
      <c r="R19" s="5"/>
      <c r="S19" s="78">
        <f t="shared" si="3"/>
        <v>913</v>
      </c>
      <c r="T19" s="5"/>
      <c r="U19" s="5"/>
      <c r="V19" s="5"/>
      <c r="W19" s="5"/>
      <c r="X19" s="3">
        <f t="shared" si="4"/>
        <v>913</v>
      </c>
      <c r="Y19" s="5"/>
      <c r="Z19" s="79"/>
      <c r="AA19" s="58">
        <f t="shared" si="5"/>
        <v>182.6</v>
      </c>
      <c r="AB19" s="73">
        <v>13</v>
      </c>
    </row>
    <row r="20" spans="1:28" x14ac:dyDescent="0.2">
      <c r="A20" s="73">
        <v>14</v>
      </c>
      <c r="B20" s="73"/>
      <c r="C20" s="223" t="s">
        <v>322</v>
      </c>
      <c r="D20" s="124" t="s">
        <v>404</v>
      </c>
      <c r="E20" s="5">
        <v>172</v>
      </c>
      <c r="F20" s="5">
        <v>210</v>
      </c>
      <c r="G20" s="5">
        <v>168</v>
      </c>
      <c r="H20" s="75">
        <f t="shared" si="0"/>
        <v>550</v>
      </c>
      <c r="I20" s="5">
        <v>203</v>
      </c>
      <c r="J20" s="5">
        <v>152</v>
      </c>
      <c r="K20" s="76">
        <f t="shared" si="1"/>
        <v>905</v>
      </c>
      <c r="L20" s="77">
        <f t="shared" si="2"/>
        <v>210</v>
      </c>
      <c r="M20" s="5"/>
      <c r="N20" s="5"/>
      <c r="O20" s="5"/>
      <c r="P20" s="5"/>
      <c r="Q20" s="5"/>
      <c r="R20" s="5"/>
      <c r="S20" s="78">
        <f t="shared" si="3"/>
        <v>905</v>
      </c>
      <c r="T20" s="5"/>
      <c r="U20" s="5"/>
      <c r="V20" s="5"/>
      <c r="W20" s="5"/>
      <c r="X20" s="3">
        <f t="shared" si="4"/>
        <v>905</v>
      </c>
      <c r="Y20" s="5"/>
      <c r="Z20" s="79"/>
      <c r="AA20" s="58">
        <f t="shared" si="5"/>
        <v>181</v>
      </c>
      <c r="AB20" s="73">
        <v>14</v>
      </c>
    </row>
    <row r="21" spans="1:28" x14ac:dyDescent="0.2">
      <c r="A21" s="73">
        <v>15</v>
      </c>
      <c r="B21" s="123"/>
      <c r="C21" s="223" t="s">
        <v>452</v>
      </c>
      <c r="D21" s="124" t="s">
        <v>453</v>
      </c>
      <c r="E21" s="5">
        <v>154</v>
      </c>
      <c r="F21" s="5">
        <v>185</v>
      </c>
      <c r="G21" s="5">
        <v>204</v>
      </c>
      <c r="H21" s="75">
        <f t="shared" si="0"/>
        <v>543</v>
      </c>
      <c r="I21" s="5">
        <v>167</v>
      </c>
      <c r="J21" s="5">
        <v>192</v>
      </c>
      <c r="K21" s="76">
        <f t="shared" si="1"/>
        <v>902</v>
      </c>
      <c r="L21" s="77">
        <f t="shared" si="2"/>
        <v>204</v>
      </c>
      <c r="M21" s="5"/>
      <c r="N21" s="5"/>
      <c r="O21" s="5"/>
      <c r="P21" s="5"/>
      <c r="Q21" s="5"/>
      <c r="R21" s="5"/>
      <c r="S21" s="78">
        <f t="shared" si="3"/>
        <v>902</v>
      </c>
      <c r="T21" s="5"/>
      <c r="U21" s="5"/>
      <c r="V21" s="5"/>
      <c r="W21" s="5"/>
      <c r="X21" s="3">
        <f t="shared" si="4"/>
        <v>902</v>
      </c>
      <c r="Y21" s="5"/>
      <c r="Z21" s="79"/>
      <c r="AA21" s="58">
        <f t="shared" si="5"/>
        <v>180.4</v>
      </c>
      <c r="AB21" s="73">
        <v>15</v>
      </c>
    </row>
    <row r="22" spans="1:28" x14ac:dyDescent="0.2">
      <c r="A22" s="73">
        <v>16</v>
      </c>
      <c r="B22" s="123"/>
      <c r="C22" s="223" t="s">
        <v>318</v>
      </c>
      <c r="D22" s="124" t="s">
        <v>403</v>
      </c>
      <c r="E22" s="5">
        <v>185</v>
      </c>
      <c r="F22" s="5">
        <v>154</v>
      </c>
      <c r="G22" s="5">
        <v>201</v>
      </c>
      <c r="H22" s="75">
        <f t="shared" si="0"/>
        <v>540</v>
      </c>
      <c r="I22" s="5">
        <v>168</v>
      </c>
      <c r="J22" s="5">
        <v>192</v>
      </c>
      <c r="K22" s="76">
        <f t="shared" si="1"/>
        <v>900</v>
      </c>
      <c r="L22" s="77">
        <f t="shared" si="2"/>
        <v>201</v>
      </c>
      <c r="M22" s="5"/>
      <c r="N22" s="5"/>
      <c r="O22" s="5"/>
      <c r="P22" s="5"/>
      <c r="Q22" s="5"/>
      <c r="R22" s="5"/>
      <c r="S22" s="78">
        <f t="shared" si="3"/>
        <v>900</v>
      </c>
      <c r="T22" s="5"/>
      <c r="U22" s="5"/>
      <c r="V22" s="5"/>
      <c r="W22" s="5"/>
      <c r="X22" s="3">
        <f t="shared" si="4"/>
        <v>900</v>
      </c>
      <c r="Y22" s="5"/>
      <c r="Z22" s="79"/>
      <c r="AA22" s="58">
        <f t="shared" si="5"/>
        <v>180</v>
      </c>
      <c r="AB22" s="73">
        <v>16</v>
      </c>
    </row>
    <row r="23" spans="1:28" ht="15" x14ac:dyDescent="0.25">
      <c r="A23" s="73">
        <v>17</v>
      </c>
      <c r="B23" s="73"/>
      <c r="C23" s="224" t="s">
        <v>382</v>
      </c>
      <c r="D23" s="124" t="s">
        <v>410</v>
      </c>
      <c r="E23" s="5">
        <v>200</v>
      </c>
      <c r="F23" s="5">
        <v>155</v>
      </c>
      <c r="G23" s="5">
        <v>155</v>
      </c>
      <c r="H23" s="75">
        <f t="shared" si="0"/>
        <v>510</v>
      </c>
      <c r="I23" s="5">
        <v>169</v>
      </c>
      <c r="J23" s="5">
        <v>165</v>
      </c>
      <c r="K23" s="76">
        <f t="shared" si="1"/>
        <v>844</v>
      </c>
      <c r="L23" s="77">
        <f t="shared" si="2"/>
        <v>200</v>
      </c>
      <c r="M23" s="5"/>
      <c r="N23" s="5"/>
      <c r="O23" s="5"/>
      <c r="P23" s="5"/>
      <c r="Q23" s="5"/>
      <c r="R23" s="5"/>
      <c r="S23" s="78">
        <f t="shared" si="3"/>
        <v>844</v>
      </c>
      <c r="T23" s="5"/>
      <c r="U23" s="5"/>
      <c r="V23" s="5"/>
      <c r="W23" s="5"/>
      <c r="X23" s="3">
        <f t="shared" si="4"/>
        <v>844</v>
      </c>
      <c r="Y23" s="5"/>
      <c r="Z23" s="79"/>
      <c r="AA23" s="58">
        <f t="shared" si="5"/>
        <v>168.8</v>
      </c>
      <c r="AB23" s="73">
        <v>17</v>
      </c>
    </row>
    <row r="24" spans="1:28" hidden="1" x14ac:dyDescent="0.2">
      <c r="A24" s="73">
        <v>18</v>
      </c>
      <c r="B24" s="73"/>
      <c r="C24" s="52"/>
      <c r="D24" s="124"/>
      <c r="E24" s="5"/>
      <c r="F24" s="5"/>
      <c r="G24" s="5"/>
      <c r="H24" s="75">
        <f t="shared" ref="H24" si="6">E24+F24+G24</f>
        <v>0</v>
      </c>
      <c r="I24" s="5"/>
      <c r="J24" s="5"/>
      <c r="K24" s="76">
        <f t="shared" ref="K24" si="7">H24+I24+J24</f>
        <v>0</v>
      </c>
      <c r="L24" s="77">
        <f t="shared" ref="L24" si="8">MAX(E24,F24,G24,I24,J24)</f>
        <v>0</v>
      </c>
      <c r="M24" s="5"/>
      <c r="N24" s="5"/>
      <c r="O24" s="5"/>
      <c r="P24" s="5"/>
      <c r="Q24" s="5"/>
      <c r="R24" s="5"/>
      <c r="S24" s="78">
        <f t="shared" ref="S24" si="9">SUM(K24+M24+N24+O24+P24+Q24+R24)</f>
        <v>0</v>
      </c>
      <c r="T24" s="5"/>
      <c r="U24" s="5"/>
      <c r="V24" s="5"/>
      <c r="W24" s="5"/>
      <c r="X24" s="3">
        <f t="shared" ref="X24" si="10">K24+M24+O24+Q24+T24+U24+V24+W24</f>
        <v>0</v>
      </c>
      <c r="Y24" s="5"/>
      <c r="Z24" s="79"/>
      <c r="AA24" s="58" t="e">
        <f t="shared" ref="AA24" si="11">SUM(X24/COUNT(E24:G24,I24:J24,M24,O24,Q24,T24:W24))</f>
        <v>#DIV/0!</v>
      </c>
      <c r="AB24" s="73">
        <v>18</v>
      </c>
    </row>
    <row r="25" spans="1:28" hidden="1" x14ac:dyDescent="0.2">
      <c r="A25" s="73">
        <v>19</v>
      </c>
      <c r="B25" s="73"/>
      <c r="C25" s="52"/>
      <c r="D25" s="124"/>
      <c r="E25" s="5"/>
      <c r="F25" s="5"/>
      <c r="G25" s="5"/>
      <c r="H25" s="75">
        <f t="shared" ref="H25:H35" si="12">E25+F25+G25</f>
        <v>0</v>
      </c>
      <c r="I25" s="5"/>
      <c r="J25" s="5"/>
      <c r="K25" s="76">
        <f t="shared" ref="K25:K35" si="13">H25+I25+J25</f>
        <v>0</v>
      </c>
      <c r="L25" s="77">
        <f t="shared" ref="L25:L35" si="14">MAX(E25,F25,G25,I25,J25)</f>
        <v>0</v>
      </c>
      <c r="M25" s="5"/>
      <c r="N25" s="5"/>
      <c r="O25" s="5"/>
      <c r="P25" s="5"/>
      <c r="Q25" s="5"/>
      <c r="R25" s="5"/>
      <c r="S25" s="78">
        <f t="shared" ref="S25:S35" si="15">SUM(K25+M25+N25+O25+P25+Q25+R25)</f>
        <v>0</v>
      </c>
      <c r="T25" s="5"/>
      <c r="U25" s="5"/>
      <c r="V25" s="5"/>
      <c r="W25" s="5"/>
      <c r="X25" s="3">
        <f t="shared" ref="X25:X35" si="16">K25+M25+O25+Q25+T25+U25+V25+W25</f>
        <v>0</v>
      </c>
      <c r="Y25" s="5"/>
      <c r="Z25" s="79"/>
      <c r="AA25" s="58" t="e">
        <f t="shared" ref="AA25:AA35" si="17">SUM(X25/COUNT(E25:G25,I25:J25,M25,O25,Q25,T25:W25))</f>
        <v>#DIV/0!</v>
      </c>
      <c r="AB25" s="73">
        <v>19</v>
      </c>
    </row>
    <row r="26" spans="1:28" hidden="1" x14ac:dyDescent="0.2">
      <c r="A26" s="73">
        <v>20</v>
      </c>
      <c r="B26" s="123"/>
      <c r="C26" s="52"/>
      <c r="D26" s="124"/>
      <c r="E26" s="5"/>
      <c r="F26" s="5"/>
      <c r="G26" s="5"/>
      <c r="H26" s="75">
        <f t="shared" si="12"/>
        <v>0</v>
      </c>
      <c r="I26" s="5"/>
      <c r="J26" s="5"/>
      <c r="K26" s="76">
        <f t="shared" si="13"/>
        <v>0</v>
      </c>
      <c r="L26" s="77">
        <f t="shared" si="14"/>
        <v>0</v>
      </c>
      <c r="M26" s="5"/>
      <c r="N26" s="5"/>
      <c r="O26" s="5"/>
      <c r="P26" s="5"/>
      <c r="Q26" s="5"/>
      <c r="R26" s="5"/>
      <c r="S26" s="78">
        <f t="shared" si="15"/>
        <v>0</v>
      </c>
      <c r="T26" s="5"/>
      <c r="U26" s="5"/>
      <c r="V26" s="5"/>
      <c r="W26" s="5"/>
      <c r="X26" s="3">
        <f t="shared" si="16"/>
        <v>0</v>
      </c>
      <c r="Y26" s="5"/>
      <c r="Z26" s="79"/>
      <c r="AA26" s="58" t="e">
        <f t="shared" si="17"/>
        <v>#DIV/0!</v>
      </c>
      <c r="AB26" s="73">
        <v>20</v>
      </c>
    </row>
    <row r="27" spans="1:28" hidden="1" x14ac:dyDescent="0.2">
      <c r="A27" s="73">
        <v>21</v>
      </c>
      <c r="B27" s="123"/>
      <c r="C27" s="52"/>
      <c r="D27" s="124"/>
      <c r="E27" s="5"/>
      <c r="F27" s="5"/>
      <c r="G27" s="5"/>
      <c r="H27" s="75">
        <f t="shared" si="12"/>
        <v>0</v>
      </c>
      <c r="I27" s="5"/>
      <c r="J27" s="5"/>
      <c r="K27" s="76">
        <f t="shared" si="13"/>
        <v>0</v>
      </c>
      <c r="L27" s="77">
        <f t="shared" si="14"/>
        <v>0</v>
      </c>
      <c r="M27" s="5"/>
      <c r="N27" s="5"/>
      <c r="O27" s="5"/>
      <c r="P27" s="5"/>
      <c r="Q27" s="5"/>
      <c r="R27" s="5"/>
      <c r="S27" s="78">
        <f t="shared" si="15"/>
        <v>0</v>
      </c>
      <c r="T27" s="5"/>
      <c r="U27" s="5"/>
      <c r="V27" s="5"/>
      <c r="W27" s="5"/>
      <c r="X27" s="3">
        <f t="shared" si="16"/>
        <v>0</v>
      </c>
      <c r="Y27" s="5"/>
      <c r="Z27" s="79"/>
      <c r="AA27" s="58" t="e">
        <f t="shared" si="17"/>
        <v>#DIV/0!</v>
      </c>
      <c r="AB27" s="73">
        <v>21</v>
      </c>
    </row>
    <row r="28" spans="1:28" hidden="1" x14ac:dyDescent="0.2">
      <c r="A28" s="73">
        <v>22</v>
      </c>
      <c r="B28" s="73"/>
      <c r="C28" s="52"/>
      <c r="D28" s="124"/>
      <c r="E28" s="5"/>
      <c r="F28" s="5"/>
      <c r="G28" s="5"/>
      <c r="H28" s="75">
        <f t="shared" si="12"/>
        <v>0</v>
      </c>
      <c r="I28" s="5"/>
      <c r="J28" s="5"/>
      <c r="K28" s="76">
        <f t="shared" si="13"/>
        <v>0</v>
      </c>
      <c r="L28" s="77">
        <f t="shared" si="14"/>
        <v>0</v>
      </c>
      <c r="M28" s="5"/>
      <c r="N28" s="5"/>
      <c r="O28" s="5"/>
      <c r="P28" s="5"/>
      <c r="Q28" s="5"/>
      <c r="R28" s="5"/>
      <c r="S28" s="78">
        <f t="shared" si="15"/>
        <v>0</v>
      </c>
      <c r="T28" s="5"/>
      <c r="U28" s="5"/>
      <c r="V28" s="5"/>
      <c r="W28" s="5"/>
      <c r="X28" s="3">
        <f t="shared" si="16"/>
        <v>0</v>
      </c>
      <c r="Y28" s="5"/>
      <c r="Z28" s="79"/>
      <c r="AA28" s="58" t="e">
        <f t="shared" si="17"/>
        <v>#DIV/0!</v>
      </c>
      <c r="AB28" s="73">
        <v>22</v>
      </c>
    </row>
    <row r="29" spans="1:28" hidden="1" x14ac:dyDescent="0.2">
      <c r="A29" s="73">
        <v>23</v>
      </c>
      <c r="B29" s="73"/>
      <c r="C29" s="52"/>
      <c r="D29" s="124"/>
      <c r="E29" s="5"/>
      <c r="F29" s="5"/>
      <c r="G29" s="5"/>
      <c r="H29" s="75">
        <f t="shared" si="12"/>
        <v>0</v>
      </c>
      <c r="I29" s="5"/>
      <c r="J29" s="5"/>
      <c r="K29" s="76">
        <f t="shared" si="13"/>
        <v>0</v>
      </c>
      <c r="L29" s="77">
        <f t="shared" si="14"/>
        <v>0</v>
      </c>
      <c r="M29" s="5"/>
      <c r="N29" s="5"/>
      <c r="O29" s="5"/>
      <c r="P29" s="5"/>
      <c r="Q29" s="5"/>
      <c r="R29" s="5"/>
      <c r="S29" s="78">
        <f t="shared" si="15"/>
        <v>0</v>
      </c>
      <c r="T29" s="5"/>
      <c r="U29" s="5"/>
      <c r="V29" s="5"/>
      <c r="W29" s="5"/>
      <c r="X29" s="3">
        <f t="shared" si="16"/>
        <v>0</v>
      </c>
      <c r="Y29" s="5"/>
      <c r="Z29" s="79"/>
      <c r="AA29" s="58" t="e">
        <f t="shared" si="17"/>
        <v>#DIV/0!</v>
      </c>
      <c r="AB29" s="73">
        <v>23</v>
      </c>
    </row>
    <row r="30" spans="1:28" hidden="1" x14ac:dyDescent="0.2">
      <c r="A30" s="73">
        <v>24</v>
      </c>
      <c r="B30" s="123"/>
      <c r="C30" s="52"/>
      <c r="D30" s="124"/>
      <c r="E30" s="5"/>
      <c r="F30" s="5"/>
      <c r="G30" s="5"/>
      <c r="H30" s="75">
        <f t="shared" si="12"/>
        <v>0</v>
      </c>
      <c r="I30" s="5"/>
      <c r="J30" s="5"/>
      <c r="K30" s="76">
        <f t="shared" si="13"/>
        <v>0</v>
      </c>
      <c r="L30" s="77">
        <f t="shared" si="14"/>
        <v>0</v>
      </c>
      <c r="M30" s="5"/>
      <c r="N30" s="5"/>
      <c r="O30" s="5"/>
      <c r="P30" s="5"/>
      <c r="Q30" s="5"/>
      <c r="R30" s="5"/>
      <c r="S30" s="78">
        <f t="shared" si="15"/>
        <v>0</v>
      </c>
      <c r="T30" s="5"/>
      <c r="U30" s="5"/>
      <c r="V30" s="5"/>
      <c r="W30" s="5"/>
      <c r="X30" s="3">
        <f t="shared" si="16"/>
        <v>0</v>
      </c>
      <c r="Y30" s="5"/>
      <c r="Z30" s="79"/>
      <c r="AA30" s="58" t="e">
        <f t="shared" si="17"/>
        <v>#DIV/0!</v>
      </c>
      <c r="AB30" s="73">
        <v>24</v>
      </c>
    </row>
    <row r="31" spans="1:28" hidden="1" x14ac:dyDescent="0.2">
      <c r="A31" s="73">
        <v>25</v>
      </c>
      <c r="B31" s="73"/>
      <c r="C31" s="52"/>
      <c r="D31" s="124"/>
      <c r="E31" s="5"/>
      <c r="F31" s="5"/>
      <c r="G31" s="5"/>
      <c r="H31" s="75">
        <f t="shared" si="12"/>
        <v>0</v>
      </c>
      <c r="I31" s="5"/>
      <c r="J31" s="5"/>
      <c r="K31" s="76">
        <f t="shared" si="13"/>
        <v>0</v>
      </c>
      <c r="L31" s="77">
        <f t="shared" si="14"/>
        <v>0</v>
      </c>
      <c r="M31" s="5"/>
      <c r="N31" s="5"/>
      <c r="O31" s="5"/>
      <c r="P31" s="5"/>
      <c r="Q31" s="5"/>
      <c r="R31" s="5"/>
      <c r="S31" s="78">
        <f t="shared" si="15"/>
        <v>0</v>
      </c>
      <c r="T31" s="5"/>
      <c r="U31" s="5"/>
      <c r="V31" s="5"/>
      <c r="W31" s="5"/>
      <c r="X31" s="3">
        <f t="shared" si="16"/>
        <v>0</v>
      </c>
      <c r="Y31" s="5"/>
      <c r="Z31" s="79"/>
      <c r="AA31" s="58" t="e">
        <f t="shared" si="17"/>
        <v>#DIV/0!</v>
      </c>
      <c r="AB31" s="73">
        <v>25</v>
      </c>
    </row>
    <row r="32" spans="1:28" hidden="1" x14ac:dyDescent="0.2">
      <c r="A32" s="73">
        <v>26</v>
      </c>
      <c r="B32" s="73"/>
      <c r="C32" s="52"/>
      <c r="D32" s="124"/>
      <c r="E32" s="5"/>
      <c r="F32" s="5"/>
      <c r="G32" s="5"/>
      <c r="H32" s="75">
        <f t="shared" si="12"/>
        <v>0</v>
      </c>
      <c r="I32" s="5"/>
      <c r="J32" s="5"/>
      <c r="K32" s="76">
        <f t="shared" si="13"/>
        <v>0</v>
      </c>
      <c r="L32" s="77">
        <f t="shared" si="14"/>
        <v>0</v>
      </c>
      <c r="M32" s="5"/>
      <c r="N32" s="5"/>
      <c r="O32" s="5"/>
      <c r="P32" s="5"/>
      <c r="Q32" s="5"/>
      <c r="R32" s="5"/>
      <c r="S32" s="78">
        <f t="shared" si="15"/>
        <v>0</v>
      </c>
      <c r="T32" s="5"/>
      <c r="U32" s="5"/>
      <c r="V32" s="5"/>
      <c r="W32" s="5"/>
      <c r="X32" s="3">
        <f t="shared" si="16"/>
        <v>0</v>
      </c>
      <c r="Y32" s="5"/>
      <c r="Z32" s="79"/>
      <c r="AA32" s="58" t="e">
        <f t="shared" si="17"/>
        <v>#DIV/0!</v>
      </c>
      <c r="AB32" s="73">
        <v>26</v>
      </c>
    </row>
    <row r="33" spans="1:28" hidden="1" x14ac:dyDescent="0.2">
      <c r="A33" s="73">
        <v>27</v>
      </c>
      <c r="B33" s="73"/>
      <c r="C33" s="52"/>
      <c r="D33" s="124"/>
      <c r="E33" s="5"/>
      <c r="F33" s="5"/>
      <c r="G33" s="5"/>
      <c r="H33" s="75">
        <f t="shared" si="12"/>
        <v>0</v>
      </c>
      <c r="I33" s="5"/>
      <c r="J33" s="5"/>
      <c r="K33" s="76">
        <f t="shared" si="13"/>
        <v>0</v>
      </c>
      <c r="L33" s="77">
        <f t="shared" si="14"/>
        <v>0</v>
      </c>
      <c r="M33" s="5"/>
      <c r="N33" s="5"/>
      <c r="O33" s="5"/>
      <c r="P33" s="5"/>
      <c r="Q33" s="5"/>
      <c r="R33" s="5"/>
      <c r="S33" s="78">
        <f t="shared" si="15"/>
        <v>0</v>
      </c>
      <c r="T33" s="5"/>
      <c r="U33" s="5"/>
      <c r="V33" s="5"/>
      <c r="W33" s="5"/>
      <c r="X33" s="3">
        <f t="shared" si="16"/>
        <v>0</v>
      </c>
      <c r="Y33" s="5"/>
      <c r="Z33" s="79"/>
      <c r="AA33" s="58" t="e">
        <f t="shared" si="17"/>
        <v>#DIV/0!</v>
      </c>
      <c r="AB33" s="73">
        <v>27</v>
      </c>
    </row>
    <row r="34" spans="1:28" hidden="1" x14ac:dyDescent="0.2">
      <c r="A34" s="73">
        <v>28</v>
      </c>
      <c r="B34" s="73"/>
      <c r="C34" s="52"/>
      <c r="D34" s="124"/>
      <c r="E34" s="5"/>
      <c r="F34" s="5"/>
      <c r="G34" s="5"/>
      <c r="H34" s="75">
        <f t="shared" si="12"/>
        <v>0</v>
      </c>
      <c r="I34" s="5"/>
      <c r="J34" s="5"/>
      <c r="K34" s="76">
        <f t="shared" si="13"/>
        <v>0</v>
      </c>
      <c r="L34" s="77">
        <f t="shared" si="14"/>
        <v>0</v>
      </c>
      <c r="M34" s="5"/>
      <c r="N34" s="5"/>
      <c r="O34" s="5"/>
      <c r="P34" s="5"/>
      <c r="Q34" s="5"/>
      <c r="R34" s="5"/>
      <c r="S34" s="78">
        <f t="shared" si="15"/>
        <v>0</v>
      </c>
      <c r="T34" s="5"/>
      <c r="U34" s="5"/>
      <c r="V34" s="5"/>
      <c r="W34" s="5"/>
      <c r="X34" s="3">
        <f t="shared" si="16"/>
        <v>0</v>
      </c>
      <c r="Y34" s="5"/>
      <c r="Z34" s="79"/>
      <c r="AA34" s="58" t="e">
        <f t="shared" si="17"/>
        <v>#DIV/0!</v>
      </c>
      <c r="AB34" s="73">
        <v>28</v>
      </c>
    </row>
    <row r="35" spans="1:28" hidden="1" x14ac:dyDescent="0.2">
      <c r="A35" s="73">
        <v>29</v>
      </c>
      <c r="B35" s="73"/>
      <c r="C35" s="52"/>
      <c r="D35" s="124"/>
      <c r="E35" s="5"/>
      <c r="F35" s="5"/>
      <c r="G35" s="5"/>
      <c r="H35" s="75">
        <f t="shared" si="12"/>
        <v>0</v>
      </c>
      <c r="I35" s="5"/>
      <c r="J35" s="5"/>
      <c r="K35" s="76">
        <f t="shared" si="13"/>
        <v>0</v>
      </c>
      <c r="L35" s="77">
        <f t="shared" si="14"/>
        <v>0</v>
      </c>
      <c r="M35" s="5"/>
      <c r="N35" s="5"/>
      <c r="O35" s="5"/>
      <c r="P35" s="5"/>
      <c r="Q35" s="5"/>
      <c r="R35" s="5"/>
      <c r="S35" s="78">
        <f t="shared" si="15"/>
        <v>0</v>
      </c>
      <c r="T35" s="5"/>
      <c r="U35" s="5"/>
      <c r="V35" s="5"/>
      <c r="W35" s="5"/>
      <c r="X35" s="3">
        <f t="shared" si="16"/>
        <v>0</v>
      </c>
      <c r="Y35" s="5"/>
      <c r="Z35" s="79"/>
      <c r="AA35" s="58" t="e">
        <f t="shared" si="17"/>
        <v>#DIV/0!</v>
      </c>
      <c r="AB35" s="73">
        <v>29</v>
      </c>
    </row>
    <row r="36" spans="1:28" hidden="1" x14ac:dyDescent="0.2">
      <c r="A36" s="73"/>
      <c r="B36" s="73"/>
      <c r="C36" s="52"/>
      <c r="D36" s="124"/>
      <c r="E36" s="5"/>
      <c r="F36" s="5"/>
      <c r="G36" s="5"/>
      <c r="H36" s="75"/>
      <c r="I36" s="5"/>
      <c r="J36" s="5"/>
      <c r="K36" s="76"/>
      <c r="L36" s="77"/>
      <c r="M36" s="5"/>
      <c r="N36" s="5"/>
      <c r="O36" s="5"/>
      <c r="P36" s="5"/>
      <c r="Q36" s="5"/>
      <c r="R36" s="5"/>
      <c r="S36" s="78"/>
      <c r="T36" s="5"/>
      <c r="U36" s="5"/>
      <c r="V36" s="5"/>
      <c r="W36" s="5"/>
      <c r="X36" s="3"/>
      <c r="Y36" s="5"/>
      <c r="Z36" s="79"/>
      <c r="AA36" s="58"/>
      <c r="AB36" s="73"/>
    </row>
    <row r="37" spans="1:28" hidden="1" x14ac:dyDescent="0.2">
      <c r="A37" s="73"/>
      <c r="B37" s="73"/>
      <c r="C37" s="52"/>
      <c r="D37" s="124"/>
      <c r="E37" s="5"/>
      <c r="F37" s="5"/>
      <c r="G37" s="5"/>
      <c r="H37" s="75"/>
      <c r="I37" s="5"/>
      <c r="J37" s="5"/>
      <c r="K37" s="76"/>
      <c r="L37" s="77"/>
      <c r="M37" s="5"/>
      <c r="N37" s="5"/>
      <c r="O37" s="5"/>
      <c r="P37" s="5"/>
      <c r="Q37" s="5"/>
      <c r="R37" s="5"/>
      <c r="S37" s="78"/>
      <c r="T37" s="5"/>
      <c r="U37" s="5"/>
      <c r="V37" s="5"/>
      <c r="W37" s="5"/>
      <c r="X37" s="3"/>
      <c r="Y37" s="5"/>
      <c r="Z37" s="79"/>
      <c r="AA37" s="58"/>
      <c r="AB37" s="73"/>
    </row>
    <row r="38" spans="1:28" hidden="1" x14ac:dyDescent="0.2">
      <c r="A38" s="73"/>
      <c r="B38" s="73"/>
      <c r="C38" s="52"/>
      <c r="D38" s="124"/>
      <c r="E38" s="5"/>
      <c r="F38" s="5"/>
      <c r="G38" s="5"/>
      <c r="H38" s="75"/>
      <c r="I38" s="5"/>
      <c r="J38" s="5"/>
      <c r="K38" s="76"/>
      <c r="L38" s="77"/>
      <c r="M38" s="5"/>
      <c r="N38" s="5"/>
      <c r="O38" s="5"/>
      <c r="P38" s="5"/>
      <c r="Q38" s="5"/>
      <c r="R38" s="5"/>
      <c r="S38" s="78"/>
      <c r="T38" s="5"/>
      <c r="U38" s="5"/>
      <c r="V38" s="5"/>
      <c r="W38" s="5"/>
      <c r="X38" s="3"/>
      <c r="Y38" s="5"/>
      <c r="Z38" s="79"/>
      <c r="AA38" s="58"/>
      <c r="AB38" s="73"/>
    </row>
    <row r="39" spans="1:28" hidden="1" x14ac:dyDescent="0.2">
      <c r="A39" s="73"/>
      <c r="B39" s="73"/>
      <c r="C39" s="52"/>
      <c r="D39" s="124"/>
      <c r="E39" s="5"/>
      <c r="F39" s="5"/>
      <c r="G39" s="5"/>
      <c r="H39" s="75"/>
      <c r="I39" s="5"/>
      <c r="J39" s="5"/>
      <c r="K39" s="76"/>
      <c r="L39" s="77"/>
      <c r="M39" s="5"/>
      <c r="N39" s="5"/>
      <c r="O39" s="5"/>
      <c r="P39" s="5"/>
      <c r="Q39" s="5"/>
      <c r="R39" s="5"/>
      <c r="S39" s="78"/>
      <c r="T39" s="5"/>
      <c r="U39" s="5"/>
      <c r="V39" s="5"/>
      <c r="W39" s="5"/>
      <c r="X39" s="3"/>
      <c r="Y39" s="5"/>
      <c r="Z39" s="79"/>
      <c r="AA39" s="58"/>
      <c r="AB39" s="73"/>
    </row>
    <row r="40" spans="1:28" hidden="1" x14ac:dyDescent="0.2">
      <c r="A40" s="73"/>
      <c r="B40" s="73"/>
      <c r="C40" s="52"/>
      <c r="D40" s="124"/>
      <c r="E40" s="5"/>
      <c r="F40" s="5"/>
      <c r="G40" s="5"/>
      <c r="H40" s="75"/>
      <c r="I40" s="5"/>
      <c r="J40" s="5"/>
      <c r="K40" s="76"/>
      <c r="L40" s="77"/>
      <c r="M40" s="5"/>
      <c r="N40" s="5"/>
      <c r="O40" s="5"/>
      <c r="P40" s="5"/>
      <c r="Q40" s="5"/>
      <c r="R40" s="5"/>
      <c r="S40" s="78"/>
      <c r="T40" s="5"/>
      <c r="U40" s="5"/>
      <c r="V40" s="5"/>
      <c r="W40" s="5"/>
      <c r="X40" s="3"/>
      <c r="Y40" s="5"/>
      <c r="Z40" s="79"/>
      <c r="AA40" s="58"/>
      <c r="AB40" s="73"/>
    </row>
    <row r="41" spans="1:28" hidden="1" x14ac:dyDescent="0.2">
      <c r="A41" s="73"/>
      <c r="B41" s="73"/>
      <c r="C41" s="52"/>
      <c r="D41" s="124"/>
      <c r="E41" s="5"/>
      <c r="F41" s="5"/>
      <c r="G41" s="5"/>
      <c r="H41" s="75"/>
      <c r="I41" s="5"/>
      <c r="J41" s="5"/>
      <c r="K41" s="76"/>
      <c r="L41" s="77"/>
      <c r="M41" s="5"/>
      <c r="N41" s="5"/>
      <c r="O41" s="5"/>
      <c r="P41" s="5"/>
      <c r="Q41" s="5"/>
      <c r="R41" s="5"/>
      <c r="S41" s="78"/>
      <c r="T41" s="5"/>
      <c r="U41" s="5"/>
      <c r="V41" s="5"/>
      <c r="W41" s="5"/>
      <c r="X41" s="3"/>
      <c r="Y41" s="5"/>
      <c r="Z41" s="79"/>
      <c r="AA41" s="58"/>
      <c r="AB41" s="73"/>
    </row>
    <row r="42" spans="1:28" hidden="1" x14ac:dyDescent="0.2">
      <c r="A42" s="73"/>
      <c r="B42" s="73"/>
      <c r="C42" s="52"/>
      <c r="D42" s="124"/>
      <c r="E42" s="5"/>
      <c r="F42" s="5"/>
      <c r="G42" s="5"/>
      <c r="H42" s="75"/>
      <c r="I42" s="5"/>
      <c r="J42" s="5"/>
      <c r="K42" s="76"/>
      <c r="L42" s="77"/>
      <c r="M42" s="5"/>
      <c r="N42" s="5"/>
      <c r="O42" s="5"/>
      <c r="P42" s="5"/>
      <c r="Q42" s="5"/>
      <c r="R42" s="5"/>
      <c r="S42" s="78"/>
      <c r="T42" s="5"/>
      <c r="U42" s="5"/>
      <c r="V42" s="5"/>
      <c r="W42" s="5"/>
      <c r="X42" s="3"/>
      <c r="Y42" s="5"/>
      <c r="Z42" s="79"/>
      <c r="AA42" s="58"/>
      <c r="AB42" s="73"/>
    </row>
    <row r="43" spans="1:28" hidden="1" x14ac:dyDescent="0.2">
      <c r="A43" s="73"/>
      <c r="B43" s="73"/>
      <c r="C43" s="52"/>
      <c r="D43" s="124"/>
      <c r="E43" s="5"/>
      <c r="F43" s="5"/>
      <c r="G43" s="5"/>
      <c r="H43" s="75"/>
      <c r="I43" s="5"/>
      <c r="J43" s="5"/>
      <c r="K43" s="76"/>
      <c r="L43" s="77"/>
      <c r="M43" s="5"/>
      <c r="N43" s="5"/>
      <c r="O43" s="5"/>
      <c r="P43" s="5"/>
      <c r="Q43" s="5"/>
      <c r="R43" s="5"/>
      <c r="S43" s="78"/>
      <c r="T43" s="5"/>
      <c r="U43" s="5"/>
      <c r="V43" s="5"/>
      <c r="W43" s="5"/>
      <c r="X43" s="3"/>
      <c r="Y43" s="5"/>
      <c r="Z43" s="79"/>
      <c r="AA43" s="58"/>
      <c r="AB43" s="73"/>
    </row>
    <row r="44" spans="1:28" hidden="1" x14ac:dyDescent="0.2">
      <c r="A44" s="73"/>
      <c r="B44" s="73"/>
      <c r="C44" s="52"/>
      <c r="D44" s="124"/>
      <c r="E44" s="5"/>
      <c r="F44" s="5"/>
      <c r="G44" s="5"/>
      <c r="H44" s="75"/>
      <c r="I44" s="5"/>
      <c r="J44" s="5"/>
      <c r="K44" s="76"/>
      <c r="L44" s="77"/>
      <c r="M44" s="5"/>
      <c r="N44" s="5"/>
      <c r="O44" s="5"/>
      <c r="P44" s="5"/>
      <c r="Q44" s="5"/>
      <c r="R44" s="5"/>
      <c r="S44" s="78"/>
      <c r="T44" s="5"/>
      <c r="U44" s="5"/>
      <c r="V44" s="5"/>
      <c r="W44" s="5"/>
      <c r="X44" s="3"/>
      <c r="Y44" s="5"/>
      <c r="Z44" s="79"/>
      <c r="AA44" s="58"/>
      <c r="AB44" s="73"/>
    </row>
    <row r="45" spans="1:28" hidden="1" x14ac:dyDescent="0.2">
      <c r="A45" s="73"/>
      <c r="B45" s="73"/>
      <c r="C45" s="52"/>
      <c r="D45" s="124"/>
      <c r="E45" s="5"/>
      <c r="F45" s="5"/>
      <c r="G45" s="5"/>
      <c r="H45" s="75"/>
      <c r="I45" s="5"/>
      <c r="J45" s="5"/>
      <c r="K45" s="76"/>
      <c r="L45" s="77"/>
      <c r="M45" s="5"/>
      <c r="N45" s="5"/>
      <c r="O45" s="5"/>
      <c r="P45" s="5"/>
      <c r="Q45" s="5"/>
      <c r="R45" s="5"/>
      <c r="S45" s="78"/>
      <c r="T45" s="5"/>
      <c r="U45" s="5"/>
      <c r="V45" s="5"/>
      <c r="W45" s="5"/>
      <c r="X45" s="3"/>
      <c r="Y45" s="5"/>
      <c r="Z45" s="79"/>
      <c r="AA45" s="58"/>
      <c r="AB45" s="73"/>
    </row>
    <row r="46" spans="1:28" hidden="1" x14ac:dyDescent="0.2">
      <c r="A46" s="73"/>
      <c r="B46" s="73"/>
      <c r="C46" s="52"/>
      <c r="D46" s="124"/>
      <c r="E46" s="5"/>
      <c r="F46" s="5"/>
      <c r="G46" s="5"/>
      <c r="H46" s="75"/>
      <c r="I46" s="5"/>
      <c r="J46" s="5"/>
      <c r="K46" s="76"/>
      <c r="L46" s="77"/>
      <c r="M46" s="5"/>
      <c r="N46" s="5"/>
      <c r="O46" s="5"/>
      <c r="P46" s="5"/>
      <c r="Q46" s="5"/>
      <c r="R46" s="5"/>
      <c r="S46" s="78"/>
      <c r="T46" s="5"/>
      <c r="U46" s="5"/>
      <c r="V46" s="5"/>
      <c r="W46" s="5"/>
      <c r="X46" s="3"/>
      <c r="Y46" s="5"/>
      <c r="Z46" s="79"/>
      <c r="AA46" s="58"/>
      <c r="AB46" s="73"/>
    </row>
    <row r="47" spans="1:28" hidden="1" x14ac:dyDescent="0.2">
      <c r="A47" s="73"/>
      <c r="B47" s="73"/>
      <c r="C47" s="52"/>
      <c r="D47" s="124"/>
      <c r="E47" s="5"/>
      <c r="F47" s="5"/>
      <c r="G47" s="5"/>
      <c r="H47" s="75"/>
      <c r="I47" s="5"/>
      <c r="J47" s="5"/>
      <c r="K47" s="76"/>
      <c r="L47" s="77"/>
      <c r="M47" s="5"/>
      <c r="N47" s="5"/>
      <c r="O47" s="5"/>
      <c r="P47" s="5"/>
      <c r="Q47" s="5"/>
      <c r="R47" s="5"/>
      <c r="S47" s="78"/>
      <c r="T47" s="5"/>
      <c r="U47" s="5"/>
      <c r="V47" s="5"/>
      <c r="W47" s="5"/>
      <c r="X47" s="3"/>
      <c r="Y47" s="5"/>
      <c r="Z47" s="79"/>
      <c r="AA47" s="58"/>
      <c r="AB47" s="73"/>
    </row>
    <row r="48" spans="1:28" hidden="1" x14ac:dyDescent="0.2">
      <c r="A48" s="73"/>
      <c r="B48" s="73"/>
      <c r="C48" s="52"/>
      <c r="D48" s="124"/>
      <c r="E48" s="5"/>
      <c r="F48" s="5"/>
      <c r="G48" s="5"/>
      <c r="H48" s="75"/>
      <c r="I48" s="5"/>
      <c r="J48" s="5"/>
      <c r="K48" s="76"/>
      <c r="L48" s="77"/>
      <c r="M48" s="5"/>
      <c r="N48" s="5"/>
      <c r="O48" s="5"/>
      <c r="P48" s="5"/>
      <c r="Q48" s="5"/>
      <c r="R48" s="5"/>
      <c r="S48" s="78"/>
      <c r="T48" s="5"/>
      <c r="U48" s="5"/>
      <c r="V48" s="5"/>
      <c r="W48" s="5"/>
      <c r="X48" s="3"/>
      <c r="Y48" s="5"/>
      <c r="Z48" s="79"/>
      <c r="AA48" s="58"/>
      <c r="AB48" s="73"/>
    </row>
    <row r="49" spans="1:28" hidden="1" x14ac:dyDescent="0.2">
      <c r="A49" s="73"/>
      <c r="B49" s="73"/>
      <c r="C49" s="52"/>
      <c r="D49" s="124"/>
      <c r="E49" s="5"/>
      <c r="F49" s="5"/>
      <c r="G49" s="5"/>
      <c r="H49" s="75"/>
      <c r="I49" s="5"/>
      <c r="J49" s="5"/>
      <c r="K49" s="76"/>
      <c r="L49" s="77"/>
      <c r="M49" s="5"/>
      <c r="N49" s="5"/>
      <c r="O49" s="5"/>
      <c r="P49" s="5"/>
      <c r="Q49" s="5"/>
      <c r="R49" s="5"/>
      <c r="S49" s="78"/>
      <c r="T49" s="5"/>
      <c r="U49" s="5"/>
      <c r="V49" s="5"/>
      <c r="W49" s="5"/>
      <c r="X49" s="3"/>
      <c r="Y49" s="5"/>
      <c r="Z49" s="79"/>
      <c r="AA49" s="58"/>
      <c r="AB49" s="73"/>
    </row>
    <row r="50" spans="1:28" hidden="1" x14ac:dyDescent="0.2">
      <c r="A50" s="73"/>
      <c r="B50" s="73"/>
      <c r="C50" s="52"/>
      <c r="D50" s="124"/>
      <c r="E50" s="5"/>
      <c r="F50" s="5"/>
      <c r="G50" s="5"/>
      <c r="H50" s="75"/>
      <c r="I50" s="5"/>
      <c r="J50" s="5"/>
      <c r="K50" s="76"/>
      <c r="L50" s="77"/>
      <c r="M50" s="5"/>
      <c r="N50" s="5"/>
      <c r="O50" s="5"/>
      <c r="P50" s="5"/>
      <c r="Q50" s="5"/>
      <c r="R50" s="5"/>
      <c r="S50" s="78"/>
      <c r="T50" s="5"/>
      <c r="U50" s="5"/>
      <c r="V50" s="5"/>
      <c r="W50" s="5"/>
      <c r="X50" s="3"/>
      <c r="Y50" s="5"/>
      <c r="Z50" s="79"/>
      <c r="AA50" s="58"/>
      <c r="AB50" s="73"/>
    </row>
    <row r="51" spans="1:28" hidden="1" x14ac:dyDescent="0.2">
      <c r="A51" s="73"/>
      <c r="B51" s="73"/>
      <c r="C51" s="52"/>
      <c r="D51" s="124"/>
      <c r="E51" s="5"/>
      <c r="F51" s="5"/>
      <c r="G51" s="5"/>
      <c r="H51" s="75"/>
      <c r="I51" s="5"/>
      <c r="J51" s="5"/>
      <c r="K51" s="76"/>
      <c r="L51" s="77"/>
      <c r="M51" s="5"/>
      <c r="N51" s="5"/>
      <c r="O51" s="5"/>
      <c r="P51" s="5"/>
      <c r="Q51" s="5"/>
      <c r="R51" s="5"/>
      <c r="S51" s="78"/>
      <c r="T51" s="5"/>
      <c r="U51" s="5"/>
      <c r="V51" s="5"/>
      <c r="W51" s="5"/>
      <c r="X51" s="3"/>
      <c r="Y51" s="5"/>
      <c r="Z51" s="79"/>
      <c r="AA51" s="58"/>
      <c r="AB51" s="73"/>
    </row>
    <row r="52" spans="1:28" hidden="1" x14ac:dyDescent="0.2">
      <c r="A52" s="73"/>
      <c r="B52" s="73"/>
      <c r="C52" s="52"/>
      <c r="D52" s="124"/>
      <c r="E52" s="5"/>
      <c r="F52" s="5"/>
      <c r="G52" s="5"/>
      <c r="H52" s="75"/>
      <c r="I52" s="5"/>
      <c r="J52" s="5"/>
      <c r="K52" s="76"/>
      <c r="L52" s="77"/>
      <c r="M52" s="5"/>
      <c r="N52" s="5"/>
      <c r="O52" s="5"/>
      <c r="P52" s="5"/>
      <c r="Q52" s="5"/>
      <c r="R52" s="5"/>
      <c r="S52" s="78"/>
      <c r="T52" s="5"/>
      <c r="U52" s="5"/>
      <c r="V52" s="5"/>
      <c r="W52" s="5"/>
      <c r="X52" s="3"/>
      <c r="Y52" s="5"/>
      <c r="Z52" s="79"/>
      <c r="AA52" s="58"/>
      <c r="AB52" s="73"/>
    </row>
    <row r="53" spans="1:28" hidden="1" x14ac:dyDescent="0.2">
      <c r="A53" s="73"/>
      <c r="B53" s="73"/>
      <c r="C53" s="52"/>
      <c r="D53" s="124"/>
      <c r="E53" s="5"/>
      <c r="F53" s="5"/>
      <c r="G53" s="5"/>
      <c r="H53" s="75"/>
      <c r="I53" s="5"/>
      <c r="J53" s="5"/>
      <c r="K53" s="76"/>
      <c r="L53" s="77"/>
      <c r="M53" s="5"/>
      <c r="N53" s="5"/>
      <c r="O53" s="5"/>
      <c r="P53" s="5"/>
      <c r="Q53" s="5"/>
      <c r="R53" s="5"/>
      <c r="S53" s="78"/>
      <c r="T53" s="5"/>
      <c r="U53" s="5"/>
      <c r="V53" s="5"/>
      <c r="W53" s="5"/>
      <c r="X53" s="3"/>
      <c r="Y53" s="5"/>
      <c r="Z53" s="79"/>
      <c r="AA53" s="58"/>
      <c r="AB53" s="73"/>
    </row>
    <row r="54" spans="1:28" hidden="1" x14ac:dyDescent="0.2">
      <c r="A54" s="73"/>
      <c r="B54" s="73"/>
      <c r="C54" s="52"/>
      <c r="D54" s="124"/>
      <c r="E54" s="5"/>
      <c r="F54" s="5"/>
      <c r="G54" s="5"/>
      <c r="H54" s="75"/>
      <c r="I54" s="5"/>
      <c r="J54" s="5"/>
      <c r="K54" s="76"/>
      <c r="L54" s="77"/>
      <c r="M54" s="5"/>
      <c r="N54" s="5"/>
      <c r="O54" s="5"/>
      <c r="P54" s="5"/>
      <c r="Q54" s="5"/>
      <c r="R54" s="5"/>
      <c r="S54" s="78"/>
      <c r="T54" s="5"/>
      <c r="U54" s="5"/>
      <c r="V54" s="5"/>
      <c r="W54" s="5"/>
      <c r="X54" s="3"/>
      <c r="Y54" s="5"/>
      <c r="Z54" s="79"/>
      <c r="AA54" s="58"/>
      <c r="AB54" s="73"/>
    </row>
    <row r="55" spans="1:28" hidden="1" x14ac:dyDescent="0.2">
      <c r="A55" s="73"/>
      <c r="B55" s="73"/>
      <c r="C55" s="52"/>
      <c r="D55" s="124"/>
      <c r="E55" s="5"/>
      <c r="F55" s="5"/>
      <c r="G55" s="5"/>
      <c r="H55" s="75"/>
      <c r="I55" s="5"/>
      <c r="J55" s="5"/>
      <c r="K55" s="76"/>
      <c r="L55" s="77"/>
      <c r="M55" s="5"/>
      <c r="N55" s="5"/>
      <c r="O55" s="5"/>
      <c r="P55" s="5"/>
      <c r="Q55" s="5"/>
      <c r="R55" s="5"/>
      <c r="S55" s="78"/>
      <c r="T55" s="5"/>
      <c r="U55" s="5"/>
      <c r="V55" s="5"/>
      <c r="W55" s="5"/>
      <c r="X55" s="3"/>
      <c r="Y55" s="5"/>
      <c r="Z55" s="79"/>
      <c r="AA55" s="58"/>
      <c r="AB55" s="73"/>
    </row>
    <row r="56" spans="1:28" hidden="1" x14ac:dyDescent="0.2">
      <c r="A56" s="73"/>
      <c r="B56" s="73"/>
      <c r="C56" s="52"/>
      <c r="D56" s="124"/>
      <c r="E56" s="5"/>
      <c r="F56" s="5"/>
      <c r="G56" s="5"/>
      <c r="H56" s="75"/>
      <c r="I56" s="5"/>
      <c r="J56" s="5"/>
      <c r="K56" s="76"/>
      <c r="L56" s="77"/>
      <c r="M56" s="5"/>
      <c r="N56" s="5"/>
      <c r="O56" s="5"/>
      <c r="P56" s="5"/>
      <c r="Q56" s="5"/>
      <c r="R56" s="5"/>
      <c r="S56" s="78"/>
      <c r="T56" s="5"/>
      <c r="U56" s="5"/>
      <c r="V56" s="5"/>
      <c r="W56" s="5"/>
      <c r="X56" s="3"/>
      <c r="Y56" s="5"/>
      <c r="Z56" s="79"/>
      <c r="AA56" s="58"/>
      <c r="AB56" s="73"/>
    </row>
    <row r="57" spans="1:28" hidden="1" x14ac:dyDescent="0.2">
      <c r="A57" s="73"/>
      <c r="B57" s="73"/>
      <c r="C57" s="52"/>
      <c r="D57" s="124"/>
      <c r="E57" s="5"/>
      <c r="F57" s="5"/>
      <c r="G57" s="5"/>
      <c r="H57" s="75"/>
      <c r="I57" s="5"/>
      <c r="J57" s="5"/>
      <c r="K57" s="76"/>
      <c r="L57" s="77"/>
      <c r="M57" s="5"/>
      <c r="N57" s="5"/>
      <c r="O57" s="5"/>
      <c r="P57" s="5"/>
      <c r="Q57" s="5"/>
      <c r="R57" s="5"/>
      <c r="S57" s="78"/>
      <c r="T57" s="5"/>
      <c r="U57" s="5"/>
      <c r="V57" s="5"/>
      <c r="W57" s="5"/>
      <c r="X57" s="3"/>
      <c r="Y57" s="5"/>
      <c r="Z57" s="79"/>
      <c r="AA57" s="58"/>
      <c r="AB57" s="73"/>
    </row>
    <row r="58" spans="1:28" hidden="1" x14ac:dyDescent="0.2">
      <c r="A58" s="73"/>
      <c r="B58" s="73"/>
      <c r="C58" s="52"/>
      <c r="D58" s="124"/>
      <c r="E58" s="5"/>
      <c r="F58" s="5"/>
      <c r="G58" s="5"/>
      <c r="H58" s="75"/>
      <c r="I58" s="5"/>
      <c r="J58" s="5"/>
      <c r="K58" s="76"/>
      <c r="L58" s="77"/>
      <c r="M58" s="5"/>
      <c r="N58" s="5"/>
      <c r="O58" s="5"/>
      <c r="P58" s="5"/>
      <c r="Q58" s="5"/>
      <c r="R58" s="5"/>
      <c r="S58" s="78"/>
      <c r="T58" s="5"/>
      <c r="U58" s="5"/>
      <c r="V58" s="5"/>
      <c r="W58" s="5"/>
      <c r="X58" s="3"/>
      <c r="Y58" s="5"/>
      <c r="Z58" s="79"/>
      <c r="AA58" s="58"/>
      <c r="AB58" s="73"/>
    </row>
    <row r="59" spans="1:28" hidden="1" x14ac:dyDescent="0.2">
      <c r="A59" s="73">
        <v>27</v>
      </c>
      <c r="B59" s="73"/>
      <c r="C59" s="52"/>
      <c r="D59" s="124"/>
      <c r="E59" s="5"/>
      <c r="F59" s="5"/>
      <c r="G59" s="5"/>
      <c r="H59" s="75">
        <f t="shared" ref="H59" si="18">E59+F59+G59</f>
        <v>0</v>
      </c>
      <c r="I59" s="5"/>
      <c r="J59" s="5"/>
      <c r="K59" s="76">
        <f t="shared" ref="K59" si="19">H59+I59+J59</f>
        <v>0</v>
      </c>
      <c r="L59" s="77">
        <f t="shared" ref="L59" si="20">MAX(E59,F59,G59,I59,J59)</f>
        <v>0</v>
      </c>
      <c r="M59" s="5"/>
      <c r="N59" s="5"/>
      <c r="O59" s="5"/>
      <c r="P59" s="5"/>
      <c r="Q59" s="5"/>
      <c r="R59" s="5"/>
      <c r="S59" s="78">
        <f t="shared" ref="S59" si="21">SUM(K59+M59+N59+O59+P59+Q59+R59)</f>
        <v>0</v>
      </c>
      <c r="T59" s="5"/>
      <c r="U59" s="5"/>
      <c r="V59" s="5"/>
      <c r="W59" s="5"/>
      <c r="X59" s="3">
        <f t="shared" ref="X59" si="22">K59+M59+O59+Q59+T59+U59+V59+W59</f>
        <v>0</v>
      </c>
      <c r="Y59" s="5"/>
      <c r="Z59" s="79"/>
      <c r="AA59" s="58" t="e">
        <f t="shared" ref="AA59" si="23">SUM(X59/COUNT(E59:G59,I59:J59,M59,O59,Q59,T59:W59))</f>
        <v>#DIV/0!</v>
      </c>
      <c r="AB59" s="73">
        <v>27</v>
      </c>
    </row>
    <row r="60" spans="1:28" hidden="1" x14ac:dyDescent="0.2">
      <c r="A60" s="73">
        <v>28</v>
      </c>
      <c r="B60" s="73"/>
      <c r="C60" s="52"/>
      <c r="D60" s="124"/>
      <c r="E60" s="5"/>
      <c r="F60" s="5"/>
      <c r="G60" s="5"/>
      <c r="H60" s="75">
        <f t="shared" ref="H60:H70" si="24">E60+F60+G60</f>
        <v>0</v>
      </c>
      <c r="I60" s="5"/>
      <c r="J60" s="5"/>
      <c r="K60" s="76">
        <f t="shared" ref="K60:K70" si="25">H60+I60+J60</f>
        <v>0</v>
      </c>
      <c r="L60" s="77">
        <f t="shared" ref="L60:L70" si="26">MAX(E60,F60,G60,I60,J60)</f>
        <v>0</v>
      </c>
      <c r="M60" s="5"/>
      <c r="N60" s="5"/>
      <c r="O60" s="5"/>
      <c r="P60" s="5"/>
      <c r="Q60" s="5"/>
      <c r="R60" s="5"/>
      <c r="S60" s="78">
        <f t="shared" ref="S60:S70" si="27">SUM(K60+M60+N60+O60+P60+Q60+R60)</f>
        <v>0</v>
      </c>
      <c r="T60" s="5"/>
      <c r="U60" s="5"/>
      <c r="V60" s="5"/>
      <c r="W60" s="5"/>
      <c r="X60" s="3">
        <f t="shared" ref="X60:X70" si="28">K60+M60+O60+Q60+T60+U60+V60+W60</f>
        <v>0</v>
      </c>
      <c r="Y60" s="5"/>
      <c r="Z60" s="79"/>
      <c r="AA60" s="58" t="e">
        <f t="shared" ref="AA60:AA70" si="29">SUM(X60/COUNT(E60:G60,I60:J60,M60,O60,Q60,T60:W60))</f>
        <v>#DIV/0!</v>
      </c>
      <c r="AB60" s="73">
        <v>28</v>
      </c>
    </row>
    <row r="61" spans="1:28" hidden="1" x14ac:dyDescent="0.2">
      <c r="A61" s="73">
        <v>29</v>
      </c>
      <c r="B61" s="123"/>
      <c r="C61" s="52"/>
      <c r="D61" s="124"/>
      <c r="E61" s="5"/>
      <c r="F61" s="5"/>
      <c r="G61" s="5"/>
      <c r="H61" s="75">
        <f t="shared" si="24"/>
        <v>0</v>
      </c>
      <c r="I61" s="5"/>
      <c r="J61" s="5"/>
      <c r="K61" s="76">
        <f t="shared" si="25"/>
        <v>0</v>
      </c>
      <c r="L61" s="77">
        <f t="shared" si="26"/>
        <v>0</v>
      </c>
      <c r="M61" s="5"/>
      <c r="N61" s="5"/>
      <c r="O61" s="5"/>
      <c r="P61" s="5"/>
      <c r="Q61" s="5"/>
      <c r="R61" s="5"/>
      <c r="S61" s="78">
        <f t="shared" si="27"/>
        <v>0</v>
      </c>
      <c r="T61" s="5"/>
      <c r="U61" s="5"/>
      <c r="V61" s="5"/>
      <c r="W61" s="5"/>
      <c r="X61" s="3">
        <f t="shared" si="28"/>
        <v>0</v>
      </c>
      <c r="Y61" s="5"/>
      <c r="Z61" s="79"/>
      <c r="AA61" s="58" t="e">
        <f t="shared" si="29"/>
        <v>#DIV/0!</v>
      </c>
      <c r="AB61" s="73">
        <v>29</v>
      </c>
    </row>
    <row r="62" spans="1:28" hidden="1" x14ac:dyDescent="0.2">
      <c r="A62" s="73">
        <v>30</v>
      </c>
      <c r="B62" s="123"/>
      <c r="C62" s="52"/>
      <c r="D62" s="124"/>
      <c r="E62" s="5"/>
      <c r="F62" s="5"/>
      <c r="G62" s="5"/>
      <c r="H62" s="75">
        <f t="shared" si="24"/>
        <v>0</v>
      </c>
      <c r="I62" s="5"/>
      <c r="J62" s="5"/>
      <c r="K62" s="76">
        <f t="shared" si="25"/>
        <v>0</v>
      </c>
      <c r="L62" s="77">
        <f t="shared" si="26"/>
        <v>0</v>
      </c>
      <c r="M62" s="5"/>
      <c r="N62" s="5"/>
      <c r="O62" s="5"/>
      <c r="P62" s="5"/>
      <c r="Q62" s="5"/>
      <c r="R62" s="5"/>
      <c r="S62" s="78">
        <f t="shared" si="27"/>
        <v>0</v>
      </c>
      <c r="T62" s="5"/>
      <c r="U62" s="5"/>
      <c r="V62" s="5"/>
      <c r="W62" s="5"/>
      <c r="X62" s="3">
        <f t="shared" si="28"/>
        <v>0</v>
      </c>
      <c r="Y62" s="5"/>
      <c r="Z62" s="79"/>
      <c r="AA62" s="58" t="e">
        <f t="shared" si="29"/>
        <v>#DIV/0!</v>
      </c>
      <c r="AB62" s="73">
        <v>30</v>
      </c>
    </row>
    <row r="63" spans="1:28" hidden="1" x14ac:dyDescent="0.2">
      <c r="A63" s="73">
        <v>31</v>
      </c>
      <c r="B63" s="123"/>
      <c r="C63" s="52"/>
      <c r="D63" s="124"/>
      <c r="E63" s="5"/>
      <c r="F63" s="5"/>
      <c r="G63" s="5"/>
      <c r="H63" s="75">
        <f t="shared" si="24"/>
        <v>0</v>
      </c>
      <c r="I63" s="5"/>
      <c r="J63" s="5"/>
      <c r="K63" s="76">
        <f t="shared" si="25"/>
        <v>0</v>
      </c>
      <c r="L63" s="77">
        <f t="shared" si="26"/>
        <v>0</v>
      </c>
      <c r="M63" s="5"/>
      <c r="N63" s="5"/>
      <c r="O63" s="5"/>
      <c r="P63" s="5"/>
      <c r="Q63" s="5"/>
      <c r="R63" s="5"/>
      <c r="S63" s="78">
        <f t="shared" si="27"/>
        <v>0</v>
      </c>
      <c r="T63" s="5"/>
      <c r="U63" s="5"/>
      <c r="V63" s="5"/>
      <c r="W63" s="5"/>
      <c r="X63" s="3">
        <f t="shared" si="28"/>
        <v>0</v>
      </c>
      <c r="Y63" s="5"/>
      <c r="Z63" s="79"/>
      <c r="AA63" s="58" t="e">
        <f t="shared" si="29"/>
        <v>#DIV/0!</v>
      </c>
      <c r="AB63" s="73">
        <v>31</v>
      </c>
    </row>
    <row r="64" spans="1:28" hidden="1" x14ac:dyDescent="0.2">
      <c r="A64" s="73">
        <v>32</v>
      </c>
      <c r="B64" s="123"/>
      <c r="C64" s="52"/>
      <c r="D64" s="124"/>
      <c r="E64" s="5"/>
      <c r="F64" s="5"/>
      <c r="G64" s="5"/>
      <c r="H64" s="75">
        <f t="shared" si="24"/>
        <v>0</v>
      </c>
      <c r="I64" s="5"/>
      <c r="J64" s="5"/>
      <c r="K64" s="76">
        <f t="shared" si="25"/>
        <v>0</v>
      </c>
      <c r="L64" s="77">
        <f t="shared" si="26"/>
        <v>0</v>
      </c>
      <c r="M64" s="5"/>
      <c r="N64" s="5"/>
      <c r="O64" s="5"/>
      <c r="P64" s="5"/>
      <c r="Q64" s="5"/>
      <c r="R64" s="5"/>
      <c r="S64" s="78">
        <f t="shared" si="27"/>
        <v>0</v>
      </c>
      <c r="T64" s="5"/>
      <c r="U64" s="5"/>
      <c r="V64" s="5"/>
      <c r="W64" s="5"/>
      <c r="X64" s="3">
        <f t="shared" si="28"/>
        <v>0</v>
      </c>
      <c r="Y64" s="5"/>
      <c r="Z64" s="79"/>
      <c r="AA64" s="58" t="e">
        <f t="shared" si="29"/>
        <v>#DIV/0!</v>
      </c>
      <c r="AB64" s="73">
        <v>32</v>
      </c>
    </row>
    <row r="65" spans="1:28" hidden="1" x14ac:dyDescent="0.2">
      <c r="A65" s="73">
        <v>33</v>
      </c>
      <c r="B65" s="123"/>
      <c r="C65" s="52"/>
      <c r="D65" s="124"/>
      <c r="E65" s="5"/>
      <c r="F65" s="5"/>
      <c r="G65" s="5"/>
      <c r="H65" s="75">
        <f t="shared" si="24"/>
        <v>0</v>
      </c>
      <c r="I65" s="5"/>
      <c r="J65" s="5"/>
      <c r="K65" s="76">
        <f t="shared" si="25"/>
        <v>0</v>
      </c>
      <c r="L65" s="77">
        <f t="shared" si="26"/>
        <v>0</v>
      </c>
      <c r="M65" s="5"/>
      <c r="N65" s="5"/>
      <c r="O65" s="5"/>
      <c r="P65" s="5"/>
      <c r="Q65" s="5"/>
      <c r="R65" s="5"/>
      <c r="S65" s="78">
        <f t="shared" si="27"/>
        <v>0</v>
      </c>
      <c r="T65" s="5"/>
      <c r="U65" s="5"/>
      <c r="V65" s="5"/>
      <c r="W65" s="5"/>
      <c r="X65" s="3">
        <f t="shared" si="28"/>
        <v>0</v>
      </c>
      <c r="Y65" s="5"/>
      <c r="Z65" s="79"/>
      <c r="AA65" s="58" t="e">
        <f t="shared" si="29"/>
        <v>#DIV/0!</v>
      </c>
      <c r="AB65" s="73">
        <v>33</v>
      </c>
    </row>
    <row r="66" spans="1:28" hidden="1" x14ac:dyDescent="0.2">
      <c r="A66" s="73">
        <v>34</v>
      </c>
      <c r="B66" s="123"/>
      <c r="C66" s="52"/>
      <c r="D66" s="124"/>
      <c r="E66" s="5"/>
      <c r="F66" s="5"/>
      <c r="G66" s="5"/>
      <c r="H66" s="75">
        <f t="shared" si="24"/>
        <v>0</v>
      </c>
      <c r="I66" s="5"/>
      <c r="J66" s="5"/>
      <c r="K66" s="76">
        <f t="shared" si="25"/>
        <v>0</v>
      </c>
      <c r="L66" s="77">
        <f t="shared" si="26"/>
        <v>0</v>
      </c>
      <c r="M66" s="5"/>
      <c r="N66" s="5"/>
      <c r="O66" s="5"/>
      <c r="P66" s="5"/>
      <c r="Q66" s="5"/>
      <c r="R66" s="5"/>
      <c r="S66" s="78">
        <f t="shared" si="27"/>
        <v>0</v>
      </c>
      <c r="T66" s="5"/>
      <c r="U66" s="5"/>
      <c r="V66" s="5"/>
      <c r="W66" s="5"/>
      <c r="X66" s="3">
        <f t="shared" si="28"/>
        <v>0</v>
      </c>
      <c r="Y66" s="5"/>
      <c r="Z66" s="79"/>
      <c r="AA66" s="58" t="e">
        <f t="shared" si="29"/>
        <v>#DIV/0!</v>
      </c>
      <c r="AB66" s="73">
        <v>34</v>
      </c>
    </row>
    <row r="67" spans="1:28" hidden="1" x14ac:dyDescent="0.2">
      <c r="A67" s="73">
        <v>35</v>
      </c>
      <c r="B67" s="123"/>
      <c r="C67" s="52"/>
      <c r="D67" s="124"/>
      <c r="E67" s="5"/>
      <c r="F67" s="5"/>
      <c r="G67" s="5"/>
      <c r="H67" s="75">
        <f t="shared" si="24"/>
        <v>0</v>
      </c>
      <c r="I67" s="5"/>
      <c r="J67" s="5"/>
      <c r="K67" s="76">
        <f t="shared" si="25"/>
        <v>0</v>
      </c>
      <c r="L67" s="77">
        <f t="shared" si="26"/>
        <v>0</v>
      </c>
      <c r="M67" s="5"/>
      <c r="N67" s="5"/>
      <c r="O67" s="5"/>
      <c r="P67" s="5"/>
      <c r="Q67" s="5"/>
      <c r="R67" s="5"/>
      <c r="S67" s="78">
        <f t="shared" si="27"/>
        <v>0</v>
      </c>
      <c r="T67" s="5"/>
      <c r="U67" s="5"/>
      <c r="V67" s="5"/>
      <c r="W67" s="5"/>
      <c r="X67" s="3">
        <f t="shared" si="28"/>
        <v>0</v>
      </c>
      <c r="Y67" s="5"/>
      <c r="Z67" s="79"/>
      <c r="AA67" s="58" t="e">
        <f t="shared" si="29"/>
        <v>#DIV/0!</v>
      </c>
      <c r="AB67" s="73">
        <v>35</v>
      </c>
    </row>
    <row r="68" spans="1:28" hidden="1" x14ac:dyDescent="0.2">
      <c r="A68" s="73">
        <v>36</v>
      </c>
      <c r="B68" s="123"/>
      <c r="C68" s="52"/>
      <c r="D68" s="124"/>
      <c r="E68" s="5"/>
      <c r="F68" s="5"/>
      <c r="G68" s="5"/>
      <c r="H68" s="75">
        <f t="shared" si="24"/>
        <v>0</v>
      </c>
      <c r="I68" s="5"/>
      <c r="J68" s="5"/>
      <c r="K68" s="76">
        <f t="shared" si="25"/>
        <v>0</v>
      </c>
      <c r="L68" s="77">
        <f t="shared" si="26"/>
        <v>0</v>
      </c>
      <c r="M68" s="5"/>
      <c r="N68" s="5"/>
      <c r="O68" s="5"/>
      <c r="P68" s="5"/>
      <c r="Q68" s="5"/>
      <c r="R68" s="5"/>
      <c r="S68" s="78">
        <f t="shared" si="27"/>
        <v>0</v>
      </c>
      <c r="T68" s="5"/>
      <c r="U68" s="5"/>
      <c r="V68" s="5"/>
      <c r="W68" s="5"/>
      <c r="X68" s="3">
        <f t="shared" si="28"/>
        <v>0</v>
      </c>
      <c r="Y68" s="5"/>
      <c r="Z68" s="79"/>
      <c r="AA68" s="58" t="e">
        <f t="shared" si="29"/>
        <v>#DIV/0!</v>
      </c>
      <c r="AB68" s="73">
        <v>36</v>
      </c>
    </row>
    <row r="69" spans="1:28" hidden="1" x14ac:dyDescent="0.2">
      <c r="A69" s="73">
        <v>37</v>
      </c>
      <c r="B69" s="123"/>
      <c r="C69" s="52"/>
      <c r="D69" s="124"/>
      <c r="E69" s="5"/>
      <c r="F69" s="5"/>
      <c r="G69" s="5"/>
      <c r="H69" s="75">
        <f t="shared" si="24"/>
        <v>0</v>
      </c>
      <c r="I69" s="5"/>
      <c r="J69" s="5"/>
      <c r="K69" s="76">
        <f t="shared" si="25"/>
        <v>0</v>
      </c>
      <c r="L69" s="77">
        <f t="shared" si="26"/>
        <v>0</v>
      </c>
      <c r="M69" s="5"/>
      <c r="N69" s="5"/>
      <c r="O69" s="5"/>
      <c r="P69" s="5"/>
      <c r="Q69" s="5"/>
      <c r="R69" s="5"/>
      <c r="S69" s="78">
        <f t="shared" si="27"/>
        <v>0</v>
      </c>
      <c r="T69" s="5"/>
      <c r="U69" s="5"/>
      <c r="V69" s="5"/>
      <c r="W69" s="5"/>
      <c r="X69" s="3">
        <f t="shared" si="28"/>
        <v>0</v>
      </c>
      <c r="Y69" s="5"/>
      <c r="Z69" s="79"/>
      <c r="AA69" s="58" t="e">
        <f t="shared" si="29"/>
        <v>#DIV/0!</v>
      </c>
      <c r="AB69" s="73">
        <v>37</v>
      </c>
    </row>
    <row r="70" spans="1:28" hidden="1" x14ac:dyDescent="0.2">
      <c r="A70" s="73">
        <v>38</v>
      </c>
      <c r="B70" s="123"/>
      <c r="C70" s="52"/>
      <c r="D70" s="124"/>
      <c r="E70" s="5"/>
      <c r="F70" s="5"/>
      <c r="G70" s="5"/>
      <c r="H70" s="75">
        <f t="shared" si="24"/>
        <v>0</v>
      </c>
      <c r="I70" s="5"/>
      <c r="J70" s="5"/>
      <c r="K70" s="76">
        <f t="shared" si="25"/>
        <v>0</v>
      </c>
      <c r="L70" s="77">
        <f t="shared" si="26"/>
        <v>0</v>
      </c>
      <c r="M70" s="5"/>
      <c r="N70" s="5"/>
      <c r="O70" s="5"/>
      <c r="P70" s="5"/>
      <c r="Q70" s="5"/>
      <c r="R70" s="5"/>
      <c r="S70" s="78">
        <f t="shared" si="27"/>
        <v>0</v>
      </c>
      <c r="T70" s="5"/>
      <c r="U70" s="5"/>
      <c r="V70" s="5"/>
      <c r="W70" s="5"/>
      <c r="X70" s="3">
        <f t="shared" si="28"/>
        <v>0</v>
      </c>
      <c r="Y70" s="5"/>
      <c r="Z70" s="79"/>
      <c r="AA70" s="58" t="e">
        <f t="shared" si="29"/>
        <v>#DIV/0!</v>
      </c>
      <c r="AB70" s="73">
        <v>38</v>
      </c>
    </row>
    <row r="71" spans="1:28" hidden="1" x14ac:dyDescent="0.2">
      <c r="A71" s="73">
        <v>39</v>
      </c>
      <c r="B71" s="73"/>
      <c r="C71" s="52"/>
      <c r="D71" s="124"/>
      <c r="E71" s="5"/>
      <c r="F71" s="5"/>
      <c r="G71" s="5"/>
      <c r="H71" s="75">
        <f t="shared" ref="H71:H83" si="30">E71+F71+G71</f>
        <v>0</v>
      </c>
      <c r="I71" s="5"/>
      <c r="J71" s="5"/>
      <c r="K71" s="76">
        <f t="shared" ref="K71:K83" si="31">H71+I71+J71</f>
        <v>0</v>
      </c>
      <c r="L71" s="77">
        <f t="shared" ref="L71:L83" si="32">MAX(E71,F71,G71,I71,J71)</f>
        <v>0</v>
      </c>
      <c r="M71" s="5"/>
      <c r="N71" s="5"/>
      <c r="O71" s="5"/>
      <c r="P71" s="5"/>
      <c r="Q71" s="5"/>
      <c r="R71" s="5"/>
      <c r="S71" s="78">
        <f t="shared" ref="S71:S83" si="33">SUM(K71+M71+N71+O71+P71+Q71+R71)</f>
        <v>0</v>
      </c>
      <c r="T71" s="5"/>
      <c r="U71" s="5"/>
      <c r="V71" s="5"/>
      <c r="W71" s="5"/>
      <c r="X71" s="3">
        <f t="shared" ref="X71:X83" si="34">K71+M71+O71+Q71+T71+U71+V71+W71</f>
        <v>0</v>
      </c>
      <c r="Y71" s="5"/>
      <c r="Z71" s="79"/>
      <c r="AA71" s="58" t="e">
        <f t="shared" ref="AA71:AA83" si="35">SUM(X71/COUNT(E71:G71,I71:J71,M71,O71,Q71,T71:W71))</f>
        <v>#DIV/0!</v>
      </c>
      <c r="AB71" s="73">
        <v>39</v>
      </c>
    </row>
    <row r="72" spans="1:28" hidden="1" x14ac:dyDescent="0.2">
      <c r="A72" s="73">
        <v>40</v>
      </c>
      <c r="B72" s="73"/>
      <c r="C72" s="52"/>
      <c r="D72" s="74"/>
      <c r="E72" s="5"/>
      <c r="F72" s="5"/>
      <c r="G72" s="5"/>
      <c r="H72" s="75">
        <f t="shared" si="30"/>
        <v>0</v>
      </c>
      <c r="I72" s="5"/>
      <c r="J72" s="5"/>
      <c r="K72" s="76">
        <f t="shared" si="31"/>
        <v>0</v>
      </c>
      <c r="L72" s="77">
        <f t="shared" si="32"/>
        <v>0</v>
      </c>
      <c r="M72" s="5"/>
      <c r="N72" s="5"/>
      <c r="O72" s="5"/>
      <c r="P72" s="5"/>
      <c r="Q72" s="5"/>
      <c r="R72" s="5"/>
      <c r="S72" s="78">
        <f t="shared" si="33"/>
        <v>0</v>
      </c>
      <c r="T72" s="5"/>
      <c r="U72" s="5"/>
      <c r="V72" s="5"/>
      <c r="W72" s="5"/>
      <c r="X72" s="3">
        <f t="shared" si="34"/>
        <v>0</v>
      </c>
      <c r="Y72" s="5"/>
      <c r="Z72" s="79"/>
      <c r="AA72" s="58" t="e">
        <f t="shared" si="35"/>
        <v>#DIV/0!</v>
      </c>
      <c r="AB72" s="73">
        <v>40</v>
      </c>
    </row>
    <row r="73" spans="1:28" hidden="1" x14ac:dyDescent="0.2">
      <c r="A73" s="73">
        <v>41</v>
      </c>
      <c r="B73" s="73"/>
      <c r="C73" s="52"/>
      <c r="D73" s="74"/>
      <c r="E73" s="5"/>
      <c r="F73" s="5"/>
      <c r="G73" s="5"/>
      <c r="H73" s="75">
        <f t="shared" si="30"/>
        <v>0</v>
      </c>
      <c r="I73" s="5"/>
      <c r="J73" s="5"/>
      <c r="K73" s="76">
        <f t="shared" si="31"/>
        <v>0</v>
      </c>
      <c r="L73" s="77">
        <f t="shared" si="32"/>
        <v>0</v>
      </c>
      <c r="M73" s="5"/>
      <c r="N73" s="5"/>
      <c r="O73" s="5"/>
      <c r="P73" s="5"/>
      <c r="Q73" s="5"/>
      <c r="R73" s="5"/>
      <c r="S73" s="78">
        <f t="shared" si="33"/>
        <v>0</v>
      </c>
      <c r="T73" s="5"/>
      <c r="U73" s="5"/>
      <c r="V73" s="5"/>
      <c r="W73" s="5"/>
      <c r="X73" s="3">
        <f t="shared" si="34"/>
        <v>0</v>
      </c>
      <c r="Y73" s="5"/>
      <c r="Z73" s="79"/>
      <c r="AA73" s="58" t="e">
        <f t="shared" si="35"/>
        <v>#DIV/0!</v>
      </c>
      <c r="AB73" s="73">
        <v>41</v>
      </c>
    </row>
    <row r="74" spans="1:28" hidden="1" x14ac:dyDescent="0.2">
      <c r="A74" s="73">
        <v>42</v>
      </c>
      <c r="B74" s="73"/>
      <c r="C74" s="52"/>
      <c r="D74" s="74"/>
      <c r="E74" s="5"/>
      <c r="F74" s="5"/>
      <c r="G74" s="5"/>
      <c r="H74" s="75">
        <f t="shared" si="30"/>
        <v>0</v>
      </c>
      <c r="I74" s="5"/>
      <c r="J74" s="5"/>
      <c r="K74" s="76">
        <f t="shared" si="31"/>
        <v>0</v>
      </c>
      <c r="L74" s="77">
        <f t="shared" si="32"/>
        <v>0</v>
      </c>
      <c r="M74" s="5"/>
      <c r="N74" s="5"/>
      <c r="O74" s="5"/>
      <c r="P74" s="5"/>
      <c r="Q74" s="5"/>
      <c r="R74" s="5"/>
      <c r="S74" s="78">
        <f t="shared" si="33"/>
        <v>0</v>
      </c>
      <c r="T74" s="5"/>
      <c r="U74" s="5"/>
      <c r="V74" s="5"/>
      <c r="W74" s="5"/>
      <c r="X74" s="3">
        <f t="shared" si="34"/>
        <v>0</v>
      </c>
      <c r="Y74" s="5"/>
      <c r="Z74" s="79"/>
      <c r="AA74" s="58" t="e">
        <f t="shared" si="35"/>
        <v>#DIV/0!</v>
      </c>
      <c r="AB74" s="73">
        <v>42</v>
      </c>
    </row>
    <row r="75" spans="1:28" hidden="1" x14ac:dyDescent="0.2">
      <c r="A75" s="73">
        <v>43</v>
      </c>
      <c r="B75" s="73"/>
      <c r="C75" s="52"/>
      <c r="D75" s="74"/>
      <c r="E75" s="5"/>
      <c r="F75" s="5"/>
      <c r="G75" s="5"/>
      <c r="H75" s="75">
        <f t="shared" si="30"/>
        <v>0</v>
      </c>
      <c r="I75" s="5"/>
      <c r="J75" s="5"/>
      <c r="K75" s="76">
        <f t="shared" si="31"/>
        <v>0</v>
      </c>
      <c r="L75" s="77">
        <f t="shared" si="32"/>
        <v>0</v>
      </c>
      <c r="M75" s="5"/>
      <c r="N75" s="5"/>
      <c r="O75" s="5"/>
      <c r="P75" s="5"/>
      <c r="Q75" s="5"/>
      <c r="R75" s="5"/>
      <c r="S75" s="78">
        <f t="shared" si="33"/>
        <v>0</v>
      </c>
      <c r="T75" s="5"/>
      <c r="U75" s="5"/>
      <c r="V75" s="5"/>
      <c r="W75" s="5"/>
      <c r="X75" s="3">
        <f t="shared" si="34"/>
        <v>0</v>
      </c>
      <c r="Y75" s="5"/>
      <c r="Z75" s="79"/>
      <c r="AA75" s="58" t="e">
        <f t="shared" si="35"/>
        <v>#DIV/0!</v>
      </c>
      <c r="AB75" s="73">
        <v>43</v>
      </c>
    </row>
    <row r="76" spans="1:28" hidden="1" x14ac:dyDescent="0.2">
      <c r="A76" s="73">
        <v>44</v>
      </c>
      <c r="B76" s="73"/>
      <c r="C76" s="52"/>
      <c r="D76" s="74"/>
      <c r="E76" s="5"/>
      <c r="F76" s="5"/>
      <c r="G76" s="5"/>
      <c r="H76" s="75">
        <f t="shared" si="30"/>
        <v>0</v>
      </c>
      <c r="I76" s="5"/>
      <c r="J76" s="5"/>
      <c r="K76" s="76">
        <f t="shared" si="31"/>
        <v>0</v>
      </c>
      <c r="L76" s="77">
        <f t="shared" si="32"/>
        <v>0</v>
      </c>
      <c r="M76" s="5"/>
      <c r="N76" s="5"/>
      <c r="O76" s="5"/>
      <c r="P76" s="5"/>
      <c r="Q76" s="5"/>
      <c r="R76" s="5"/>
      <c r="S76" s="78">
        <f t="shared" si="33"/>
        <v>0</v>
      </c>
      <c r="T76" s="5"/>
      <c r="U76" s="5"/>
      <c r="V76" s="5"/>
      <c r="W76" s="5"/>
      <c r="X76" s="3">
        <f t="shared" si="34"/>
        <v>0</v>
      </c>
      <c r="Y76" s="5"/>
      <c r="Z76" s="79"/>
      <c r="AA76" s="58" t="e">
        <f t="shared" si="35"/>
        <v>#DIV/0!</v>
      </c>
      <c r="AB76" s="73">
        <v>44</v>
      </c>
    </row>
    <row r="77" spans="1:28" hidden="1" x14ac:dyDescent="0.2">
      <c r="A77" s="73">
        <v>45</v>
      </c>
      <c r="B77" s="73"/>
      <c r="C77" s="52"/>
      <c r="D77" s="74"/>
      <c r="E77" s="5"/>
      <c r="F77" s="5"/>
      <c r="G77" s="5"/>
      <c r="H77" s="75">
        <f t="shared" si="30"/>
        <v>0</v>
      </c>
      <c r="I77" s="5"/>
      <c r="J77" s="5"/>
      <c r="K77" s="76">
        <f t="shared" si="31"/>
        <v>0</v>
      </c>
      <c r="L77" s="77">
        <f t="shared" si="32"/>
        <v>0</v>
      </c>
      <c r="M77" s="5"/>
      <c r="N77" s="5"/>
      <c r="O77" s="5"/>
      <c r="P77" s="5"/>
      <c r="Q77" s="5"/>
      <c r="R77" s="5"/>
      <c r="S77" s="78">
        <f t="shared" si="33"/>
        <v>0</v>
      </c>
      <c r="T77" s="5"/>
      <c r="U77" s="5"/>
      <c r="V77" s="5"/>
      <c r="W77" s="5"/>
      <c r="X77" s="3">
        <f t="shared" si="34"/>
        <v>0</v>
      </c>
      <c r="Y77" s="5"/>
      <c r="Z77" s="79"/>
      <c r="AA77" s="58" t="e">
        <f t="shared" si="35"/>
        <v>#DIV/0!</v>
      </c>
      <c r="AB77" s="73">
        <v>45</v>
      </c>
    </row>
    <row r="78" spans="1:28" hidden="1" x14ac:dyDescent="0.2">
      <c r="A78" s="73">
        <v>46</v>
      </c>
      <c r="B78" s="73"/>
      <c r="C78" s="52"/>
      <c r="D78" s="74"/>
      <c r="E78" s="5"/>
      <c r="F78" s="5"/>
      <c r="G78" s="5"/>
      <c r="H78" s="75">
        <f t="shared" si="30"/>
        <v>0</v>
      </c>
      <c r="I78" s="5"/>
      <c r="J78" s="5"/>
      <c r="K78" s="76">
        <f t="shared" si="31"/>
        <v>0</v>
      </c>
      <c r="L78" s="77">
        <f t="shared" si="32"/>
        <v>0</v>
      </c>
      <c r="M78" s="5"/>
      <c r="N78" s="5"/>
      <c r="O78" s="5"/>
      <c r="P78" s="5"/>
      <c r="Q78" s="5"/>
      <c r="R78" s="5"/>
      <c r="S78" s="78">
        <f t="shared" si="33"/>
        <v>0</v>
      </c>
      <c r="T78" s="5"/>
      <c r="U78" s="5"/>
      <c r="V78" s="5"/>
      <c r="W78" s="5"/>
      <c r="X78" s="3">
        <f t="shared" si="34"/>
        <v>0</v>
      </c>
      <c r="Y78" s="5"/>
      <c r="Z78" s="79"/>
      <c r="AA78" s="58" t="e">
        <f t="shared" si="35"/>
        <v>#DIV/0!</v>
      </c>
      <c r="AB78" s="73">
        <v>46</v>
      </c>
    </row>
    <row r="79" spans="1:28" hidden="1" x14ac:dyDescent="0.2">
      <c r="A79" s="73">
        <v>47</v>
      </c>
      <c r="B79" s="73"/>
      <c r="C79" s="52"/>
      <c r="D79" s="74"/>
      <c r="E79" s="5"/>
      <c r="F79" s="5"/>
      <c r="G79" s="5"/>
      <c r="H79" s="75">
        <f t="shared" si="30"/>
        <v>0</v>
      </c>
      <c r="I79" s="5"/>
      <c r="J79" s="5"/>
      <c r="K79" s="76">
        <f t="shared" si="31"/>
        <v>0</v>
      </c>
      <c r="L79" s="77">
        <f t="shared" si="32"/>
        <v>0</v>
      </c>
      <c r="M79" s="5"/>
      <c r="N79" s="5"/>
      <c r="O79" s="5"/>
      <c r="P79" s="5"/>
      <c r="Q79" s="5"/>
      <c r="R79" s="5"/>
      <c r="S79" s="78">
        <f t="shared" si="33"/>
        <v>0</v>
      </c>
      <c r="T79" s="5"/>
      <c r="U79" s="5"/>
      <c r="V79" s="5"/>
      <c r="W79" s="5"/>
      <c r="X79" s="3">
        <f t="shared" si="34"/>
        <v>0</v>
      </c>
      <c r="Y79" s="5"/>
      <c r="Z79" s="79"/>
      <c r="AA79" s="58" t="e">
        <f t="shared" si="35"/>
        <v>#DIV/0!</v>
      </c>
      <c r="AB79" s="73">
        <v>47</v>
      </c>
    </row>
    <row r="80" spans="1:28" hidden="1" x14ac:dyDescent="0.2">
      <c r="A80" s="73">
        <v>48</v>
      </c>
      <c r="B80" s="73"/>
      <c r="C80" s="52"/>
      <c r="D80" s="74"/>
      <c r="E80" s="5"/>
      <c r="F80" s="5"/>
      <c r="G80" s="5"/>
      <c r="H80" s="75">
        <f t="shared" si="30"/>
        <v>0</v>
      </c>
      <c r="I80" s="5"/>
      <c r="J80" s="5"/>
      <c r="K80" s="76">
        <f t="shared" si="31"/>
        <v>0</v>
      </c>
      <c r="L80" s="77">
        <f t="shared" si="32"/>
        <v>0</v>
      </c>
      <c r="M80" s="5"/>
      <c r="N80" s="5"/>
      <c r="O80" s="5"/>
      <c r="P80" s="5"/>
      <c r="Q80" s="5"/>
      <c r="R80" s="5"/>
      <c r="S80" s="78">
        <f t="shared" si="33"/>
        <v>0</v>
      </c>
      <c r="T80" s="5"/>
      <c r="U80" s="5"/>
      <c r="V80" s="5"/>
      <c r="W80" s="5"/>
      <c r="X80" s="3">
        <f t="shared" si="34"/>
        <v>0</v>
      </c>
      <c r="Y80" s="5"/>
      <c r="Z80" s="79"/>
      <c r="AA80" s="58" t="e">
        <f t="shared" si="35"/>
        <v>#DIV/0!</v>
      </c>
      <c r="AB80" s="73">
        <v>48</v>
      </c>
    </row>
    <row r="81" spans="1:28" hidden="1" x14ac:dyDescent="0.2">
      <c r="A81" s="73">
        <v>49</v>
      </c>
      <c r="B81" s="73"/>
      <c r="C81" s="52"/>
      <c r="D81" s="74"/>
      <c r="E81" s="5"/>
      <c r="F81" s="5"/>
      <c r="G81" s="5"/>
      <c r="H81" s="75">
        <f t="shared" si="30"/>
        <v>0</v>
      </c>
      <c r="I81" s="5"/>
      <c r="J81" s="5"/>
      <c r="K81" s="76">
        <f t="shared" si="31"/>
        <v>0</v>
      </c>
      <c r="L81" s="77">
        <f t="shared" si="32"/>
        <v>0</v>
      </c>
      <c r="M81" s="5"/>
      <c r="N81" s="5"/>
      <c r="O81" s="5"/>
      <c r="P81" s="5"/>
      <c r="Q81" s="5"/>
      <c r="R81" s="5"/>
      <c r="S81" s="78">
        <f t="shared" si="33"/>
        <v>0</v>
      </c>
      <c r="T81" s="5"/>
      <c r="U81" s="5"/>
      <c r="V81" s="5"/>
      <c r="W81" s="5"/>
      <c r="X81" s="3">
        <f t="shared" si="34"/>
        <v>0</v>
      </c>
      <c r="Y81" s="5"/>
      <c r="Z81" s="79"/>
      <c r="AA81" s="58" t="e">
        <f t="shared" si="35"/>
        <v>#DIV/0!</v>
      </c>
      <c r="AB81" s="73">
        <v>49</v>
      </c>
    </row>
    <row r="82" spans="1:28" hidden="1" x14ac:dyDescent="0.2">
      <c r="A82" s="73">
        <v>50</v>
      </c>
      <c r="B82" s="73"/>
      <c r="C82" s="52"/>
      <c r="D82" s="74"/>
      <c r="E82" s="5"/>
      <c r="F82" s="5"/>
      <c r="G82" s="5"/>
      <c r="H82" s="75">
        <f t="shared" si="30"/>
        <v>0</v>
      </c>
      <c r="I82" s="5"/>
      <c r="J82" s="5"/>
      <c r="K82" s="76">
        <f t="shared" si="31"/>
        <v>0</v>
      </c>
      <c r="L82" s="77">
        <f t="shared" si="32"/>
        <v>0</v>
      </c>
      <c r="M82" s="5"/>
      <c r="N82" s="5"/>
      <c r="O82" s="5"/>
      <c r="P82" s="5"/>
      <c r="Q82" s="5"/>
      <c r="R82" s="5"/>
      <c r="S82" s="78">
        <f t="shared" si="33"/>
        <v>0</v>
      </c>
      <c r="T82" s="5"/>
      <c r="U82" s="5"/>
      <c r="V82" s="5"/>
      <c r="W82" s="5"/>
      <c r="X82" s="3">
        <f t="shared" si="34"/>
        <v>0</v>
      </c>
      <c r="Y82" s="5"/>
      <c r="Z82" s="79"/>
      <c r="AA82" s="58" t="e">
        <f t="shared" si="35"/>
        <v>#DIV/0!</v>
      </c>
      <c r="AB82" s="73">
        <v>50</v>
      </c>
    </row>
    <row r="83" spans="1:28" hidden="1" x14ac:dyDescent="0.2">
      <c r="A83" s="73">
        <v>51</v>
      </c>
      <c r="B83" s="73"/>
      <c r="C83" s="52"/>
      <c r="D83" s="74"/>
      <c r="E83" s="5"/>
      <c r="F83" s="5"/>
      <c r="G83" s="5"/>
      <c r="H83" s="75">
        <f t="shared" si="30"/>
        <v>0</v>
      </c>
      <c r="I83" s="5"/>
      <c r="J83" s="5"/>
      <c r="K83" s="76">
        <f t="shared" si="31"/>
        <v>0</v>
      </c>
      <c r="L83" s="77">
        <f t="shared" si="32"/>
        <v>0</v>
      </c>
      <c r="M83" s="5"/>
      <c r="N83" s="5"/>
      <c r="O83" s="5"/>
      <c r="P83" s="5"/>
      <c r="Q83" s="5"/>
      <c r="R83" s="5"/>
      <c r="S83" s="78">
        <f t="shared" si="33"/>
        <v>0</v>
      </c>
      <c r="T83" s="5"/>
      <c r="U83" s="5"/>
      <c r="V83" s="5"/>
      <c r="W83" s="5"/>
      <c r="X83" s="3">
        <f t="shared" si="34"/>
        <v>0</v>
      </c>
      <c r="Y83" s="5"/>
      <c r="Z83" s="79"/>
      <c r="AA83" s="58" t="e">
        <f t="shared" si="35"/>
        <v>#DIV/0!</v>
      </c>
      <c r="AB83" s="73">
        <v>51</v>
      </c>
    </row>
    <row r="84" spans="1:28" x14ac:dyDescent="0.2">
      <c r="C84" s="1"/>
      <c r="E84" s="16"/>
      <c r="F84" s="16"/>
      <c r="G84" s="16"/>
      <c r="H84" s="42">
        <f>MAX(H5:H83)</f>
        <v>705</v>
      </c>
      <c r="I84" s="39"/>
      <c r="J84" s="16"/>
      <c r="K84" s="42"/>
      <c r="L84" s="42">
        <f>MAX(L5:L83)</f>
        <v>289</v>
      </c>
      <c r="M84" s="16"/>
      <c r="N84" s="16"/>
      <c r="O84" s="16"/>
      <c r="P84" s="16"/>
      <c r="Q84" s="16"/>
      <c r="R84" s="16"/>
      <c r="S84" s="42"/>
      <c r="T84" s="16"/>
      <c r="U84" s="16"/>
      <c r="V84" s="16"/>
      <c r="W84" s="16"/>
      <c r="X84" s="42"/>
      <c r="Y84" s="16"/>
      <c r="Z84" s="84"/>
      <c r="AB84" s="16"/>
    </row>
    <row r="85" spans="1:28" x14ac:dyDescent="0.2">
      <c r="E85" s="16"/>
      <c r="F85" s="16"/>
      <c r="G85" s="16"/>
      <c r="H85" s="16">
        <f>LARGE((H5:H29),2)</f>
        <v>704</v>
      </c>
      <c r="I85" s="39"/>
      <c r="J85" s="16"/>
      <c r="K85" s="42"/>
      <c r="L85" s="16">
        <f>LARGE((L5:L29),2)</f>
        <v>279</v>
      </c>
      <c r="M85" s="16"/>
      <c r="N85" s="16"/>
      <c r="O85" s="16"/>
      <c r="P85" s="16"/>
      <c r="Q85" s="16"/>
      <c r="R85" s="16"/>
      <c r="S85" s="42"/>
      <c r="T85" s="16"/>
      <c r="U85" s="16"/>
      <c r="V85" s="16"/>
      <c r="W85" s="16"/>
      <c r="X85" s="42"/>
      <c r="Y85" s="16"/>
      <c r="Z85" s="84"/>
      <c r="AB85" s="16"/>
    </row>
    <row r="86" spans="1:28" x14ac:dyDescent="0.2">
      <c r="C86" s="86"/>
      <c r="E86" s="2">
        <f>COUNTA(E5:E85)</f>
        <v>17</v>
      </c>
      <c r="F86" s="2">
        <f>COUNTA(F5:F85)</f>
        <v>17</v>
      </c>
      <c r="G86" s="2">
        <f>COUNTA(G5:G85)</f>
        <v>17</v>
      </c>
      <c r="I86" s="2">
        <f>COUNTA(I5:I85)</f>
        <v>17</v>
      </c>
      <c r="J86" s="2">
        <f>COUNTA(J5:J85)</f>
        <v>17</v>
      </c>
      <c r="M86" s="2">
        <f>COUNTA(M5:M85)</f>
        <v>10</v>
      </c>
      <c r="O86" s="2">
        <f>COUNTA(O5:O85)</f>
        <v>10</v>
      </c>
      <c r="Q86" s="2">
        <f>COUNTA(Q5:Q85)</f>
        <v>10</v>
      </c>
      <c r="T86" s="2">
        <f>COUNTA(T5:T85)</f>
        <v>2</v>
      </c>
      <c r="U86" s="2">
        <f>COUNTA(U5:U85)</f>
        <v>2</v>
      </c>
      <c r="V86" s="2">
        <f>COUNTA(V5:V85)</f>
        <v>2</v>
      </c>
      <c r="W86" s="2">
        <f>COUNTA(W5:W85)</f>
        <v>2</v>
      </c>
      <c r="X86" s="1">
        <f>SUM(E86:W86)</f>
        <v>123</v>
      </c>
    </row>
    <row r="87" spans="1:28" x14ac:dyDescent="0.2">
      <c r="C87" s="1"/>
    </row>
    <row r="89" spans="1:28" x14ac:dyDescent="0.2">
      <c r="C89" s="86"/>
    </row>
  </sheetData>
  <sortState xmlns:xlrd2="http://schemas.microsoft.com/office/spreadsheetml/2017/richdata2" ref="B5:AA9">
    <sortCondition ref="Y5:Y9"/>
  </sortState>
  <printOptions gridLines="1"/>
  <pageMargins left="0.5" right="0.5" top="0.25" bottom="0.5" header="0.5" footer="0.5"/>
  <pageSetup scale="110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4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5.42578125" style="16" customWidth="1"/>
    <col min="27" max="27" width="7.5703125" style="85" bestFit="1" customWidth="1"/>
    <col min="28" max="28" width="3.42578125" style="2" bestFit="1" customWidth="1"/>
    <col min="29" max="16384" width="9.140625" style="2"/>
  </cols>
  <sheetData>
    <row r="1" spans="1:28" x14ac:dyDescent="0.2">
      <c r="A1" s="23"/>
      <c r="C1" s="30" t="s">
        <v>400</v>
      </c>
      <c r="D1" s="57"/>
      <c r="E1" s="6"/>
      <c r="F1" s="6"/>
      <c r="G1" s="166"/>
      <c r="H1" s="165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8"/>
    </row>
    <row r="2" spans="1:28" x14ac:dyDescent="0.2">
      <c r="A2" s="5"/>
      <c r="B2" s="59"/>
      <c r="C2" s="87" t="s">
        <v>8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2"/>
    </row>
    <row r="4" spans="1:28" x14ac:dyDescent="0.2">
      <c r="A4" s="64"/>
      <c r="B4" s="64" t="s">
        <v>64</v>
      </c>
      <c r="C4" s="64" t="s">
        <v>65</v>
      </c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71" t="s">
        <v>71</v>
      </c>
      <c r="AA4" s="72" t="s">
        <v>72</v>
      </c>
    </row>
    <row r="5" spans="1:28" s="1" customFormat="1" x14ac:dyDescent="0.2">
      <c r="A5" s="88">
        <v>1</v>
      </c>
      <c r="B5" s="88"/>
      <c r="C5" s="6" t="s">
        <v>128</v>
      </c>
      <c r="D5" s="124" t="s">
        <v>422</v>
      </c>
      <c r="E5" s="5">
        <v>193</v>
      </c>
      <c r="F5" s="5">
        <v>202</v>
      </c>
      <c r="G5" s="23">
        <v>212</v>
      </c>
      <c r="H5" s="75">
        <f>E5+F5+G5</f>
        <v>607</v>
      </c>
      <c r="I5" s="18">
        <v>180</v>
      </c>
      <c r="J5" s="5">
        <v>210</v>
      </c>
      <c r="K5" s="76">
        <f>H5+I5+J5</f>
        <v>997</v>
      </c>
      <c r="L5" s="77">
        <f>MAX(E5,F5,G5,I5,J5)</f>
        <v>212</v>
      </c>
      <c r="M5" s="5">
        <v>191</v>
      </c>
      <c r="N5" s="5">
        <v>30</v>
      </c>
      <c r="O5" s="5">
        <v>224</v>
      </c>
      <c r="P5" s="5">
        <v>30</v>
      </c>
      <c r="Q5" s="5">
        <v>222</v>
      </c>
      <c r="R5" s="5">
        <v>30</v>
      </c>
      <c r="S5" s="78">
        <f>SUM(K5+M5+N5+O5+P5+Q5+R5)</f>
        <v>1724</v>
      </c>
      <c r="T5" s="5"/>
      <c r="U5" s="5"/>
      <c r="V5" s="5"/>
      <c r="W5" s="5">
        <v>204</v>
      </c>
      <c r="X5" s="3">
        <f>K5+M5+O5+Q5+T5+U5+V5+W5</f>
        <v>1838</v>
      </c>
      <c r="Y5" s="5">
        <v>1</v>
      </c>
      <c r="Z5" s="79">
        <v>175</v>
      </c>
      <c r="AA5" s="58">
        <f>SUM(X5/COUNT(E5:G5,I5:J5,M5,O5,Q5,T5:W5))</f>
        <v>204.22222222222223</v>
      </c>
      <c r="AB5" s="88">
        <v>1</v>
      </c>
    </row>
    <row r="6" spans="1:28" s="1" customFormat="1" x14ac:dyDescent="0.2">
      <c r="A6" s="88">
        <v>2</v>
      </c>
      <c r="B6" s="88"/>
      <c r="C6" s="6" t="s">
        <v>173</v>
      </c>
      <c r="D6" s="124" t="s">
        <v>418</v>
      </c>
      <c r="E6" s="5">
        <v>179</v>
      </c>
      <c r="F6" s="5">
        <v>213</v>
      </c>
      <c r="G6" s="5">
        <v>206</v>
      </c>
      <c r="H6" s="80">
        <f>E6+F6+G6</f>
        <v>598</v>
      </c>
      <c r="I6" s="5">
        <v>169</v>
      </c>
      <c r="J6" s="5">
        <v>248</v>
      </c>
      <c r="K6" s="76">
        <f>H6+I6+J6</f>
        <v>1015</v>
      </c>
      <c r="L6" s="77">
        <f>MAX(E6,F6,G6,I6,J6)</f>
        <v>248</v>
      </c>
      <c r="M6" s="5">
        <v>249</v>
      </c>
      <c r="N6" s="5">
        <v>30</v>
      </c>
      <c r="O6" s="5">
        <v>216</v>
      </c>
      <c r="P6" s="5">
        <v>0</v>
      </c>
      <c r="Q6" s="5">
        <v>195</v>
      </c>
      <c r="R6" s="5">
        <v>0</v>
      </c>
      <c r="S6" s="78">
        <f>SUM(K6+M6+N6+O6+P6+Q6+R6)</f>
        <v>1705</v>
      </c>
      <c r="T6" s="5"/>
      <c r="U6" s="5"/>
      <c r="V6" s="5">
        <v>202</v>
      </c>
      <c r="W6" s="5">
        <v>183</v>
      </c>
      <c r="X6" s="3">
        <f>K6+M6+O6+Q6+T6+U6+V6+W6</f>
        <v>2060</v>
      </c>
      <c r="Y6" s="5">
        <v>2</v>
      </c>
      <c r="Z6" s="79">
        <v>102</v>
      </c>
      <c r="AA6" s="58">
        <f>SUM(X6/COUNT(E6:G6,I6:J6,M6,O6,Q6,T6:W6))</f>
        <v>206</v>
      </c>
      <c r="AB6" s="88">
        <v>2</v>
      </c>
    </row>
    <row r="7" spans="1:28" s="1" customFormat="1" x14ac:dyDescent="0.2">
      <c r="A7" s="88">
        <v>3</v>
      </c>
      <c r="B7" s="88"/>
      <c r="C7" s="6" t="s">
        <v>365</v>
      </c>
      <c r="D7" s="124" t="s">
        <v>420</v>
      </c>
      <c r="E7" s="5">
        <v>226</v>
      </c>
      <c r="F7" s="5">
        <v>156</v>
      </c>
      <c r="G7" s="5">
        <v>173</v>
      </c>
      <c r="H7" s="75">
        <f>E7+F7+G7</f>
        <v>555</v>
      </c>
      <c r="I7" s="5">
        <v>201</v>
      </c>
      <c r="J7" s="5">
        <v>228</v>
      </c>
      <c r="K7" s="76">
        <f>H7+I7+J7</f>
        <v>984</v>
      </c>
      <c r="L7" s="77">
        <f>MAX(E7,F7,G7,I7,J7)</f>
        <v>228</v>
      </c>
      <c r="M7" s="5">
        <v>194</v>
      </c>
      <c r="N7" s="5">
        <v>0</v>
      </c>
      <c r="O7" s="5">
        <v>224</v>
      </c>
      <c r="P7" s="5">
        <v>30</v>
      </c>
      <c r="Q7" s="5">
        <v>216</v>
      </c>
      <c r="R7" s="5">
        <v>30</v>
      </c>
      <c r="S7" s="78">
        <f>SUM(K7+M7+N7+O7+P7+Q7+R7)</f>
        <v>1678</v>
      </c>
      <c r="T7" s="5"/>
      <c r="U7" s="5">
        <v>211</v>
      </c>
      <c r="V7" s="5">
        <v>201</v>
      </c>
      <c r="W7" s="5"/>
      <c r="X7" s="3">
        <f>K7+M7+O7+Q7+T7+U7+V7+W7</f>
        <v>2030</v>
      </c>
      <c r="Y7" s="5">
        <v>3</v>
      </c>
      <c r="Z7" s="79">
        <v>65</v>
      </c>
      <c r="AA7" s="58">
        <f>SUM(X7/COUNT(E7:G7,I7:J7,M7,O7,Q7,T7:W7))</f>
        <v>203</v>
      </c>
      <c r="AB7" s="88">
        <v>3</v>
      </c>
    </row>
    <row r="8" spans="1:28" s="1" customFormat="1" x14ac:dyDescent="0.2">
      <c r="A8" s="88">
        <v>4</v>
      </c>
      <c r="B8" s="88"/>
      <c r="C8" s="6" t="s">
        <v>126</v>
      </c>
      <c r="D8" s="124" t="s">
        <v>419</v>
      </c>
      <c r="E8" s="5">
        <v>149</v>
      </c>
      <c r="F8" s="5">
        <v>152</v>
      </c>
      <c r="G8" s="5">
        <v>147</v>
      </c>
      <c r="H8" s="75">
        <f>E8+F8+G8</f>
        <v>448</v>
      </c>
      <c r="I8" s="5">
        <v>158</v>
      </c>
      <c r="J8" s="5">
        <v>191</v>
      </c>
      <c r="K8" s="76">
        <f>H8+I8+J8</f>
        <v>797</v>
      </c>
      <c r="L8" s="77">
        <f>MAX(E8,F8,G8,I8,J8)</f>
        <v>191</v>
      </c>
      <c r="M8" s="5">
        <v>175</v>
      </c>
      <c r="N8" s="5">
        <v>30</v>
      </c>
      <c r="O8" s="5">
        <v>246</v>
      </c>
      <c r="P8" s="5">
        <v>30</v>
      </c>
      <c r="Q8" s="5">
        <v>203</v>
      </c>
      <c r="R8" s="5">
        <v>30</v>
      </c>
      <c r="S8" s="78">
        <f>SUM(K8+M8+N8+O8+P8+Q8+R8)</f>
        <v>1511</v>
      </c>
      <c r="T8" s="5">
        <v>267</v>
      </c>
      <c r="U8" s="5">
        <v>158</v>
      </c>
      <c r="V8" s="5"/>
      <c r="W8" s="5"/>
      <c r="X8" s="3">
        <f>K8+M8+O8+Q8+T8+U8+V8+W8</f>
        <v>1846</v>
      </c>
      <c r="Y8" s="5">
        <v>4</v>
      </c>
      <c r="Z8" s="79">
        <v>25</v>
      </c>
      <c r="AA8" s="58">
        <f>SUM(X8/COUNT(E8:G8,I8:J8,M8,O8,Q8,T8:W8))</f>
        <v>184.6</v>
      </c>
      <c r="AB8" s="88">
        <v>4</v>
      </c>
    </row>
    <row r="9" spans="1:28" s="1" customFormat="1" x14ac:dyDescent="0.2">
      <c r="A9" s="88">
        <v>5</v>
      </c>
      <c r="B9" s="88"/>
      <c r="C9" s="6" t="s">
        <v>127</v>
      </c>
      <c r="D9" s="124" t="s">
        <v>421</v>
      </c>
      <c r="E9" s="5">
        <v>185</v>
      </c>
      <c r="F9" s="5">
        <v>191</v>
      </c>
      <c r="G9" s="5">
        <v>224</v>
      </c>
      <c r="H9" s="75">
        <f>E9+F9+G9</f>
        <v>600</v>
      </c>
      <c r="I9" s="5">
        <v>176</v>
      </c>
      <c r="J9" s="5">
        <v>216</v>
      </c>
      <c r="K9" s="76">
        <f>H9+I9+J9</f>
        <v>992</v>
      </c>
      <c r="L9" s="77">
        <f>MAX(E9,F9,G9,I9,J9)</f>
        <v>224</v>
      </c>
      <c r="M9" s="5">
        <v>171</v>
      </c>
      <c r="N9" s="5">
        <v>0</v>
      </c>
      <c r="O9" s="5">
        <v>212</v>
      </c>
      <c r="P9" s="5">
        <v>0</v>
      </c>
      <c r="Q9" s="5">
        <v>211</v>
      </c>
      <c r="R9" s="5">
        <v>0</v>
      </c>
      <c r="S9" s="78">
        <f>SUM(K9+M9+N9+O9+P9+Q9+R9)</f>
        <v>1586</v>
      </c>
      <c r="T9" s="5">
        <v>190</v>
      </c>
      <c r="U9" s="5"/>
      <c r="V9" s="5"/>
      <c r="W9" s="5"/>
      <c r="X9" s="3">
        <f>K9+M9+O9+Q9+T9+U9+V9+W9</f>
        <v>1776</v>
      </c>
      <c r="Y9" s="5">
        <v>5</v>
      </c>
      <c r="Z9" s="79">
        <v>20</v>
      </c>
      <c r="AA9" s="58">
        <f>SUM(X9/COUNT(E9:G9,I9:J9,M9,O9,Q9,T9:W9))</f>
        <v>197.33333333333334</v>
      </c>
      <c r="AB9" s="88">
        <v>5</v>
      </c>
    </row>
    <row r="10" spans="1:28" s="1" customFormat="1" x14ac:dyDescent="0.2">
      <c r="A10" s="88"/>
      <c r="B10" s="88"/>
      <c r="C10" s="6"/>
      <c r="D10" s="124"/>
      <c r="E10" s="5"/>
      <c r="F10" s="5"/>
      <c r="G10" s="5"/>
      <c r="H10" s="75"/>
      <c r="I10" s="5"/>
      <c r="J10" s="5"/>
      <c r="K10" s="76"/>
      <c r="L10" s="77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79"/>
      <c r="AA10" s="58"/>
      <c r="AB10" s="88"/>
    </row>
    <row r="11" spans="1:28" s="1" customFormat="1" x14ac:dyDescent="0.2">
      <c r="A11" s="88">
        <v>6</v>
      </c>
      <c r="B11" s="88"/>
      <c r="C11" s="6" t="s">
        <v>285</v>
      </c>
      <c r="D11" s="124" t="s">
        <v>417</v>
      </c>
      <c r="E11" s="5">
        <v>179</v>
      </c>
      <c r="F11" s="5">
        <v>150</v>
      </c>
      <c r="G11" s="5">
        <v>185</v>
      </c>
      <c r="H11" s="75">
        <f>E11+F11+G11</f>
        <v>514</v>
      </c>
      <c r="I11" s="5">
        <v>161</v>
      </c>
      <c r="J11" s="5">
        <v>192</v>
      </c>
      <c r="K11" s="76">
        <f>H11+I11+J11</f>
        <v>867</v>
      </c>
      <c r="L11" s="77">
        <f>MAX(E11,F11,G11,I11,J11)</f>
        <v>192</v>
      </c>
      <c r="M11" s="5">
        <v>154</v>
      </c>
      <c r="N11" s="5">
        <v>0</v>
      </c>
      <c r="O11" s="5">
        <v>154</v>
      </c>
      <c r="P11" s="5">
        <v>0</v>
      </c>
      <c r="Q11" s="5">
        <v>173</v>
      </c>
      <c r="R11" s="5">
        <v>0</v>
      </c>
      <c r="S11" s="78">
        <f>SUM(K11+M11+N11+O11+P11+Q11+R11)</f>
        <v>1348</v>
      </c>
      <c r="T11" s="5"/>
      <c r="U11" s="5"/>
      <c r="V11" s="5"/>
      <c r="W11" s="5"/>
      <c r="X11" s="3">
        <f>K11+M11+O11+Q11+T11+U11+V11+W11</f>
        <v>1348</v>
      </c>
      <c r="Y11" s="5"/>
      <c r="Z11" s="79"/>
      <c r="AA11" s="58">
        <f>SUM(X11/COUNT(E11:G11,I11:J11,M11,O11,Q11,T11:W11))</f>
        <v>168.5</v>
      </c>
      <c r="AB11" s="88">
        <v>6</v>
      </c>
    </row>
    <row r="12" spans="1:28" s="1" customFormat="1" x14ac:dyDescent="0.2">
      <c r="A12" s="88"/>
      <c r="B12" s="88"/>
      <c r="C12" s="6"/>
      <c r="D12" s="124"/>
      <c r="E12" s="5"/>
      <c r="F12" s="5"/>
      <c r="G12" s="5"/>
      <c r="H12" s="75"/>
      <c r="I12" s="5"/>
      <c r="J12" s="5"/>
      <c r="K12" s="76"/>
      <c r="L12" s="77"/>
      <c r="M12" s="5"/>
      <c r="N12" s="5"/>
      <c r="O12" s="5"/>
      <c r="P12" s="5"/>
      <c r="Q12" s="5"/>
      <c r="R12" s="5"/>
      <c r="S12" s="78"/>
      <c r="T12" s="5"/>
      <c r="U12" s="5"/>
      <c r="V12" s="5"/>
      <c r="W12" s="5"/>
      <c r="X12" s="3"/>
      <c r="Y12" s="5"/>
      <c r="Z12" s="79"/>
      <c r="AA12" s="58"/>
      <c r="AB12" s="88"/>
    </row>
    <row r="13" spans="1:28" s="1" customFormat="1" x14ac:dyDescent="0.2">
      <c r="A13" s="88">
        <v>7</v>
      </c>
      <c r="B13" s="88"/>
      <c r="C13" s="6" t="s">
        <v>317</v>
      </c>
      <c r="D13" s="124" t="s">
        <v>416</v>
      </c>
      <c r="E13" s="5">
        <v>132</v>
      </c>
      <c r="F13" s="5">
        <v>139</v>
      </c>
      <c r="G13" s="5">
        <v>196</v>
      </c>
      <c r="H13" s="75">
        <f>E13+F13+G13</f>
        <v>467</v>
      </c>
      <c r="I13" s="5">
        <v>147</v>
      </c>
      <c r="J13" s="5">
        <v>144</v>
      </c>
      <c r="K13" s="76">
        <f>H13+I13+J13</f>
        <v>758</v>
      </c>
      <c r="L13" s="77">
        <f>MAX(E13,F13,G13,I13,J13)</f>
        <v>196</v>
      </c>
      <c r="M13" s="5"/>
      <c r="N13" s="5"/>
      <c r="O13" s="5"/>
      <c r="P13" s="5"/>
      <c r="Q13" s="5"/>
      <c r="R13" s="5"/>
      <c r="S13" s="78">
        <f>SUM(K13+M13+N13+O13+P13+Q13+R13)</f>
        <v>758</v>
      </c>
      <c r="T13" s="5"/>
      <c r="U13" s="5"/>
      <c r="V13" s="5"/>
      <c r="W13" s="5"/>
      <c r="X13" s="3">
        <f>K13+M13+O13+Q13+T13+U13+V13+W13</f>
        <v>758</v>
      </c>
      <c r="Y13" s="5"/>
      <c r="Z13" s="79"/>
      <c r="AA13" s="58">
        <f>SUM(X13/COUNT(E13:G13,I13:J13,M13,O13,Q13,T13:W13))</f>
        <v>151.6</v>
      </c>
      <c r="AB13" s="88">
        <v>7</v>
      </c>
    </row>
    <row r="14" spans="1:28" s="1" customFormat="1" hidden="1" x14ac:dyDescent="0.2">
      <c r="A14" s="88">
        <v>8</v>
      </c>
      <c r="B14" s="88"/>
      <c r="C14" s="52"/>
      <c r="D14" s="124"/>
      <c r="E14" s="5"/>
      <c r="F14" s="5"/>
      <c r="G14" s="5"/>
      <c r="H14" s="75">
        <f t="shared" ref="H14:H19" si="0">E14+F14+G14</f>
        <v>0</v>
      </c>
      <c r="I14" s="5"/>
      <c r="J14" s="5"/>
      <c r="K14" s="76">
        <f t="shared" ref="K14:K19" si="1">H14+I14+J14</f>
        <v>0</v>
      </c>
      <c r="L14" s="77">
        <f t="shared" ref="L14:L19" si="2">MAX(E14,F14,G14,I14,J14)</f>
        <v>0</v>
      </c>
      <c r="M14" s="5"/>
      <c r="N14" s="5"/>
      <c r="O14" s="5"/>
      <c r="P14" s="5"/>
      <c r="Q14" s="5"/>
      <c r="R14" s="5"/>
      <c r="S14" s="78">
        <f t="shared" ref="S14:S19" si="3">SUM(K14+M14+N14+O14+P14+Q14+R14)</f>
        <v>0</v>
      </c>
      <c r="T14" s="5"/>
      <c r="U14" s="5"/>
      <c r="V14" s="5"/>
      <c r="W14" s="5"/>
      <c r="X14" s="3">
        <f t="shared" ref="X14:X19" si="4">K14+M14+O14+Q14+T14+U14+V14+W14</f>
        <v>0</v>
      </c>
      <c r="Y14" s="5"/>
      <c r="Z14" s="79"/>
      <c r="AA14" s="58" t="e">
        <f t="shared" ref="AA14:AA19" si="5">SUM(X14/COUNT(E14:G14,I14:J14,M14,O14,Q14,T14:W14))</f>
        <v>#DIV/0!</v>
      </c>
      <c r="AB14" s="88">
        <v>8</v>
      </c>
    </row>
    <row r="15" spans="1:28" s="1" customFormat="1" hidden="1" x14ac:dyDescent="0.2">
      <c r="A15" s="88">
        <v>9</v>
      </c>
      <c r="B15" s="88"/>
      <c r="C15" s="52"/>
      <c r="D15" s="124"/>
      <c r="E15" s="5"/>
      <c r="F15" s="5"/>
      <c r="G15" s="5"/>
      <c r="H15" s="75">
        <f t="shared" si="0"/>
        <v>0</v>
      </c>
      <c r="I15" s="5"/>
      <c r="J15" s="5"/>
      <c r="K15" s="76">
        <f t="shared" si="1"/>
        <v>0</v>
      </c>
      <c r="L15" s="77">
        <f t="shared" si="2"/>
        <v>0</v>
      </c>
      <c r="M15" s="5"/>
      <c r="N15" s="5"/>
      <c r="O15" s="5"/>
      <c r="P15" s="5"/>
      <c r="Q15" s="5"/>
      <c r="R15" s="5"/>
      <c r="S15" s="78">
        <f t="shared" si="3"/>
        <v>0</v>
      </c>
      <c r="T15" s="5"/>
      <c r="U15" s="5"/>
      <c r="V15" s="5"/>
      <c r="W15" s="5"/>
      <c r="X15" s="3">
        <f t="shared" si="4"/>
        <v>0</v>
      </c>
      <c r="Y15" s="5"/>
      <c r="Z15" s="79"/>
      <c r="AA15" s="58" t="e">
        <f t="shared" si="5"/>
        <v>#DIV/0!</v>
      </c>
      <c r="AB15" s="88">
        <v>9</v>
      </c>
    </row>
    <row r="16" spans="1:28" s="1" customFormat="1" hidden="1" x14ac:dyDescent="0.2">
      <c r="A16" s="88">
        <v>10</v>
      </c>
      <c r="B16" s="88"/>
      <c r="C16" s="52"/>
      <c r="D16" s="124"/>
      <c r="E16" s="5"/>
      <c r="F16" s="5"/>
      <c r="G16" s="5"/>
      <c r="H16" s="75">
        <f t="shared" si="0"/>
        <v>0</v>
      </c>
      <c r="I16" s="5"/>
      <c r="J16" s="5"/>
      <c r="K16" s="76">
        <f t="shared" si="1"/>
        <v>0</v>
      </c>
      <c r="L16" s="77">
        <f t="shared" si="2"/>
        <v>0</v>
      </c>
      <c r="M16" s="5"/>
      <c r="N16" s="5"/>
      <c r="O16" s="5"/>
      <c r="P16" s="5"/>
      <c r="Q16" s="5"/>
      <c r="R16" s="5"/>
      <c r="S16" s="78">
        <f t="shared" si="3"/>
        <v>0</v>
      </c>
      <c r="T16" s="5"/>
      <c r="U16" s="5"/>
      <c r="V16" s="5"/>
      <c r="W16" s="5"/>
      <c r="X16" s="3">
        <f t="shared" si="4"/>
        <v>0</v>
      </c>
      <c r="Y16" s="5"/>
      <c r="Z16" s="79"/>
      <c r="AA16" s="58" t="e">
        <f t="shared" si="5"/>
        <v>#DIV/0!</v>
      </c>
      <c r="AB16" s="88">
        <v>10</v>
      </c>
    </row>
    <row r="17" spans="1:28" s="1" customFormat="1" hidden="1" x14ac:dyDescent="0.2">
      <c r="A17" s="88">
        <v>11</v>
      </c>
      <c r="B17" s="88"/>
      <c r="C17" s="52"/>
      <c r="D17" s="124"/>
      <c r="E17" s="5"/>
      <c r="F17" s="5"/>
      <c r="G17" s="5"/>
      <c r="H17" s="75">
        <f t="shared" si="0"/>
        <v>0</v>
      </c>
      <c r="I17" s="5"/>
      <c r="J17" s="5"/>
      <c r="K17" s="76">
        <f t="shared" si="1"/>
        <v>0</v>
      </c>
      <c r="L17" s="77">
        <f t="shared" si="2"/>
        <v>0</v>
      </c>
      <c r="M17" s="5"/>
      <c r="N17" s="5"/>
      <c r="O17" s="5"/>
      <c r="P17" s="5"/>
      <c r="Q17" s="5"/>
      <c r="R17" s="5"/>
      <c r="S17" s="78">
        <f t="shared" si="3"/>
        <v>0</v>
      </c>
      <c r="T17" s="5"/>
      <c r="U17" s="5"/>
      <c r="V17" s="5"/>
      <c r="W17" s="5"/>
      <c r="X17" s="3">
        <f t="shared" si="4"/>
        <v>0</v>
      </c>
      <c r="Y17" s="5"/>
      <c r="Z17" s="79"/>
      <c r="AA17" s="58" t="e">
        <f t="shared" si="5"/>
        <v>#DIV/0!</v>
      </c>
      <c r="AB17" s="88">
        <v>11</v>
      </c>
    </row>
    <row r="18" spans="1:28" s="1" customFormat="1" hidden="1" x14ac:dyDescent="0.2">
      <c r="A18" s="88">
        <v>12</v>
      </c>
      <c r="B18" s="88"/>
      <c r="C18" s="52"/>
      <c r="D18" s="124"/>
      <c r="E18" s="5"/>
      <c r="F18" s="5"/>
      <c r="G18" s="5"/>
      <c r="H18" s="75">
        <f t="shared" si="0"/>
        <v>0</v>
      </c>
      <c r="I18" s="5"/>
      <c r="J18" s="5"/>
      <c r="K18" s="76">
        <f t="shared" si="1"/>
        <v>0</v>
      </c>
      <c r="L18" s="77">
        <f t="shared" si="2"/>
        <v>0</v>
      </c>
      <c r="M18" s="5"/>
      <c r="N18" s="5"/>
      <c r="O18" s="5"/>
      <c r="P18" s="5"/>
      <c r="Q18" s="5"/>
      <c r="R18" s="5"/>
      <c r="S18" s="78">
        <f t="shared" si="3"/>
        <v>0</v>
      </c>
      <c r="T18" s="5"/>
      <c r="U18" s="5"/>
      <c r="V18" s="5"/>
      <c r="W18" s="5"/>
      <c r="X18" s="3">
        <f t="shared" si="4"/>
        <v>0</v>
      </c>
      <c r="Y18" s="5"/>
      <c r="Z18" s="79"/>
      <c r="AA18" s="58" t="e">
        <f t="shared" si="5"/>
        <v>#DIV/0!</v>
      </c>
      <c r="AB18" s="88">
        <v>12</v>
      </c>
    </row>
    <row r="19" spans="1:28" s="1" customFormat="1" hidden="1" x14ac:dyDescent="0.2">
      <c r="A19" s="88">
        <v>13</v>
      </c>
      <c r="B19" s="88"/>
      <c r="C19" s="52"/>
      <c r="D19" s="124"/>
      <c r="E19" s="5"/>
      <c r="F19" s="5"/>
      <c r="G19" s="5"/>
      <c r="H19" s="75">
        <f t="shared" si="0"/>
        <v>0</v>
      </c>
      <c r="I19" s="5"/>
      <c r="J19" s="5"/>
      <c r="K19" s="76">
        <f t="shared" si="1"/>
        <v>0</v>
      </c>
      <c r="L19" s="77">
        <f t="shared" si="2"/>
        <v>0</v>
      </c>
      <c r="M19" s="5"/>
      <c r="N19" s="5"/>
      <c r="O19" s="5"/>
      <c r="P19" s="5"/>
      <c r="Q19" s="5"/>
      <c r="R19" s="5"/>
      <c r="S19" s="78">
        <f t="shared" si="3"/>
        <v>0</v>
      </c>
      <c r="T19" s="5"/>
      <c r="U19" s="5"/>
      <c r="V19" s="5"/>
      <c r="W19" s="5"/>
      <c r="X19" s="3">
        <f t="shared" si="4"/>
        <v>0</v>
      </c>
      <c r="Y19" s="5"/>
      <c r="Z19" s="79"/>
      <c r="AA19" s="58" t="e">
        <f t="shared" si="5"/>
        <v>#DIV/0!</v>
      </c>
      <c r="AB19" s="88">
        <v>13</v>
      </c>
    </row>
    <row r="20" spans="1:28" s="1" customFormat="1" hidden="1" x14ac:dyDescent="0.2">
      <c r="A20" s="88">
        <v>14</v>
      </c>
      <c r="B20" s="88"/>
      <c r="C20" s="52"/>
      <c r="D20" s="124"/>
      <c r="E20" s="5"/>
      <c r="F20" s="5"/>
      <c r="G20" s="5"/>
      <c r="H20" s="75">
        <f t="shared" ref="H20" si="6">E20+F20+G20</f>
        <v>0</v>
      </c>
      <c r="I20" s="5"/>
      <c r="J20" s="5"/>
      <c r="K20" s="76">
        <f t="shared" ref="K20" si="7">H20+I20+J20</f>
        <v>0</v>
      </c>
      <c r="L20" s="77">
        <f t="shared" ref="L20" si="8">MAX(E20,F20,G20,I20,J20)</f>
        <v>0</v>
      </c>
      <c r="M20" s="5"/>
      <c r="N20" s="5"/>
      <c r="O20" s="5"/>
      <c r="P20" s="5"/>
      <c r="Q20" s="5"/>
      <c r="R20" s="5"/>
      <c r="S20" s="78">
        <f t="shared" ref="S20" si="9">SUM(K20+M20+N20+O20+P20+Q20+R20)</f>
        <v>0</v>
      </c>
      <c r="T20" s="5"/>
      <c r="U20" s="5"/>
      <c r="V20" s="5"/>
      <c r="W20" s="5"/>
      <c r="X20" s="3">
        <f t="shared" ref="X20" si="10">K20+M20+O20+Q20+T20+U20+V20+W20</f>
        <v>0</v>
      </c>
      <c r="Y20" s="5"/>
      <c r="Z20" s="79"/>
      <c r="AA20" s="58" t="e">
        <f t="shared" ref="AA20" si="11">SUM(X20/COUNT(E20:G20,I20:J20,M20,O20,Q20,T20:W20))</f>
        <v>#DIV/0!</v>
      </c>
      <c r="AB20" s="88">
        <v>14</v>
      </c>
    </row>
    <row r="21" spans="1:28" s="1" customFormat="1" hidden="1" x14ac:dyDescent="0.2">
      <c r="A21" s="88">
        <v>15</v>
      </c>
      <c r="B21" s="88"/>
      <c r="C21" s="52"/>
      <c r="D21" s="124"/>
      <c r="E21" s="5"/>
      <c r="F21" s="5"/>
      <c r="G21" s="5"/>
      <c r="H21" s="75">
        <f t="shared" ref="H21:H27" si="12">E21+F21+G21</f>
        <v>0</v>
      </c>
      <c r="I21" s="5"/>
      <c r="J21" s="5"/>
      <c r="K21" s="76">
        <f t="shared" ref="K21:K27" si="13">H21+I21+J21</f>
        <v>0</v>
      </c>
      <c r="L21" s="77">
        <f t="shared" ref="L21:L27" si="14">MAX(E21,F21,G21,I21,J21)</f>
        <v>0</v>
      </c>
      <c r="M21" s="5"/>
      <c r="N21" s="5"/>
      <c r="O21" s="5"/>
      <c r="P21" s="5"/>
      <c r="Q21" s="5"/>
      <c r="R21" s="5"/>
      <c r="S21" s="78">
        <f t="shared" ref="S21:S27" si="15">SUM(K21+M21+N21+O21+P21+Q21+R21)</f>
        <v>0</v>
      </c>
      <c r="T21" s="5"/>
      <c r="U21" s="5"/>
      <c r="V21" s="5"/>
      <c r="W21" s="5"/>
      <c r="X21" s="3">
        <f t="shared" ref="X21:X27" si="16">K21+M21+O21+Q21+T21+U21+V21+W21</f>
        <v>0</v>
      </c>
      <c r="Y21" s="5"/>
      <c r="Z21" s="79"/>
      <c r="AA21" s="58" t="e">
        <f t="shared" ref="AA21:AA27" si="17">SUM(X21/COUNT(E21:G21,I21:J21,M21,O21,Q21,T21:W21))</f>
        <v>#DIV/0!</v>
      </c>
      <c r="AB21" s="88">
        <v>15</v>
      </c>
    </row>
    <row r="22" spans="1:28" s="1" customFormat="1" hidden="1" x14ac:dyDescent="0.2">
      <c r="A22" s="88">
        <v>16</v>
      </c>
      <c r="B22" s="88"/>
      <c r="C22" s="52"/>
      <c r="D22" s="124"/>
      <c r="E22" s="5"/>
      <c r="F22" s="5"/>
      <c r="G22" s="5"/>
      <c r="H22" s="75">
        <f t="shared" si="12"/>
        <v>0</v>
      </c>
      <c r="I22" s="5"/>
      <c r="J22" s="5"/>
      <c r="K22" s="76">
        <f t="shared" si="13"/>
        <v>0</v>
      </c>
      <c r="L22" s="77">
        <f t="shared" si="14"/>
        <v>0</v>
      </c>
      <c r="M22" s="5"/>
      <c r="N22" s="5"/>
      <c r="O22" s="5"/>
      <c r="P22" s="5"/>
      <c r="Q22" s="5"/>
      <c r="R22" s="5"/>
      <c r="S22" s="78">
        <f t="shared" si="15"/>
        <v>0</v>
      </c>
      <c r="T22" s="5"/>
      <c r="U22" s="5"/>
      <c r="V22" s="5"/>
      <c r="W22" s="5"/>
      <c r="X22" s="3">
        <f t="shared" si="16"/>
        <v>0</v>
      </c>
      <c r="Y22" s="5"/>
      <c r="Z22" s="79"/>
      <c r="AA22" s="58" t="e">
        <f t="shared" si="17"/>
        <v>#DIV/0!</v>
      </c>
      <c r="AB22" s="88">
        <v>16</v>
      </c>
    </row>
    <row r="23" spans="1:28" s="1" customFormat="1" hidden="1" x14ac:dyDescent="0.2">
      <c r="A23" s="88">
        <v>17</v>
      </c>
      <c r="B23" s="88"/>
      <c r="C23" s="52"/>
      <c r="D23" s="124"/>
      <c r="E23" s="5"/>
      <c r="F23" s="5"/>
      <c r="G23" s="5"/>
      <c r="H23" s="75">
        <f t="shared" si="12"/>
        <v>0</v>
      </c>
      <c r="I23" s="5"/>
      <c r="J23" s="5"/>
      <c r="K23" s="76">
        <f t="shared" si="13"/>
        <v>0</v>
      </c>
      <c r="L23" s="77">
        <f t="shared" si="14"/>
        <v>0</v>
      </c>
      <c r="M23" s="5"/>
      <c r="N23" s="5"/>
      <c r="O23" s="5"/>
      <c r="P23" s="5"/>
      <c r="Q23" s="5"/>
      <c r="R23" s="5"/>
      <c r="S23" s="78">
        <f t="shared" si="15"/>
        <v>0</v>
      </c>
      <c r="T23" s="5"/>
      <c r="U23" s="5"/>
      <c r="V23" s="5"/>
      <c r="W23" s="5"/>
      <c r="X23" s="3">
        <f t="shared" si="16"/>
        <v>0</v>
      </c>
      <c r="Y23" s="5"/>
      <c r="Z23" s="79"/>
      <c r="AA23" s="58" t="e">
        <f t="shared" si="17"/>
        <v>#DIV/0!</v>
      </c>
      <c r="AB23" s="88">
        <v>17</v>
      </c>
    </row>
    <row r="24" spans="1:28" s="1" customFormat="1" hidden="1" x14ac:dyDescent="0.2">
      <c r="A24" s="88">
        <v>18</v>
      </c>
      <c r="B24" s="88"/>
      <c r="C24" s="52"/>
      <c r="D24" s="124"/>
      <c r="E24" s="5"/>
      <c r="F24" s="5"/>
      <c r="G24" s="5"/>
      <c r="H24" s="75">
        <f t="shared" si="12"/>
        <v>0</v>
      </c>
      <c r="I24" s="5"/>
      <c r="J24" s="5"/>
      <c r="K24" s="76">
        <f t="shared" si="13"/>
        <v>0</v>
      </c>
      <c r="L24" s="77">
        <f t="shared" si="14"/>
        <v>0</v>
      </c>
      <c r="M24" s="5"/>
      <c r="N24" s="5"/>
      <c r="O24" s="5"/>
      <c r="P24" s="5"/>
      <c r="Q24" s="5"/>
      <c r="R24" s="5"/>
      <c r="S24" s="78">
        <f t="shared" si="15"/>
        <v>0</v>
      </c>
      <c r="T24" s="5"/>
      <c r="U24" s="5"/>
      <c r="V24" s="5"/>
      <c r="W24" s="5"/>
      <c r="X24" s="3">
        <f t="shared" si="16"/>
        <v>0</v>
      </c>
      <c r="Y24" s="5"/>
      <c r="Z24" s="79"/>
      <c r="AA24" s="58" t="e">
        <f t="shared" si="17"/>
        <v>#DIV/0!</v>
      </c>
      <c r="AB24" s="88">
        <v>18</v>
      </c>
    </row>
    <row r="25" spans="1:28" s="1" customFormat="1" hidden="1" x14ac:dyDescent="0.2">
      <c r="A25" s="88">
        <v>19</v>
      </c>
      <c r="B25" s="88"/>
      <c r="C25" s="52"/>
      <c r="D25" s="124"/>
      <c r="E25" s="5"/>
      <c r="F25" s="5"/>
      <c r="G25" s="5"/>
      <c r="H25" s="75">
        <f t="shared" si="12"/>
        <v>0</v>
      </c>
      <c r="I25" s="5"/>
      <c r="J25" s="5"/>
      <c r="K25" s="76">
        <f t="shared" si="13"/>
        <v>0</v>
      </c>
      <c r="L25" s="77">
        <f t="shared" si="14"/>
        <v>0</v>
      </c>
      <c r="M25" s="5"/>
      <c r="N25" s="5"/>
      <c r="O25" s="5"/>
      <c r="P25" s="5"/>
      <c r="Q25" s="5"/>
      <c r="R25" s="5"/>
      <c r="S25" s="78">
        <f t="shared" si="15"/>
        <v>0</v>
      </c>
      <c r="T25" s="5"/>
      <c r="U25" s="5"/>
      <c r="V25" s="5"/>
      <c r="W25" s="5"/>
      <c r="X25" s="3">
        <f t="shared" si="16"/>
        <v>0</v>
      </c>
      <c r="Y25" s="5"/>
      <c r="Z25" s="79"/>
      <c r="AA25" s="58" t="e">
        <f t="shared" si="17"/>
        <v>#DIV/0!</v>
      </c>
      <c r="AB25" s="88">
        <v>19</v>
      </c>
    </row>
    <row r="26" spans="1:28" s="1" customFormat="1" hidden="1" x14ac:dyDescent="0.2">
      <c r="A26" s="88">
        <v>20</v>
      </c>
      <c r="B26" s="88"/>
      <c r="C26" s="52"/>
      <c r="D26" s="124"/>
      <c r="E26" s="5"/>
      <c r="F26" s="5"/>
      <c r="G26" s="5"/>
      <c r="H26" s="75">
        <f t="shared" si="12"/>
        <v>0</v>
      </c>
      <c r="I26" s="5"/>
      <c r="J26" s="5"/>
      <c r="K26" s="76">
        <f t="shared" si="13"/>
        <v>0</v>
      </c>
      <c r="L26" s="77">
        <f t="shared" si="14"/>
        <v>0</v>
      </c>
      <c r="M26" s="5"/>
      <c r="N26" s="5"/>
      <c r="O26" s="5"/>
      <c r="P26" s="5"/>
      <c r="Q26" s="5"/>
      <c r="R26" s="5"/>
      <c r="S26" s="78">
        <f t="shared" si="15"/>
        <v>0</v>
      </c>
      <c r="T26" s="5"/>
      <c r="U26" s="5"/>
      <c r="V26" s="5"/>
      <c r="W26" s="5"/>
      <c r="X26" s="3">
        <f t="shared" si="16"/>
        <v>0</v>
      </c>
      <c r="Y26" s="5"/>
      <c r="Z26" s="79"/>
      <c r="AA26" s="58" t="e">
        <f t="shared" si="17"/>
        <v>#DIV/0!</v>
      </c>
      <c r="AB26" s="88">
        <v>20</v>
      </c>
    </row>
    <row r="27" spans="1:28" s="1" customFormat="1" hidden="1" x14ac:dyDescent="0.2">
      <c r="A27" s="88">
        <v>21</v>
      </c>
      <c r="B27" s="88"/>
      <c r="C27" s="52"/>
      <c r="D27" s="124"/>
      <c r="E27" s="5"/>
      <c r="F27" s="5"/>
      <c r="G27" s="5"/>
      <c r="H27" s="75">
        <f t="shared" si="12"/>
        <v>0</v>
      </c>
      <c r="I27" s="5"/>
      <c r="J27" s="5"/>
      <c r="K27" s="76">
        <f t="shared" si="13"/>
        <v>0</v>
      </c>
      <c r="L27" s="77">
        <f t="shared" si="14"/>
        <v>0</v>
      </c>
      <c r="M27" s="5"/>
      <c r="N27" s="5"/>
      <c r="O27" s="5"/>
      <c r="P27" s="5"/>
      <c r="Q27" s="5"/>
      <c r="R27" s="5"/>
      <c r="S27" s="78">
        <f t="shared" si="15"/>
        <v>0</v>
      </c>
      <c r="T27" s="5"/>
      <c r="U27" s="5"/>
      <c r="V27" s="5"/>
      <c r="W27" s="5"/>
      <c r="X27" s="3">
        <f t="shared" si="16"/>
        <v>0</v>
      </c>
      <c r="Y27" s="5"/>
      <c r="Z27" s="79"/>
      <c r="AA27" s="58" t="e">
        <f t="shared" si="17"/>
        <v>#DIV/0!</v>
      </c>
      <c r="AB27" s="88">
        <v>21</v>
      </c>
    </row>
    <row r="28" spans="1:28" x14ac:dyDescent="0.2">
      <c r="E28" s="16"/>
      <c r="F28" s="16"/>
      <c r="G28" s="16"/>
      <c r="H28" s="42">
        <f>MAX(H5:H27)</f>
        <v>607</v>
      </c>
      <c r="I28" s="16"/>
      <c r="J28" s="16"/>
      <c r="K28" s="42"/>
      <c r="L28" s="42">
        <f>MAX(L5:L27)</f>
        <v>248</v>
      </c>
      <c r="M28" s="16"/>
      <c r="N28" s="16"/>
      <c r="O28" s="16"/>
      <c r="P28" s="16"/>
      <c r="Q28" s="16"/>
      <c r="R28" s="16"/>
      <c r="S28" s="42"/>
      <c r="T28" s="16"/>
      <c r="U28" s="16"/>
      <c r="V28" s="16"/>
      <c r="W28" s="16"/>
      <c r="X28" s="42"/>
      <c r="Y28" s="16"/>
      <c r="Z28" s="84"/>
      <c r="AB28" s="16"/>
    </row>
    <row r="29" spans="1:28" x14ac:dyDescent="0.2">
      <c r="C29" s="1"/>
      <c r="E29" s="16"/>
      <c r="F29" s="16"/>
      <c r="G29" s="16"/>
      <c r="H29" s="16">
        <f>LARGE((H5:H17),2)</f>
        <v>600</v>
      </c>
      <c r="I29" s="16"/>
      <c r="J29" s="16"/>
      <c r="K29" s="42"/>
      <c r="L29" s="16">
        <f>LARGE((L5:L17),2)</f>
        <v>228</v>
      </c>
      <c r="M29" s="16"/>
      <c r="N29" s="16"/>
      <c r="O29" s="16"/>
      <c r="P29" s="16"/>
      <c r="Q29" s="16"/>
      <c r="R29" s="16"/>
      <c r="S29" s="42"/>
      <c r="T29" s="16"/>
      <c r="U29" s="16"/>
      <c r="V29" s="16"/>
      <c r="W29" s="16"/>
      <c r="X29" s="42"/>
      <c r="Y29" s="16"/>
      <c r="Z29" s="84"/>
      <c r="AB29" s="16"/>
    </row>
    <row r="30" spans="1:28" x14ac:dyDescent="0.2">
      <c r="D30" s="86"/>
      <c r="E30" s="2">
        <f>COUNTA(E5:E29)</f>
        <v>7</v>
      </c>
      <c r="F30" s="2">
        <f>COUNTA(F5:F29)</f>
        <v>7</v>
      </c>
      <c r="G30" s="2">
        <f>COUNTA(G5:G29)</f>
        <v>7</v>
      </c>
      <c r="I30" s="2">
        <f>COUNTA(I5:I29)</f>
        <v>7</v>
      </c>
      <c r="J30" s="2">
        <f>COUNTA(J5:J29)</f>
        <v>7</v>
      </c>
      <c r="M30" s="2">
        <f>COUNTA(M5:M29)</f>
        <v>6</v>
      </c>
      <c r="O30" s="2">
        <f>COUNTA(O5:O29)</f>
        <v>6</v>
      </c>
      <c r="Q30" s="2">
        <f>COUNTA(Q5:Q29)</f>
        <v>6</v>
      </c>
      <c r="T30" s="2">
        <f>COUNTA(T5:T29)</f>
        <v>2</v>
      </c>
      <c r="U30" s="2">
        <f>COUNTA(U5:U29)</f>
        <v>2</v>
      </c>
      <c r="V30" s="2">
        <f>COUNTA(V5:V29)</f>
        <v>2</v>
      </c>
      <c r="W30" s="2">
        <f>COUNTA(W5:W29)</f>
        <v>2</v>
      </c>
      <c r="X30" s="1">
        <f>SUM(E30:W30)</f>
        <v>61</v>
      </c>
    </row>
    <row r="31" spans="1:28" x14ac:dyDescent="0.2">
      <c r="C31" s="86"/>
      <c r="L31" s="16">
        <f>LARGE((L6:L18),3)</f>
        <v>224</v>
      </c>
    </row>
    <row r="32" spans="1:28" x14ac:dyDescent="0.2">
      <c r="C32" s="1"/>
    </row>
    <row r="34" spans="3:3" x14ac:dyDescent="0.2">
      <c r="C34" s="86"/>
    </row>
  </sheetData>
  <sortState xmlns:xlrd2="http://schemas.microsoft.com/office/spreadsheetml/2017/richdata2" ref="B5:AA9">
    <sortCondition ref="Y5:Y9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62"/>
  <sheetViews>
    <sheetView zoomScale="120" zoomScaleNormal="12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9" bestFit="1" customWidth="1"/>
    <col min="2" max="2" width="3.140625" style="89" customWidth="1"/>
    <col min="3" max="3" width="19.28515625" style="53" customWidth="1"/>
    <col min="4" max="4" width="3.5703125" style="39" customWidth="1"/>
    <col min="5" max="5" width="3.5703125" style="2" customWidth="1"/>
    <col min="6" max="6" width="3.5703125" style="16" customWidth="1"/>
    <col min="7" max="7" width="3.7109375" style="16" customWidth="1"/>
    <col min="8" max="8" width="3.5703125" style="42" customWidth="1"/>
    <col min="9" max="9" width="3.5703125" style="16" customWidth="1"/>
    <col min="10" max="10" width="3.7109375" style="16" customWidth="1"/>
    <col min="11" max="11" width="3.5703125" style="42" customWidth="1"/>
    <col min="12" max="12" width="3.5703125" style="16" customWidth="1"/>
    <col min="13" max="13" width="3.7109375" style="16" customWidth="1"/>
    <col min="14" max="14" width="4.7109375" style="16" customWidth="1"/>
    <col min="15" max="15" width="4.85546875" style="42" customWidth="1"/>
    <col min="16" max="16" width="3.5703125" style="16" customWidth="1"/>
    <col min="17" max="17" width="3.7109375" style="16" customWidth="1"/>
    <col min="18" max="18" width="4" style="42" customWidth="1"/>
    <col min="19" max="19" width="3.5703125" style="16" customWidth="1"/>
    <col min="20" max="21" width="3.7109375" style="16" customWidth="1"/>
    <col min="22" max="23" width="4.5703125" style="42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42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42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42" bestFit="1" customWidth="1"/>
    <col min="36" max="39" width="3.5703125" style="16" customWidth="1"/>
    <col min="40" max="40" width="4.85546875" style="42" customWidth="1"/>
    <col min="41" max="41" width="3.7109375" style="2" customWidth="1"/>
    <col min="42" max="42" width="5" style="220" bestFit="1" customWidth="1"/>
    <col min="43" max="43" width="7.85546875" style="85" customWidth="1"/>
    <col min="44" max="44" width="2.7109375" style="2" bestFit="1" customWidth="1"/>
    <col min="45" max="16384" width="8.85546875" style="2"/>
  </cols>
  <sheetData>
    <row r="1" spans="1:44" x14ac:dyDescent="0.2">
      <c r="C1" s="30" t="s">
        <v>400</v>
      </c>
      <c r="D1" s="30"/>
      <c r="E1" s="30"/>
      <c r="H1" s="163"/>
      <c r="U1" s="90"/>
      <c r="V1" s="91"/>
      <c r="W1" s="92" t="s">
        <v>61</v>
      </c>
    </row>
    <row r="2" spans="1:44" x14ac:dyDescent="0.2">
      <c r="C2" s="93"/>
      <c r="E2" s="39"/>
      <c r="H2" s="16"/>
      <c r="K2" s="16"/>
      <c r="N2" s="261" t="s">
        <v>73</v>
      </c>
      <c r="O2" s="261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94" t="s">
        <v>9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Q3" s="40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225" t="s">
        <v>78</v>
      </c>
      <c r="E4" s="99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107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9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221" t="s">
        <v>71</v>
      </c>
      <c r="AQ4" s="111" t="s">
        <v>72</v>
      </c>
    </row>
    <row r="5" spans="1:44" x14ac:dyDescent="0.2">
      <c r="A5" s="112">
        <v>1</v>
      </c>
      <c r="B5" s="112"/>
      <c r="C5" s="6" t="s">
        <v>434</v>
      </c>
      <c r="D5" s="226" t="s">
        <v>444</v>
      </c>
      <c r="E5" s="113">
        <v>149</v>
      </c>
      <c r="F5" s="115">
        <v>202</v>
      </c>
      <c r="G5" s="115">
        <f>ROUNDDOWN((200-E5)*0.9, 0)</f>
        <v>45</v>
      </c>
      <c r="H5" s="126">
        <f>SUM(F5:G5)</f>
        <v>247</v>
      </c>
      <c r="I5" s="125">
        <v>190</v>
      </c>
      <c r="J5" s="125">
        <f>G5</f>
        <v>45</v>
      </c>
      <c r="K5" s="127">
        <f>F5+G5+I5+J5</f>
        <v>482</v>
      </c>
      <c r="L5" s="125">
        <v>213</v>
      </c>
      <c r="M5" s="125">
        <f>J5</f>
        <v>45</v>
      </c>
      <c r="N5" s="128">
        <f>F5+I5+L5</f>
        <v>605</v>
      </c>
      <c r="O5" s="136">
        <f>F5+G5+I5+J5+L5+M5</f>
        <v>740</v>
      </c>
      <c r="P5" s="125">
        <v>245</v>
      </c>
      <c r="Q5" s="125">
        <f>G5</f>
        <v>45</v>
      </c>
      <c r="R5" s="129">
        <f>O5+P5+Q5</f>
        <v>1030</v>
      </c>
      <c r="S5" s="125">
        <v>209</v>
      </c>
      <c r="T5" s="125">
        <f>G5</f>
        <v>45</v>
      </c>
      <c r="U5" s="125">
        <f>G5+J5+M5+Q5+T5</f>
        <v>225</v>
      </c>
      <c r="V5" s="130">
        <f>R5+S5+T5</f>
        <v>1284</v>
      </c>
      <c r="W5" s="126">
        <f>MAX(F5,I5,L5,P5,S5)</f>
        <v>245</v>
      </c>
      <c r="X5" s="125">
        <v>180</v>
      </c>
      <c r="Y5" s="125">
        <v>30</v>
      </c>
      <c r="Z5" s="115">
        <f>G5</f>
        <v>45</v>
      </c>
      <c r="AA5" s="131">
        <f>V5+X5+Z5+Y5</f>
        <v>1539</v>
      </c>
      <c r="AB5" s="125">
        <v>190</v>
      </c>
      <c r="AC5" s="125">
        <v>0</v>
      </c>
      <c r="AD5" s="125">
        <f>Z5</f>
        <v>45</v>
      </c>
      <c r="AE5" s="132">
        <f>AA5+AB5+AD5+AC5</f>
        <v>1774</v>
      </c>
      <c r="AF5" s="125">
        <v>263</v>
      </c>
      <c r="AG5" s="125">
        <v>30</v>
      </c>
      <c r="AH5" s="125">
        <f>Z5</f>
        <v>45</v>
      </c>
      <c r="AI5" s="126">
        <f>AE5+AF5+AH5+AG5</f>
        <v>2112</v>
      </c>
      <c r="AJ5" s="125"/>
      <c r="AK5" s="125"/>
      <c r="AL5" s="125"/>
      <c r="AM5" s="125">
        <v>177</v>
      </c>
      <c r="AN5" s="133">
        <f>F5+I5+L5+P5+S5+X5+AB5+AF5+AJ5+AK5+AL5+AM5</f>
        <v>1869</v>
      </c>
      <c r="AO5" s="125">
        <v>1</v>
      </c>
      <c r="AP5" s="137">
        <v>461</v>
      </c>
      <c r="AQ5" s="58">
        <f>SUM(AN5/COUNT(F5,I5,L5,P5,S5,X5,AB5,AF5,AJ5,AK5,AL5,AM5))</f>
        <v>207.66666666666666</v>
      </c>
      <c r="AR5" s="112">
        <v>1</v>
      </c>
    </row>
    <row r="6" spans="1:44" x14ac:dyDescent="0.2">
      <c r="A6" s="112">
        <v>2</v>
      </c>
      <c r="B6" s="112"/>
      <c r="C6" s="6" t="s">
        <v>429</v>
      </c>
      <c r="D6" s="227" t="s">
        <v>437</v>
      </c>
      <c r="E6" s="52">
        <v>158</v>
      </c>
      <c r="F6" s="125">
        <v>190</v>
      </c>
      <c r="G6" s="115">
        <f>ROUNDDOWN((200-E6)*0.9, 0)</f>
        <v>37</v>
      </c>
      <c r="H6" s="126">
        <f>SUM(F6:G6)</f>
        <v>227</v>
      </c>
      <c r="I6" s="125">
        <v>205</v>
      </c>
      <c r="J6" s="125">
        <f>G6</f>
        <v>37</v>
      </c>
      <c r="K6" s="127">
        <f>F6+G6+I6+J6</f>
        <v>469</v>
      </c>
      <c r="L6" s="125">
        <v>180</v>
      </c>
      <c r="M6" s="125">
        <f>J6</f>
        <v>37</v>
      </c>
      <c r="N6" s="128">
        <f>F6+I6+L6</f>
        <v>575</v>
      </c>
      <c r="O6" s="136">
        <f>F6+G6+I6+J6+L6+M6</f>
        <v>686</v>
      </c>
      <c r="P6" s="125">
        <v>235</v>
      </c>
      <c r="Q6" s="125">
        <f>G6</f>
        <v>37</v>
      </c>
      <c r="R6" s="129">
        <f>O6+P6+Q6</f>
        <v>958</v>
      </c>
      <c r="S6" s="125">
        <v>236</v>
      </c>
      <c r="T6" s="125">
        <f>G6</f>
        <v>37</v>
      </c>
      <c r="U6" s="125">
        <f>G6+J6+M6+Q6+T6</f>
        <v>185</v>
      </c>
      <c r="V6" s="130">
        <f>R6+S6+T6</f>
        <v>1231</v>
      </c>
      <c r="W6" s="126">
        <f>MAX(F6,I6,L6,P6,S6)</f>
        <v>236</v>
      </c>
      <c r="X6" s="125">
        <v>180</v>
      </c>
      <c r="Y6" s="125">
        <v>0</v>
      </c>
      <c r="Z6" s="115">
        <f>G6</f>
        <v>37</v>
      </c>
      <c r="AA6" s="131">
        <f>V6+X6+Z6+Y6</f>
        <v>1448</v>
      </c>
      <c r="AB6" s="125">
        <v>236</v>
      </c>
      <c r="AC6" s="125">
        <v>30</v>
      </c>
      <c r="AD6" s="125">
        <f>Z6</f>
        <v>37</v>
      </c>
      <c r="AE6" s="132">
        <f>AA6+AB6+AD6+AC6</f>
        <v>1751</v>
      </c>
      <c r="AF6" s="125">
        <v>234</v>
      </c>
      <c r="AG6" s="125">
        <v>30</v>
      </c>
      <c r="AH6" s="125">
        <f>Z6</f>
        <v>37</v>
      </c>
      <c r="AI6" s="126">
        <f>AE6+AF6+AH6+AG6</f>
        <v>2052</v>
      </c>
      <c r="AJ6" s="125"/>
      <c r="AK6" s="125"/>
      <c r="AL6" s="125">
        <v>213</v>
      </c>
      <c r="AM6" s="125">
        <v>166</v>
      </c>
      <c r="AN6" s="133">
        <f>F6+I6+L6+P6+S6+X6+AB6+AF6+AJ6+AK6+AL6+AM6</f>
        <v>2075</v>
      </c>
      <c r="AO6" s="125">
        <v>2</v>
      </c>
      <c r="AP6" s="137">
        <v>254</v>
      </c>
      <c r="AQ6" s="58">
        <f>SUM(AN6/COUNT(F6,I6,L6,P6,S6,X6,AB6,AF6,AJ6,AK6,AL6,AM6))</f>
        <v>207.5</v>
      </c>
      <c r="AR6" s="112">
        <v>2</v>
      </c>
    </row>
    <row r="7" spans="1:44" x14ac:dyDescent="0.2">
      <c r="A7" s="112">
        <v>3</v>
      </c>
      <c r="B7" s="123"/>
      <c r="C7" s="6" t="s">
        <v>432</v>
      </c>
      <c r="D7" s="226" t="s">
        <v>441</v>
      </c>
      <c r="E7" s="52">
        <v>136</v>
      </c>
      <c r="F7" s="125">
        <v>151</v>
      </c>
      <c r="G7" s="115">
        <f>ROUNDDOWN((200-E7)*0.9, 0)</f>
        <v>57</v>
      </c>
      <c r="H7" s="126">
        <f>SUM(F7:G7)</f>
        <v>208</v>
      </c>
      <c r="I7" s="125">
        <v>126</v>
      </c>
      <c r="J7" s="125">
        <f>G7</f>
        <v>57</v>
      </c>
      <c r="K7" s="127">
        <f>F7+G7+I7+J7</f>
        <v>391</v>
      </c>
      <c r="L7" s="125">
        <v>155</v>
      </c>
      <c r="M7" s="125">
        <f>J7</f>
        <v>57</v>
      </c>
      <c r="N7" s="128">
        <f>F7+I7+L7</f>
        <v>432</v>
      </c>
      <c r="O7" s="136">
        <f>F7+G7+I7+J7+L7+M7</f>
        <v>603</v>
      </c>
      <c r="P7" s="125">
        <v>183</v>
      </c>
      <c r="Q7" s="125">
        <f>G7</f>
        <v>57</v>
      </c>
      <c r="R7" s="129">
        <f>O7+P7+Q7</f>
        <v>843</v>
      </c>
      <c r="S7" s="125">
        <v>168</v>
      </c>
      <c r="T7" s="125">
        <f>G7</f>
        <v>57</v>
      </c>
      <c r="U7" s="125">
        <f>G7+J7+M7+Q7+T7</f>
        <v>285</v>
      </c>
      <c r="V7" s="130">
        <f>R7+S7+T7</f>
        <v>1068</v>
      </c>
      <c r="W7" s="126">
        <f>MAX(F7,I7,L7,P7,S7)</f>
        <v>183</v>
      </c>
      <c r="X7" s="125">
        <v>214</v>
      </c>
      <c r="Y7" s="125">
        <v>30</v>
      </c>
      <c r="Z7" s="115">
        <f>G7</f>
        <v>57</v>
      </c>
      <c r="AA7" s="131">
        <f>V7+X7+Z7+Y7</f>
        <v>1369</v>
      </c>
      <c r="AB7" s="125">
        <v>161</v>
      </c>
      <c r="AC7" s="125">
        <v>30</v>
      </c>
      <c r="AD7" s="125">
        <f>Z7</f>
        <v>57</v>
      </c>
      <c r="AE7" s="132">
        <f>AA7+AB7+AD7+AC7</f>
        <v>1617</v>
      </c>
      <c r="AF7" s="125">
        <v>189</v>
      </c>
      <c r="AG7" s="125">
        <v>30</v>
      </c>
      <c r="AH7" s="125">
        <f>Z7</f>
        <v>57</v>
      </c>
      <c r="AI7" s="126">
        <f>AE7+AF7+AH7+AG7</f>
        <v>1893</v>
      </c>
      <c r="AJ7" s="125"/>
      <c r="AK7" s="125">
        <v>164</v>
      </c>
      <c r="AL7" s="125"/>
      <c r="AM7" s="125"/>
      <c r="AN7" s="133">
        <f>F7+I7+L7+P7+S7+X7+AB7+AF7+AJ7+AK7+AL7+AM7</f>
        <v>1511</v>
      </c>
      <c r="AO7" s="125">
        <v>4</v>
      </c>
      <c r="AP7" s="137">
        <v>142</v>
      </c>
      <c r="AQ7" s="58">
        <f>SUM(AN7/COUNT(F7,I7,L7,P7,S7,X7,AB7,AF7,AJ7,AK7,AL7,AM7))</f>
        <v>167.88888888888889</v>
      </c>
      <c r="AR7" s="112">
        <v>3</v>
      </c>
    </row>
    <row r="8" spans="1:44" x14ac:dyDescent="0.2">
      <c r="A8" s="112">
        <v>4</v>
      </c>
      <c r="B8" s="112"/>
      <c r="C8" s="6" t="s">
        <v>426</v>
      </c>
      <c r="D8" s="226" t="s">
        <v>464</v>
      </c>
      <c r="E8" s="52">
        <v>152</v>
      </c>
      <c r="F8" s="125">
        <v>269</v>
      </c>
      <c r="G8" s="115">
        <f>ROUNDDOWN((200-E8)*0.9, 0)</f>
        <v>43</v>
      </c>
      <c r="H8" s="126">
        <f>SUM(F8:G8)</f>
        <v>312</v>
      </c>
      <c r="I8" s="125">
        <v>158</v>
      </c>
      <c r="J8" s="125">
        <f>G8</f>
        <v>43</v>
      </c>
      <c r="K8" s="127">
        <f>F8+G8+I8+J8</f>
        <v>513</v>
      </c>
      <c r="L8" s="125">
        <v>151</v>
      </c>
      <c r="M8" s="125">
        <f>J8</f>
        <v>43</v>
      </c>
      <c r="N8" s="128">
        <f>F8+I8+L8</f>
        <v>578</v>
      </c>
      <c r="O8" s="136">
        <f>F8+G8+I8+J8+L8+M8</f>
        <v>707</v>
      </c>
      <c r="P8" s="125">
        <v>170</v>
      </c>
      <c r="Q8" s="125">
        <f>G8</f>
        <v>43</v>
      </c>
      <c r="R8" s="129">
        <f>O8+P8+Q8</f>
        <v>920</v>
      </c>
      <c r="S8" s="125">
        <v>170</v>
      </c>
      <c r="T8" s="125">
        <f>G8</f>
        <v>43</v>
      </c>
      <c r="U8" s="125">
        <f>G8+J8+M8+Q8+T8</f>
        <v>215</v>
      </c>
      <c r="V8" s="130">
        <f>R8+S8+T8</f>
        <v>1133</v>
      </c>
      <c r="W8" s="126">
        <f>MAX(F8,I8,L8,P8,S8)</f>
        <v>269</v>
      </c>
      <c r="X8" s="125">
        <v>185</v>
      </c>
      <c r="Y8" s="125">
        <v>30</v>
      </c>
      <c r="Z8" s="115">
        <f>G8</f>
        <v>43</v>
      </c>
      <c r="AA8" s="131">
        <f>V8+X8+Z8+Y8</f>
        <v>1391</v>
      </c>
      <c r="AB8" s="125">
        <v>172</v>
      </c>
      <c r="AC8" s="125">
        <v>30</v>
      </c>
      <c r="AD8" s="125">
        <f>Z8</f>
        <v>43</v>
      </c>
      <c r="AE8" s="132">
        <f>AA8+AB8+AD8+AC8</f>
        <v>1636</v>
      </c>
      <c r="AF8" s="125">
        <v>180</v>
      </c>
      <c r="AG8" s="125">
        <v>30</v>
      </c>
      <c r="AH8" s="125">
        <f>Z8</f>
        <v>43</v>
      </c>
      <c r="AI8" s="126">
        <f>AE8+AF8+AH8+AG8</f>
        <v>1889</v>
      </c>
      <c r="AJ8" s="125">
        <v>182</v>
      </c>
      <c r="AK8" s="125"/>
      <c r="AL8" s="125"/>
      <c r="AM8" s="125"/>
      <c r="AN8" s="133">
        <f>F8+I8+L8+P8+S8+X8+AB8+AF8+AJ8+AK8+AL8+AM8</f>
        <v>1637</v>
      </c>
      <c r="AO8" s="125">
        <v>5</v>
      </c>
      <c r="AP8" s="137">
        <v>127</v>
      </c>
      <c r="AQ8" s="58">
        <f>SUM(AN8/COUNT(F8,I8,L8,P8,S8,X8,AB8,AF8,AJ8,AK8,AL8,AM8))</f>
        <v>181.88888888888889</v>
      </c>
      <c r="AR8" s="123">
        <v>4</v>
      </c>
    </row>
    <row r="9" spans="1:44" x14ac:dyDescent="0.2">
      <c r="A9" s="112">
        <v>5</v>
      </c>
      <c r="B9" s="123"/>
      <c r="C9" s="6" t="s">
        <v>258</v>
      </c>
      <c r="D9" s="226" t="s">
        <v>439</v>
      </c>
      <c r="E9" s="52">
        <v>152</v>
      </c>
      <c r="F9" s="125">
        <v>202</v>
      </c>
      <c r="G9" s="115">
        <f>ROUNDDOWN((200-E9)*0.9, 0)</f>
        <v>43</v>
      </c>
      <c r="H9" s="126">
        <f>SUM(F9:G9)</f>
        <v>245</v>
      </c>
      <c r="I9" s="125">
        <v>198</v>
      </c>
      <c r="J9" s="125">
        <f>G9</f>
        <v>43</v>
      </c>
      <c r="K9" s="127">
        <f>F9+G9+I9+J9</f>
        <v>486</v>
      </c>
      <c r="L9" s="125">
        <v>149</v>
      </c>
      <c r="M9" s="125">
        <f>J9</f>
        <v>43</v>
      </c>
      <c r="N9" s="128">
        <f>F9+I9+L9</f>
        <v>549</v>
      </c>
      <c r="O9" s="136">
        <f>F9+G9+I9+J9+L9+M9</f>
        <v>678</v>
      </c>
      <c r="P9" s="125">
        <v>203</v>
      </c>
      <c r="Q9" s="125">
        <f>G9</f>
        <v>43</v>
      </c>
      <c r="R9" s="129">
        <f>O9+P9+Q9</f>
        <v>924</v>
      </c>
      <c r="S9" s="125">
        <v>203</v>
      </c>
      <c r="T9" s="125">
        <f>G9</f>
        <v>43</v>
      </c>
      <c r="U9" s="125">
        <f>G9+J9+M9+Q9+T9</f>
        <v>215</v>
      </c>
      <c r="V9" s="130">
        <f>R9+S9+T9</f>
        <v>1170</v>
      </c>
      <c r="W9" s="126">
        <f>MAX(F9,I9,L9,P9,S9)</f>
        <v>203</v>
      </c>
      <c r="X9" s="125">
        <v>193</v>
      </c>
      <c r="Y9" s="125">
        <v>30</v>
      </c>
      <c r="Z9" s="115">
        <f>G9</f>
        <v>43</v>
      </c>
      <c r="AA9" s="131">
        <f>V9+X9+Z9+Y9</f>
        <v>1436</v>
      </c>
      <c r="AB9" s="125">
        <v>174</v>
      </c>
      <c r="AC9" s="125">
        <v>30</v>
      </c>
      <c r="AD9" s="125">
        <f>Z9</f>
        <v>43</v>
      </c>
      <c r="AE9" s="132">
        <f>AA9+AB9+AD9+AC9</f>
        <v>1683</v>
      </c>
      <c r="AF9" s="125">
        <v>149</v>
      </c>
      <c r="AG9" s="125">
        <v>0</v>
      </c>
      <c r="AH9" s="125">
        <f>Z9</f>
        <v>43</v>
      </c>
      <c r="AI9" s="126">
        <f>AE9+AF9+AH9+AG9</f>
        <v>1875</v>
      </c>
      <c r="AJ9" s="125">
        <v>200</v>
      </c>
      <c r="AK9" s="125">
        <v>269</v>
      </c>
      <c r="AL9" s="125">
        <v>190</v>
      </c>
      <c r="AM9" s="125"/>
      <c r="AN9" s="133">
        <f>F9+I9+L9+P9+S9+X9+AB9+AF9+AJ9+AK9+AL9+AM9</f>
        <v>2130</v>
      </c>
      <c r="AO9" s="125">
        <v>3</v>
      </c>
      <c r="AP9" s="137">
        <v>179</v>
      </c>
      <c r="AQ9" s="58">
        <f>SUM(AN9/COUNT(F9,I9,L9,P9,S9,X9,AB9,AF9,AJ9,AK9,AL9,AM9))</f>
        <v>193.63636363636363</v>
      </c>
      <c r="AR9" s="112">
        <v>5</v>
      </c>
    </row>
    <row r="10" spans="1:44" x14ac:dyDescent="0.2">
      <c r="A10" s="112"/>
      <c r="B10" s="112"/>
      <c r="C10" s="6"/>
      <c r="D10" s="226"/>
      <c r="E10" s="52"/>
      <c r="F10" s="125"/>
      <c r="G10" s="115"/>
      <c r="H10" s="126"/>
      <c r="I10" s="125"/>
      <c r="J10" s="125"/>
      <c r="K10" s="127"/>
      <c r="L10" s="125"/>
      <c r="M10" s="125"/>
      <c r="N10" s="128"/>
      <c r="O10" s="136"/>
      <c r="P10" s="125"/>
      <c r="Q10" s="125"/>
      <c r="R10" s="129"/>
      <c r="S10" s="125"/>
      <c r="T10" s="125"/>
      <c r="U10" s="125"/>
      <c r="V10" s="130"/>
      <c r="W10" s="126"/>
      <c r="X10" s="125"/>
      <c r="Y10" s="125"/>
      <c r="Z10" s="115"/>
      <c r="AA10" s="131"/>
      <c r="AB10" s="125"/>
      <c r="AC10" s="125"/>
      <c r="AD10" s="125"/>
      <c r="AE10" s="132"/>
      <c r="AF10" s="125"/>
      <c r="AG10" s="125"/>
      <c r="AH10" s="125"/>
      <c r="AI10" s="126"/>
      <c r="AJ10" s="125"/>
      <c r="AK10" s="125"/>
      <c r="AL10" s="125"/>
      <c r="AM10" s="125"/>
      <c r="AN10" s="133"/>
      <c r="AO10" s="125"/>
      <c r="AP10" s="137"/>
      <c r="AQ10" s="58"/>
      <c r="AR10" s="112"/>
    </row>
    <row r="11" spans="1:44" x14ac:dyDescent="0.2">
      <c r="A11" s="112">
        <v>6</v>
      </c>
      <c r="B11" s="112"/>
      <c r="C11" s="6" t="s">
        <v>309</v>
      </c>
      <c r="D11" s="226" t="s">
        <v>469</v>
      </c>
      <c r="E11" s="52">
        <v>135</v>
      </c>
      <c r="F11" s="125">
        <v>205</v>
      </c>
      <c r="G11" s="115">
        <f t="shared" ref="G11:G21" si="0">ROUNDDOWN((200-E11)*0.9, 0)</f>
        <v>58</v>
      </c>
      <c r="H11" s="126">
        <f t="shared" ref="H11:H21" si="1">SUM(F11:G11)</f>
        <v>263</v>
      </c>
      <c r="I11" s="125">
        <v>154</v>
      </c>
      <c r="J11" s="125">
        <f t="shared" ref="J11:J21" si="2">G11</f>
        <v>58</v>
      </c>
      <c r="K11" s="127">
        <f t="shared" ref="K11:K21" si="3">F11+G11+I11+J11</f>
        <v>475</v>
      </c>
      <c r="L11" s="125">
        <v>189</v>
      </c>
      <c r="M11" s="125">
        <f t="shared" ref="M11:M21" si="4">J11</f>
        <v>58</v>
      </c>
      <c r="N11" s="128">
        <f t="shared" ref="N11:N21" si="5">F11+I11+L11</f>
        <v>548</v>
      </c>
      <c r="O11" s="136">
        <f t="shared" ref="O11:O21" si="6">F11+G11+I11+J11+L11+M11</f>
        <v>722</v>
      </c>
      <c r="P11" s="125">
        <v>146</v>
      </c>
      <c r="Q11" s="125">
        <f t="shared" ref="Q11:Q21" si="7">G11</f>
        <v>58</v>
      </c>
      <c r="R11" s="129">
        <f t="shared" ref="R11:R21" si="8">O11+P11+Q11</f>
        <v>926</v>
      </c>
      <c r="S11" s="125">
        <v>173</v>
      </c>
      <c r="T11" s="125">
        <f t="shared" ref="T11:T21" si="9">G11</f>
        <v>58</v>
      </c>
      <c r="U11" s="125">
        <f t="shared" ref="U11:U21" si="10">G11+J11+M11+Q11+T11</f>
        <v>290</v>
      </c>
      <c r="V11" s="130">
        <f t="shared" ref="V11:V21" si="11">R11+S11+T11</f>
        <v>1157</v>
      </c>
      <c r="W11" s="126">
        <f t="shared" ref="W11:W21" si="12">MAX(F11,I11,L11,P11,S11)</f>
        <v>205</v>
      </c>
      <c r="X11" s="125">
        <v>157</v>
      </c>
      <c r="Y11" s="125">
        <v>0</v>
      </c>
      <c r="Z11" s="115">
        <f t="shared" ref="Z11:Z21" si="13">G11</f>
        <v>58</v>
      </c>
      <c r="AA11" s="131">
        <f t="shared" ref="AA11:AA21" si="14">V11+X11+Z11+Y11</f>
        <v>1372</v>
      </c>
      <c r="AB11" s="125">
        <v>216</v>
      </c>
      <c r="AC11" s="125">
        <v>30</v>
      </c>
      <c r="AD11" s="125">
        <f t="shared" ref="AD11:AD21" si="15">Z11</f>
        <v>58</v>
      </c>
      <c r="AE11" s="132">
        <f t="shared" ref="AE11:AE21" si="16">AA11+AB11+AD11+AC11</f>
        <v>1676</v>
      </c>
      <c r="AF11" s="125">
        <v>139</v>
      </c>
      <c r="AG11" s="125">
        <v>0</v>
      </c>
      <c r="AH11" s="125">
        <f t="shared" ref="AH11:AH21" si="17">Z11</f>
        <v>58</v>
      </c>
      <c r="AI11" s="126">
        <f t="shared" ref="AI11:AI21" si="18">AE11+AF11+AH11+AG11</f>
        <v>1873</v>
      </c>
      <c r="AJ11" s="125"/>
      <c r="AK11" s="125"/>
      <c r="AL11" s="125"/>
      <c r="AM11" s="125"/>
      <c r="AN11" s="133">
        <f t="shared" ref="AN11:AN21" si="19">F11+I11+L11+P11+S11+X11+AB11+AF11+AJ11+AK11+AL11+AM11</f>
        <v>1379</v>
      </c>
      <c r="AO11" s="125">
        <v>6</v>
      </c>
      <c r="AP11" s="137">
        <v>104</v>
      </c>
      <c r="AQ11" s="58">
        <f t="shared" ref="AQ11:AQ21" si="20">SUM(AN11/COUNT(F11,I11,L11,P11,S11,X11,AB11,AF11,AJ11,AK11,AL11,AM11))</f>
        <v>172.375</v>
      </c>
      <c r="AR11" s="112">
        <v>6</v>
      </c>
    </row>
    <row r="12" spans="1:44" x14ac:dyDescent="0.2">
      <c r="A12" s="112">
        <v>7</v>
      </c>
      <c r="B12" s="123"/>
      <c r="C12" s="6" t="s">
        <v>305</v>
      </c>
      <c r="D12" s="226" t="s">
        <v>459</v>
      </c>
      <c r="E12" s="52">
        <v>148</v>
      </c>
      <c r="F12" s="125">
        <v>172</v>
      </c>
      <c r="G12" s="115">
        <f t="shared" si="0"/>
        <v>46</v>
      </c>
      <c r="H12" s="126">
        <f t="shared" si="1"/>
        <v>218</v>
      </c>
      <c r="I12" s="125">
        <v>120</v>
      </c>
      <c r="J12" s="125">
        <f t="shared" si="2"/>
        <v>46</v>
      </c>
      <c r="K12" s="127">
        <f t="shared" si="3"/>
        <v>384</v>
      </c>
      <c r="L12" s="125">
        <v>163</v>
      </c>
      <c r="M12" s="125">
        <f t="shared" si="4"/>
        <v>46</v>
      </c>
      <c r="N12" s="128">
        <f t="shared" si="5"/>
        <v>455</v>
      </c>
      <c r="O12" s="136">
        <f t="shared" si="6"/>
        <v>593</v>
      </c>
      <c r="P12" s="125">
        <v>233</v>
      </c>
      <c r="Q12" s="125">
        <f t="shared" si="7"/>
        <v>46</v>
      </c>
      <c r="R12" s="129">
        <f t="shared" si="8"/>
        <v>872</v>
      </c>
      <c r="S12" s="125">
        <v>181</v>
      </c>
      <c r="T12" s="125">
        <f t="shared" si="9"/>
        <v>46</v>
      </c>
      <c r="U12" s="125">
        <f t="shared" si="10"/>
        <v>230</v>
      </c>
      <c r="V12" s="130">
        <f t="shared" si="11"/>
        <v>1099</v>
      </c>
      <c r="W12" s="126">
        <f t="shared" si="12"/>
        <v>233</v>
      </c>
      <c r="X12" s="125">
        <v>198</v>
      </c>
      <c r="Y12" s="125">
        <v>30</v>
      </c>
      <c r="Z12" s="115">
        <f t="shared" si="13"/>
        <v>46</v>
      </c>
      <c r="AA12" s="131">
        <f t="shared" si="14"/>
        <v>1373</v>
      </c>
      <c r="AB12" s="125">
        <v>191</v>
      </c>
      <c r="AC12" s="125">
        <v>30</v>
      </c>
      <c r="AD12" s="125">
        <f t="shared" si="15"/>
        <v>46</v>
      </c>
      <c r="AE12" s="132">
        <f t="shared" si="16"/>
        <v>1640</v>
      </c>
      <c r="AF12" s="125">
        <v>176</v>
      </c>
      <c r="AG12" s="125">
        <v>0</v>
      </c>
      <c r="AH12" s="125">
        <f t="shared" si="17"/>
        <v>46</v>
      </c>
      <c r="AI12" s="126">
        <f t="shared" si="18"/>
        <v>1862</v>
      </c>
      <c r="AJ12" s="125"/>
      <c r="AK12" s="125"/>
      <c r="AL12" s="125"/>
      <c r="AM12" s="125"/>
      <c r="AN12" s="133">
        <f t="shared" si="19"/>
        <v>1434</v>
      </c>
      <c r="AO12" s="125">
        <v>7</v>
      </c>
      <c r="AP12" s="137">
        <v>90</v>
      </c>
      <c r="AQ12" s="58">
        <f t="shared" si="20"/>
        <v>179.25</v>
      </c>
      <c r="AR12" s="112">
        <v>7</v>
      </c>
    </row>
    <row r="13" spans="1:44" x14ac:dyDescent="0.2">
      <c r="A13" s="112">
        <v>8</v>
      </c>
      <c r="B13" s="112"/>
      <c r="C13" s="6" t="s">
        <v>310</v>
      </c>
      <c r="D13" s="226" t="s">
        <v>438</v>
      </c>
      <c r="E13" s="52">
        <v>171</v>
      </c>
      <c r="F13" s="125">
        <v>188</v>
      </c>
      <c r="G13" s="115">
        <f t="shared" si="0"/>
        <v>26</v>
      </c>
      <c r="H13" s="126">
        <f t="shared" si="1"/>
        <v>214</v>
      </c>
      <c r="I13" s="125">
        <v>201</v>
      </c>
      <c r="J13" s="125">
        <f t="shared" si="2"/>
        <v>26</v>
      </c>
      <c r="K13" s="127">
        <f t="shared" si="3"/>
        <v>441</v>
      </c>
      <c r="L13" s="125">
        <v>210</v>
      </c>
      <c r="M13" s="125">
        <f t="shared" si="4"/>
        <v>26</v>
      </c>
      <c r="N13" s="128">
        <f t="shared" si="5"/>
        <v>599</v>
      </c>
      <c r="O13" s="136">
        <f t="shared" si="6"/>
        <v>677</v>
      </c>
      <c r="P13" s="125">
        <v>204</v>
      </c>
      <c r="Q13" s="125">
        <f t="shared" si="7"/>
        <v>26</v>
      </c>
      <c r="R13" s="129">
        <f t="shared" si="8"/>
        <v>907</v>
      </c>
      <c r="S13" s="125">
        <v>229</v>
      </c>
      <c r="T13" s="125">
        <f t="shared" si="9"/>
        <v>26</v>
      </c>
      <c r="U13" s="125">
        <f t="shared" si="10"/>
        <v>130</v>
      </c>
      <c r="V13" s="130">
        <f t="shared" si="11"/>
        <v>1162</v>
      </c>
      <c r="W13" s="126">
        <f t="shared" si="12"/>
        <v>229</v>
      </c>
      <c r="X13" s="125">
        <v>211</v>
      </c>
      <c r="Y13" s="125">
        <v>30</v>
      </c>
      <c r="Z13" s="115">
        <f t="shared" si="13"/>
        <v>26</v>
      </c>
      <c r="AA13" s="131">
        <f t="shared" si="14"/>
        <v>1429</v>
      </c>
      <c r="AB13" s="125">
        <v>159</v>
      </c>
      <c r="AC13" s="125">
        <v>0</v>
      </c>
      <c r="AD13" s="125">
        <f t="shared" si="15"/>
        <v>26</v>
      </c>
      <c r="AE13" s="132">
        <f t="shared" si="16"/>
        <v>1614</v>
      </c>
      <c r="AF13" s="125">
        <v>182</v>
      </c>
      <c r="AG13" s="125">
        <v>30</v>
      </c>
      <c r="AH13" s="125">
        <f t="shared" si="17"/>
        <v>26</v>
      </c>
      <c r="AI13" s="126">
        <f t="shared" si="18"/>
        <v>1852</v>
      </c>
      <c r="AJ13" s="125"/>
      <c r="AK13" s="125"/>
      <c r="AL13" s="125"/>
      <c r="AM13" s="125"/>
      <c r="AN13" s="133">
        <f t="shared" si="19"/>
        <v>1584</v>
      </c>
      <c r="AO13" s="125">
        <v>8</v>
      </c>
      <c r="AP13" s="137">
        <v>75</v>
      </c>
      <c r="AQ13" s="58">
        <f t="shared" si="20"/>
        <v>198</v>
      </c>
      <c r="AR13" s="112">
        <v>8</v>
      </c>
    </row>
    <row r="14" spans="1:44" x14ac:dyDescent="0.2">
      <c r="A14" s="112">
        <v>9</v>
      </c>
      <c r="B14" s="123"/>
      <c r="C14" s="6" t="s">
        <v>106</v>
      </c>
      <c r="D14" s="226" t="s">
        <v>460</v>
      </c>
      <c r="E14" s="52">
        <v>177</v>
      </c>
      <c r="F14" s="125">
        <v>173</v>
      </c>
      <c r="G14" s="115">
        <f t="shared" si="0"/>
        <v>20</v>
      </c>
      <c r="H14" s="126">
        <f t="shared" si="1"/>
        <v>193</v>
      </c>
      <c r="I14" s="125">
        <v>176</v>
      </c>
      <c r="J14" s="125">
        <f t="shared" si="2"/>
        <v>20</v>
      </c>
      <c r="K14" s="127">
        <f t="shared" si="3"/>
        <v>389</v>
      </c>
      <c r="L14" s="125">
        <v>166</v>
      </c>
      <c r="M14" s="125">
        <f t="shared" si="4"/>
        <v>20</v>
      </c>
      <c r="N14" s="128">
        <f t="shared" si="5"/>
        <v>515</v>
      </c>
      <c r="O14" s="136">
        <f t="shared" si="6"/>
        <v>575</v>
      </c>
      <c r="P14" s="125">
        <v>267</v>
      </c>
      <c r="Q14" s="125">
        <f t="shared" si="7"/>
        <v>20</v>
      </c>
      <c r="R14" s="129">
        <f t="shared" si="8"/>
        <v>862</v>
      </c>
      <c r="S14" s="125">
        <v>193</v>
      </c>
      <c r="T14" s="125">
        <f t="shared" si="9"/>
        <v>20</v>
      </c>
      <c r="U14" s="125">
        <f t="shared" si="10"/>
        <v>100</v>
      </c>
      <c r="V14" s="130">
        <f t="shared" si="11"/>
        <v>1075</v>
      </c>
      <c r="W14" s="126">
        <f t="shared" si="12"/>
        <v>267</v>
      </c>
      <c r="X14" s="125">
        <v>215</v>
      </c>
      <c r="Y14" s="125">
        <v>30</v>
      </c>
      <c r="Z14" s="115">
        <f t="shared" si="13"/>
        <v>20</v>
      </c>
      <c r="AA14" s="131">
        <f t="shared" si="14"/>
        <v>1340</v>
      </c>
      <c r="AB14" s="125">
        <v>229</v>
      </c>
      <c r="AC14" s="125">
        <v>30</v>
      </c>
      <c r="AD14" s="125">
        <f t="shared" si="15"/>
        <v>20</v>
      </c>
      <c r="AE14" s="132">
        <f t="shared" si="16"/>
        <v>1619</v>
      </c>
      <c r="AF14" s="125">
        <v>174</v>
      </c>
      <c r="AG14" s="125">
        <v>15</v>
      </c>
      <c r="AH14" s="125">
        <f t="shared" si="17"/>
        <v>20</v>
      </c>
      <c r="AI14" s="126">
        <f t="shared" si="18"/>
        <v>1828</v>
      </c>
      <c r="AJ14" s="125"/>
      <c r="AK14" s="125"/>
      <c r="AL14" s="125"/>
      <c r="AM14" s="125"/>
      <c r="AN14" s="133">
        <f t="shared" si="19"/>
        <v>1593</v>
      </c>
      <c r="AO14" s="125">
        <v>9</v>
      </c>
      <c r="AP14" s="137">
        <v>60</v>
      </c>
      <c r="AQ14" s="58">
        <f t="shared" si="20"/>
        <v>199.125</v>
      </c>
      <c r="AR14" s="112">
        <v>9</v>
      </c>
    </row>
    <row r="15" spans="1:44" x14ac:dyDescent="0.2">
      <c r="A15" s="112">
        <v>10</v>
      </c>
      <c r="B15" s="112"/>
      <c r="C15" s="6" t="s">
        <v>433</v>
      </c>
      <c r="D15" s="226" t="s">
        <v>442</v>
      </c>
      <c r="E15" s="52">
        <v>177</v>
      </c>
      <c r="F15" s="125">
        <v>221</v>
      </c>
      <c r="G15" s="115">
        <f t="shared" si="0"/>
        <v>20</v>
      </c>
      <c r="H15" s="126">
        <f t="shared" si="1"/>
        <v>241</v>
      </c>
      <c r="I15" s="125">
        <v>199</v>
      </c>
      <c r="J15" s="125">
        <f t="shared" si="2"/>
        <v>20</v>
      </c>
      <c r="K15" s="127">
        <f t="shared" si="3"/>
        <v>460</v>
      </c>
      <c r="L15" s="125">
        <v>201</v>
      </c>
      <c r="M15" s="125">
        <f t="shared" si="4"/>
        <v>20</v>
      </c>
      <c r="N15" s="128">
        <f t="shared" si="5"/>
        <v>621</v>
      </c>
      <c r="O15" s="136">
        <f t="shared" si="6"/>
        <v>681</v>
      </c>
      <c r="P15" s="125">
        <v>157</v>
      </c>
      <c r="Q15" s="125">
        <f t="shared" si="7"/>
        <v>20</v>
      </c>
      <c r="R15" s="129">
        <f t="shared" si="8"/>
        <v>858</v>
      </c>
      <c r="S15" s="125">
        <v>192</v>
      </c>
      <c r="T15" s="125">
        <f t="shared" si="9"/>
        <v>20</v>
      </c>
      <c r="U15" s="125">
        <f t="shared" si="10"/>
        <v>100</v>
      </c>
      <c r="V15" s="130">
        <f t="shared" si="11"/>
        <v>1070</v>
      </c>
      <c r="W15" s="126">
        <f t="shared" si="12"/>
        <v>221</v>
      </c>
      <c r="X15" s="125">
        <v>212</v>
      </c>
      <c r="Y15" s="125">
        <v>0</v>
      </c>
      <c r="Z15" s="115">
        <f t="shared" si="13"/>
        <v>20</v>
      </c>
      <c r="AA15" s="131">
        <f t="shared" si="14"/>
        <v>1302</v>
      </c>
      <c r="AB15" s="125">
        <v>220</v>
      </c>
      <c r="AC15" s="125">
        <v>30</v>
      </c>
      <c r="AD15" s="125">
        <f t="shared" si="15"/>
        <v>20</v>
      </c>
      <c r="AE15" s="132">
        <f t="shared" si="16"/>
        <v>1572</v>
      </c>
      <c r="AF15" s="125">
        <v>172</v>
      </c>
      <c r="AG15" s="125">
        <v>30</v>
      </c>
      <c r="AH15" s="125">
        <f t="shared" si="17"/>
        <v>20</v>
      </c>
      <c r="AI15" s="126">
        <f t="shared" si="18"/>
        <v>1794</v>
      </c>
      <c r="AJ15" s="125"/>
      <c r="AK15" s="125"/>
      <c r="AL15" s="125"/>
      <c r="AM15" s="125"/>
      <c r="AN15" s="133">
        <f t="shared" si="19"/>
        <v>1574</v>
      </c>
      <c r="AO15" s="125"/>
      <c r="AP15" s="137"/>
      <c r="AQ15" s="58">
        <f t="shared" si="20"/>
        <v>196.75</v>
      </c>
      <c r="AR15" s="112">
        <v>10</v>
      </c>
    </row>
    <row r="16" spans="1:44" x14ac:dyDescent="0.2">
      <c r="A16" s="112">
        <v>11</v>
      </c>
      <c r="B16" s="112"/>
      <c r="C16" s="6" t="s">
        <v>302</v>
      </c>
      <c r="D16" s="226" t="s">
        <v>443</v>
      </c>
      <c r="E16" s="52">
        <v>159</v>
      </c>
      <c r="F16" s="125">
        <v>210</v>
      </c>
      <c r="G16" s="115">
        <f t="shared" si="0"/>
        <v>36</v>
      </c>
      <c r="H16" s="126">
        <f t="shared" si="1"/>
        <v>246</v>
      </c>
      <c r="I16" s="125">
        <v>215</v>
      </c>
      <c r="J16" s="125">
        <f t="shared" si="2"/>
        <v>36</v>
      </c>
      <c r="K16" s="127">
        <f t="shared" si="3"/>
        <v>497</v>
      </c>
      <c r="L16" s="125">
        <v>144</v>
      </c>
      <c r="M16" s="125">
        <f t="shared" si="4"/>
        <v>36</v>
      </c>
      <c r="N16" s="128">
        <f t="shared" si="5"/>
        <v>569</v>
      </c>
      <c r="O16" s="136">
        <f t="shared" si="6"/>
        <v>677</v>
      </c>
      <c r="P16" s="125">
        <v>216</v>
      </c>
      <c r="Q16" s="125">
        <f t="shared" si="7"/>
        <v>36</v>
      </c>
      <c r="R16" s="129">
        <f t="shared" si="8"/>
        <v>929</v>
      </c>
      <c r="S16" s="125">
        <v>158</v>
      </c>
      <c r="T16" s="125">
        <f t="shared" si="9"/>
        <v>36</v>
      </c>
      <c r="U16" s="125">
        <f t="shared" si="10"/>
        <v>180</v>
      </c>
      <c r="V16" s="130">
        <f t="shared" si="11"/>
        <v>1123</v>
      </c>
      <c r="W16" s="126">
        <f t="shared" si="12"/>
        <v>216</v>
      </c>
      <c r="X16" s="125">
        <v>189</v>
      </c>
      <c r="Y16" s="125">
        <v>0</v>
      </c>
      <c r="Z16" s="115">
        <f t="shared" si="13"/>
        <v>36</v>
      </c>
      <c r="AA16" s="131">
        <f t="shared" si="14"/>
        <v>1348</v>
      </c>
      <c r="AB16" s="125">
        <v>195</v>
      </c>
      <c r="AC16" s="125">
        <v>0</v>
      </c>
      <c r="AD16" s="125">
        <f t="shared" si="15"/>
        <v>36</v>
      </c>
      <c r="AE16" s="132">
        <f t="shared" si="16"/>
        <v>1579</v>
      </c>
      <c r="AF16" s="125">
        <v>167</v>
      </c>
      <c r="AG16" s="125">
        <v>0</v>
      </c>
      <c r="AH16" s="125">
        <f t="shared" si="17"/>
        <v>36</v>
      </c>
      <c r="AI16" s="126">
        <f t="shared" si="18"/>
        <v>1782</v>
      </c>
      <c r="AJ16" s="125"/>
      <c r="AK16" s="125"/>
      <c r="AL16" s="125"/>
      <c r="AM16" s="125"/>
      <c r="AN16" s="133">
        <f t="shared" si="19"/>
        <v>1494</v>
      </c>
      <c r="AO16" s="125"/>
      <c r="AP16" s="134"/>
      <c r="AQ16" s="58">
        <f t="shared" si="20"/>
        <v>186.75</v>
      </c>
      <c r="AR16" s="112">
        <v>11</v>
      </c>
    </row>
    <row r="17" spans="1:44" x14ac:dyDescent="0.2">
      <c r="A17" s="112">
        <v>12</v>
      </c>
      <c r="B17" s="123"/>
      <c r="C17" s="6" t="s">
        <v>366</v>
      </c>
      <c r="D17" s="226" t="s">
        <v>457</v>
      </c>
      <c r="E17" s="52">
        <v>152</v>
      </c>
      <c r="F17" s="125">
        <v>173</v>
      </c>
      <c r="G17" s="115">
        <f t="shared" si="0"/>
        <v>43</v>
      </c>
      <c r="H17" s="126">
        <f t="shared" si="1"/>
        <v>216</v>
      </c>
      <c r="I17" s="125">
        <v>153</v>
      </c>
      <c r="J17" s="125">
        <f t="shared" si="2"/>
        <v>43</v>
      </c>
      <c r="K17" s="127">
        <f t="shared" si="3"/>
        <v>412</v>
      </c>
      <c r="L17" s="125">
        <v>218</v>
      </c>
      <c r="M17" s="125">
        <f t="shared" si="4"/>
        <v>43</v>
      </c>
      <c r="N17" s="128">
        <f t="shared" si="5"/>
        <v>544</v>
      </c>
      <c r="O17" s="136">
        <f t="shared" si="6"/>
        <v>673</v>
      </c>
      <c r="P17" s="125">
        <v>170</v>
      </c>
      <c r="Q17" s="125">
        <f t="shared" si="7"/>
        <v>43</v>
      </c>
      <c r="R17" s="129">
        <f t="shared" si="8"/>
        <v>886</v>
      </c>
      <c r="S17" s="125">
        <v>159</v>
      </c>
      <c r="T17" s="125">
        <f t="shared" si="9"/>
        <v>43</v>
      </c>
      <c r="U17" s="125">
        <f t="shared" si="10"/>
        <v>215</v>
      </c>
      <c r="V17" s="130">
        <f t="shared" si="11"/>
        <v>1088</v>
      </c>
      <c r="W17" s="126">
        <f t="shared" si="12"/>
        <v>218</v>
      </c>
      <c r="X17" s="125">
        <v>202</v>
      </c>
      <c r="Y17" s="125">
        <v>30</v>
      </c>
      <c r="Z17" s="115">
        <f t="shared" si="13"/>
        <v>43</v>
      </c>
      <c r="AA17" s="131">
        <f t="shared" si="14"/>
        <v>1363</v>
      </c>
      <c r="AB17" s="125">
        <v>152</v>
      </c>
      <c r="AC17" s="125">
        <v>0</v>
      </c>
      <c r="AD17" s="125">
        <f t="shared" si="15"/>
        <v>43</v>
      </c>
      <c r="AE17" s="132">
        <f t="shared" si="16"/>
        <v>1558</v>
      </c>
      <c r="AF17" s="125">
        <v>177</v>
      </c>
      <c r="AG17" s="125">
        <v>0</v>
      </c>
      <c r="AH17" s="125">
        <f t="shared" si="17"/>
        <v>43</v>
      </c>
      <c r="AI17" s="126">
        <f t="shared" si="18"/>
        <v>1778</v>
      </c>
      <c r="AJ17" s="125"/>
      <c r="AK17" s="125"/>
      <c r="AL17" s="125"/>
      <c r="AM17" s="125"/>
      <c r="AN17" s="133">
        <f t="shared" si="19"/>
        <v>1404</v>
      </c>
      <c r="AO17" s="125"/>
      <c r="AP17" s="137"/>
      <c r="AQ17" s="58">
        <f t="shared" si="20"/>
        <v>175.5</v>
      </c>
      <c r="AR17" s="112">
        <v>12</v>
      </c>
    </row>
    <row r="18" spans="1:44" x14ac:dyDescent="0.2">
      <c r="A18" s="112">
        <v>13</v>
      </c>
      <c r="B18" s="112"/>
      <c r="C18" s="6" t="s">
        <v>370</v>
      </c>
      <c r="D18" s="226" t="s">
        <v>461</v>
      </c>
      <c r="E18" s="52">
        <v>166</v>
      </c>
      <c r="F18" s="125">
        <v>167</v>
      </c>
      <c r="G18" s="115">
        <f t="shared" si="0"/>
        <v>30</v>
      </c>
      <c r="H18" s="126">
        <f t="shared" si="1"/>
        <v>197</v>
      </c>
      <c r="I18" s="125">
        <v>187</v>
      </c>
      <c r="J18" s="125">
        <f t="shared" si="2"/>
        <v>30</v>
      </c>
      <c r="K18" s="127">
        <f t="shared" si="3"/>
        <v>414</v>
      </c>
      <c r="L18" s="125">
        <v>185</v>
      </c>
      <c r="M18" s="125">
        <f t="shared" si="4"/>
        <v>30</v>
      </c>
      <c r="N18" s="128">
        <f t="shared" si="5"/>
        <v>539</v>
      </c>
      <c r="O18" s="136">
        <f t="shared" si="6"/>
        <v>629</v>
      </c>
      <c r="P18" s="125">
        <v>231</v>
      </c>
      <c r="Q18" s="125">
        <f t="shared" si="7"/>
        <v>30</v>
      </c>
      <c r="R18" s="129">
        <f t="shared" si="8"/>
        <v>890</v>
      </c>
      <c r="S18" s="125">
        <v>171</v>
      </c>
      <c r="T18" s="125">
        <f t="shared" si="9"/>
        <v>30</v>
      </c>
      <c r="U18" s="125">
        <f t="shared" si="10"/>
        <v>150</v>
      </c>
      <c r="V18" s="130">
        <f t="shared" si="11"/>
        <v>1091</v>
      </c>
      <c r="W18" s="126">
        <f t="shared" si="12"/>
        <v>231</v>
      </c>
      <c r="X18" s="125">
        <v>192</v>
      </c>
      <c r="Y18" s="125">
        <v>0</v>
      </c>
      <c r="Z18" s="115">
        <f t="shared" si="13"/>
        <v>30</v>
      </c>
      <c r="AA18" s="131">
        <f t="shared" si="14"/>
        <v>1313</v>
      </c>
      <c r="AB18" s="125">
        <v>182</v>
      </c>
      <c r="AC18" s="125">
        <v>0</v>
      </c>
      <c r="AD18" s="125">
        <f t="shared" si="15"/>
        <v>30</v>
      </c>
      <c r="AE18" s="132">
        <f t="shared" si="16"/>
        <v>1525</v>
      </c>
      <c r="AF18" s="125">
        <v>173</v>
      </c>
      <c r="AG18" s="125">
        <v>0</v>
      </c>
      <c r="AH18" s="125">
        <f t="shared" si="17"/>
        <v>30</v>
      </c>
      <c r="AI18" s="126">
        <f t="shared" si="18"/>
        <v>1728</v>
      </c>
      <c r="AJ18" s="125"/>
      <c r="AK18" s="125"/>
      <c r="AL18" s="125"/>
      <c r="AM18" s="125"/>
      <c r="AN18" s="133">
        <f t="shared" si="19"/>
        <v>1488</v>
      </c>
      <c r="AO18" s="125"/>
      <c r="AP18" s="137"/>
      <c r="AQ18" s="58">
        <f t="shared" si="20"/>
        <v>186</v>
      </c>
      <c r="AR18" s="112">
        <v>13</v>
      </c>
    </row>
    <row r="19" spans="1:44" x14ac:dyDescent="0.2">
      <c r="A19" s="112">
        <v>14</v>
      </c>
      <c r="B19" s="112"/>
      <c r="C19" s="6" t="s">
        <v>430</v>
      </c>
      <c r="D19" s="226" t="s">
        <v>440</v>
      </c>
      <c r="E19" s="52">
        <v>122</v>
      </c>
      <c r="F19" s="125">
        <v>172</v>
      </c>
      <c r="G19" s="115">
        <f t="shared" si="0"/>
        <v>70</v>
      </c>
      <c r="H19" s="126">
        <f t="shared" si="1"/>
        <v>242</v>
      </c>
      <c r="I19" s="125">
        <v>123</v>
      </c>
      <c r="J19" s="125">
        <f t="shared" si="2"/>
        <v>70</v>
      </c>
      <c r="K19" s="127">
        <f t="shared" si="3"/>
        <v>435</v>
      </c>
      <c r="L19" s="125">
        <v>136</v>
      </c>
      <c r="M19" s="125">
        <f t="shared" si="4"/>
        <v>70</v>
      </c>
      <c r="N19" s="128">
        <f t="shared" si="5"/>
        <v>431</v>
      </c>
      <c r="O19" s="136">
        <f t="shared" si="6"/>
        <v>641</v>
      </c>
      <c r="P19" s="125">
        <v>122</v>
      </c>
      <c r="Q19" s="125">
        <f t="shared" si="7"/>
        <v>70</v>
      </c>
      <c r="R19" s="129">
        <f t="shared" si="8"/>
        <v>833</v>
      </c>
      <c r="S19" s="125">
        <v>147</v>
      </c>
      <c r="T19" s="125">
        <f t="shared" si="9"/>
        <v>70</v>
      </c>
      <c r="U19" s="125">
        <f t="shared" si="10"/>
        <v>350</v>
      </c>
      <c r="V19" s="130">
        <f t="shared" si="11"/>
        <v>1050</v>
      </c>
      <c r="W19" s="126">
        <f t="shared" si="12"/>
        <v>172</v>
      </c>
      <c r="X19" s="125">
        <v>115</v>
      </c>
      <c r="Y19" s="125">
        <v>0</v>
      </c>
      <c r="Z19" s="115">
        <f t="shared" si="13"/>
        <v>70</v>
      </c>
      <c r="AA19" s="131">
        <f t="shared" si="14"/>
        <v>1235</v>
      </c>
      <c r="AB19" s="125">
        <v>169</v>
      </c>
      <c r="AC19" s="125">
        <v>0</v>
      </c>
      <c r="AD19" s="125">
        <f t="shared" si="15"/>
        <v>70</v>
      </c>
      <c r="AE19" s="132">
        <f t="shared" si="16"/>
        <v>1474</v>
      </c>
      <c r="AF19" s="125">
        <v>149</v>
      </c>
      <c r="AG19" s="125">
        <v>30</v>
      </c>
      <c r="AH19" s="125">
        <f t="shared" si="17"/>
        <v>70</v>
      </c>
      <c r="AI19" s="126">
        <f t="shared" si="18"/>
        <v>1723</v>
      </c>
      <c r="AJ19" s="125"/>
      <c r="AK19" s="125"/>
      <c r="AL19" s="125"/>
      <c r="AM19" s="125"/>
      <c r="AN19" s="133">
        <f t="shared" si="19"/>
        <v>1133</v>
      </c>
      <c r="AO19" s="125"/>
      <c r="AP19" s="137"/>
      <c r="AQ19" s="58">
        <f t="shared" si="20"/>
        <v>141.625</v>
      </c>
      <c r="AR19" s="112">
        <v>14</v>
      </c>
    </row>
    <row r="20" spans="1:44" x14ac:dyDescent="0.2">
      <c r="A20" s="112">
        <v>15</v>
      </c>
      <c r="B20" s="123"/>
      <c r="C20" s="222" t="s">
        <v>304</v>
      </c>
      <c r="D20" s="226" t="s">
        <v>456</v>
      </c>
      <c r="E20" s="52">
        <v>146</v>
      </c>
      <c r="F20" s="125">
        <v>161</v>
      </c>
      <c r="G20" s="115">
        <f t="shared" si="0"/>
        <v>48</v>
      </c>
      <c r="H20" s="126">
        <f t="shared" si="1"/>
        <v>209</v>
      </c>
      <c r="I20" s="125">
        <v>164</v>
      </c>
      <c r="J20" s="125">
        <f t="shared" si="2"/>
        <v>48</v>
      </c>
      <c r="K20" s="127">
        <f t="shared" si="3"/>
        <v>421</v>
      </c>
      <c r="L20" s="125">
        <v>175</v>
      </c>
      <c r="M20" s="125">
        <f t="shared" si="4"/>
        <v>48</v>
      </c>
      <c r="N20" s="128">
        <f t="shared" si="5"/>
        <v>500</v>
      </c>
      <c r="O20" s="136">
        <f t="shared" si="6"/>
        <v>644</v>
      </c>
      <c r="P20" s="125">
        <v>149</v>
      </c>
      <c r="Q20" s="125">
        <f t="shared" si="7"/>
        <v>48</v>
      </c>
      <c r="R20" s="129">
        <f t="shared" si="8"/>
        <v>841</v>
      </c>
      <c r="S20" s="125">
        <v>182</v>
      </c>
      <c r="T20" s="125">
        <f t="shared" si="9"/>
        <v>48</v>
      </c>
      <c r="U20" s="125">
        <f t="shared" si="10"/>
        <v>240</v>
      </c>
      <c r="V20" s="130">
        <f t="shared" si="11"/>
        <v>1071</v>
      </c>
      <c r="W20" s="126">
        <f t="shared" si="12"/>
        <v>182</v>
      </c>
      <c r="X20" s="125">
        <v>164</v>
      </c>
      <c r="Y20" s="125">
        <v>0</v>
      </c>
      <c r="Z20" s="115">
        <f t="shared" si="13"/>
        <v>48</v>
      </c>
      <c r="AA20" s="131">
        <f t="shared" si="14"/>
        <v>1283</v>
      </c>
      <c r="AB20" s="125">
        <v>162</v>
      </c>
      <c r="AC20" s="125">
        <v>0</v>
      </c>
      <c r="AD20" s="125">
        <f t="shared" si="15"/>
        <v>48</v>
      </c>
      <c r="AE20" s="132">
        <f t="shared" si="16"/>
        <v>1493</v>
      </c>
      <c r="AF20" s="125">
        <v>146</v>
      </c>
      <c r="AG20" s="125">
        <v>15</v>
      </c>
      <c r="AH20" s="125">
        <f t="shared" si="17"/>
        <v>48</v>
      </c>
      <c r="AI20" s="126">
        <f t="shared" si="18"/>
        <v>1702</v>
      </c>
      <c r="AJ20" s="125"/>
      <c r="AK20" s="125"/>
      <c r="AL20" s="125"/>
      <c r="AM20" s="125"/>
      <c r="AN20" s="133">
        <f t="shared" si="19"/>
        <v>1303</v>
      </c>
      <c r="AO20" s="125"/>
      <c r="AP20" s="137"/>
      <c r="AQ20" s="58">
        <f t="shared" si="20"/>
        <v>162.875</v>
      </c>
      <c r="AR20" s="112">
        <v>15</v>
      </c>
    </row>
    <row r="21" spans="1:44" x14ac:dyDescent="0.2">
      <c r="A21" s="112">
        <v>16</v>
      </c>
      <c r="B21" s="123"/>
      <c r="C21" s="6" t="s">
        <v>428</v>
      </c>
      <c r="D21" s="226" t="s">
        <v>467</v>
      </c>
      <c r="E21" s="52">
        <v>128</v>
      </c>
      <c r="F21" s="125">
        <v>148</v>
      </c>
      <c r="G21" s="115">
        <f t="shared" si="0"/>
        <v>64</v>
      </c>
      <c r="H21" s="126">
        <f t="shared" si="1"/>
        <v>212</v>
      </c>
      <c r="I21" s="125">
        <v>135</v>
      </c>
      <c r="J21" s="125">
        <f t="shared" si="2"/>
        <v>64</v>
      </c>
      <c r="K21" s="127">
        <f t="shared" si="3"/>
        <v>411</v>
      </c>
      <c r="L21" s="125">
        <v>166</v>
      </c>
      <c r="M21" s="125">
        <f t="shared" si="4"/>
        <v>64</v>
      </c>
      <c r="N21" s="128">
        <f t="shared" si="5"/>
        <v>449</v>
      </c>
      <c r="O21" s="136">
        <f t="shared" si="6"/>
        <v>641</v>
      </c>
      <c r="P21" s="125">
        <v>153</v>
      </c>
      <c r="Q21" s="125">
        <f t="shared" si="7"/>
        <v>64</v>
      </c>
      <c r="R21" s="129">
        <f t="shared" si="8"/>
        <v>858</v>
      </c>
      <c r="S21" s="125">
        <v>159</v>
      </c>
      <c r="T21" s="125">
        <f t="shared" si="9"/>
        <v>64</v>
      </c>
      <c r="U21" s="125">
        <f t="shared" si="10"/>
        <v>320</v>
      </c>
      <c r="V21" s="130">
        <f t="shared" si="11"/>
        <v>1081</v>
      </c>
      <c r="W21" s="126">
        <f t="shared" si="12"/>
        <v>166</v>
      </c>
      <c r="X21" s="125">
        <v>133</v>
      </c>
      <c r="Y21" s="125">
        <v>0</v>
      </c>
      <c r="Z21" s="115">
        <f t="shared" si="13"/>
        <v>64</v>
      </c>
      <c r="AA21" s="131">
        <f t="shared" si="14"/>
        <v>1278</v>
      </c>
      <c r="AB21" s="125">
        <v>153</v>
      </c>
      <c r="AC21" s="125">
        <v>0</v>
      </c>
      <c r="AD21" s="125">
        <f t="shared" si="15"/>
        <v>64</v>
      </c>
      <c r="AE21" s="132">
        <f t="shared" si="16"/>
        <v>1495</v>
      </c>
      <c r="AF21" s="125">
        <v>101</v>
      </c>
      <c r="AG21" s="125">
        <v>0</v>
      </c>
      <c r="AH21" s="125">
        <f t="shared" si="17"/>
        <v>64</v>
      </c>
      <c r="AI21" s="126">
        <f t="shared" si="18"/>
        <v>1660</v>
      </c>
      <c r="AJ21" s="125"/>
      <c r="AK21" s="125"/>
      <c r="AL21" s="125"/>
      <c r="AM21" s="125"/>
      <c r="AN21" s="133">
        <f t="shared" si="19"/>
        <v>1148</v>
      </c>
      <c r="AO21" s="125"/>
      <c r="AP21" s="137"/>
      <c r="AQ21" s="58">
        <f t="shared" si="20"/>
        <v>143.5</v>
      </c>
      <c r="AR21" s="112">
        <v>16</v>
      </c>
    </row>
    <row r="22" spans="1:44" x14ac:dyDescent="0.2">
      <c r="A22" s="112"/>
      <c r="B22" s="112"/>
      <c r="C22" s="6"/>
      <c r="D22" s="226"/>
      <c r="E22" s="52"/>
      <c r="F22" s="125"/>
      <c r="G22" s="115"/>
      <c r="H22" s="126"/>
      <c r="I22" s="125"/>
      <c r="J22" s="125"/>
      <c r="K22" s="127"/>
      <c r="L22" s="125"/>
      <c r="M22" s="125"/>
      <c r="N22" s="128"/>
      <c r="O22" s="136"/>
      <c r="P22" s="125"/>
      <c r="Q22" s="125"/>
      <c r="R22" s="129"/>
      <c r="S22" s="125"/>
      <c r="T22" s="125"/>
      <c r="U22" s="125"/>
      <c r="V22" s="130"/>
      <c r="W22" s="126"/>
      <c r="X22" s="125"/>
      <c r="Y22" s="125"/>
      <c r="Z22" s="115"/>
      <c r="AA22" s="131"/>
      <c r="AB22" s="125"/>
      <c r="AC22" s="125"/>
      <c r="AD22" s="125"/>
      <c r="AE22" s="132"/>
      <c r="AF22" s="125"/>
      <c r="AG22" s="125"/>
      <c r="AH22" s="125"/>
      <c r="AI22" s="126"/>
      <c r="AJ22" s="125"/>
      <c r="AK22" s="125"/>
      <c r="AL22" s="125"/>
      <c r="AM22" s="125"/>
      <c r="AN22" s="133"/>
      <c r="AO22" s="125"/>
      <c r="AP22" s="137"/>
      <c r="AQ22" s="58"/>
      <c r="AR22" s="112"/>
    </row>
    <row r="23" spans="1:44" x14ac:dyDescent="0.2">
      <c r="A23" s="112">
        <v>17</v>
      </c>
      <c r="B23" s="112"/>
      <c r="C23" s="6" t="s">
        <v>306</v>
      </c>
      <c r="D23" s="226" t="s">
        <v>436</v>
      </c>
      <c r="E23" s="52">
        <v>140</v>
      </c>
      <c r="F23" s="125">
        <v>149</v>
      </c>
      <c r="G23" s="115">
        <f t="shared" ref="G23:G35" si="21">ROUNDDOWN((200-E23)*0.9, 0)</f>
        <v>54</v>
      </c>
      <c r="H23" s="126">
        <f t="shared" ref="H23:H35" si="22">SUM(F23:G23)</f>
        <v>203</v>
      </c>
      <c r="I23" s="125">
        <v>169</v>
      </c>
      <c r="J23" s="125">
        <f t="shared" ref="J23:J35" si="23">G23</f>
        <v>54</v>
      </c>
      <c r="K23" s="127">
        <f t="shared" ref="K23:K35" si="24">F23+G23+I23+J23</f>
        <v>426</v>
      </c>
      <c r="L23" s="125">
        <v>136</v>
      </c>
      <c r="M23" s="125">
        <f t="shared" ref="M23:M35" si="25">J23</f>
        <v>54</v>
      </c>
      <c r="N23" s="128">
        <f t="shared" ref="N23:N35" si="26">F23+I23+L23</f>
        <v>454</v>
      </c>
      <c r="O23" s="136">
        <f t="shared" ref="O23:O35" si="27">F23+G23+I23+J23+L23+M23</f>
        <v>616</v>
      </c>
      <c r="P23" s="125">
        <v>176</v>
      </c>
      <c r="Q23" s="125">
        <f t="shared" ref="Q23:Q35" si="28">G23</f>
        <v>54</v>
      </c>
      <c r="R23" s="129">
        <f t="shared" ref="R23:R35" si="29">O23+P23+Q23</f>
        <v>846</v>
      </c>
      <c r="S23" s="125">
        <v>150</v>
      </c>
      <c r="T23" s="125">
        <f t="shared" ref="T23:T35" si="30">G23</f>
        <v>54</v>
      </c>
      <c r="U23" s="125">
        <f t="shared" ref="U23:U35" si="31">G23+J23+M23+Q23+T23</f>
        <v>270</v>
      </c>
      <c r="V23" s="130">
        <f t="shared" ref="V23:V35" si="32">R23+S23+T23</f>
        <v>1050</v>
      </c>
      <c r="W23" s="126">
        <f t="shared" ref="W23:W35" si="33">MAX(F23,I23,L23,P23,S23)</f>
        <v>176</v>
      </c>
      <c r="X23" s="125"/>
      <c r="Y23" s="125"/>
      <c r="Z23" s="115">
        <f t="shared" ref="Z23:Z35" si="34">G23</f>
        <v>54</v>
      </c>
      <c r="AA23" s="131">
        <f t="shared" ref="AA23:AA35" si="35">V23+X23+Z23+Y23</f>
        <v>1104</v>
      </c>
      <c r="AB23" s="125"/>
      <c r="AC23" s="125"/>
      <c r="AD23" s="125">
        <f t="shared" ref="AD23:AD35" si="36">Z23</f>
        <v>54</v>
      </c>
      <c r="AE23" s="132">
        <f t="shared" ref="AE23:AE35" si="37">AA23+AB23+AD23+AC23</f>
        <v>1158</v>
      </c>
      <c r="AF23" s="125"/>
      <c r="AG23" s="125"/>
      <c r="AH23" s="125">
        <f t="shared" ref="AH23:AH35" si="38">Z23</f>
        <v>54</v>
      </c>
      <c r="AI23" s="126">
        <f t="shared" ref="AI23:AI35" si="39">AE23+AF23+AH23+AG23</f>
        <v>1212</v>
      </c>
      <c r="AJ23" s="125"/>
      <c r="AK23" s="125"/>
      <c r="AL23" s="125"/>
      <c r="AM23" s="125"/>
      <c r="AN23" s="133">
        <f t="shared" ref="AN23:AN35" si="40">F23+I23+L23+P23+S23+X23+AB23+AF23+AJ23+AK23+AL23+AM23</f>
        <v>780</v>
      </c>
      <c r="AO23" s="125"/>
      <c r="AP23" s="137"/>
      <c r="AQ23" s="58">
        <f t="shared" ref="AQ23:AQ35" si="41">SUM(AN23/COUNT(F23,I23,L23,P23,S23,X23,AB23,AF23,AJ23,AK23,AL23,AM23))</f>
        <v>156</v>
      </c>
      <c r="AR23" s="112">
        <v>17</v>
      </c>
    </row>
    <row r="24" spans="1:44" x14ac:dyDescent="0.2">
      <c r="A24" s="112">
        <v>18</v>
      </c>
      <c r="B24" s="112"/>
      <c r="C24" s="6" t="s">
        <v>371</v>
      </c>
      <c r="D24" s="226" t="s">
        <v>470</v>
      </c>
      <c r="E24" s="52">
        <v>149</v>
      </c>
      <c r="F24" s="125">
        <v>169</v>
      </c>
      <c r="G24" s="115">
        <f t="shared" si="21"/>
        <v>45</v>
      </c>
      <c r="H24" s="126">
        <f t="shared" si="22"/>
        <v>214</v>
      </c>
      <c r="I24" s="125">
        <v>162</v>
      </c>
      <c r="J24" s="125">
        <f t="shared" si="23"/>
        <v>45</v>
      </c>
      <c r="K24" s="127">
        <f t="shared" si="24"/>
        <v>421</v>
      </c>
      <c r="L24" s="125">
        <v>181</v>
      </c>
      <c r="M24" s="125">
        <f t="shared" si="25"/>
        <v>45</v>
      </c>
      <c r="N24" s="128">
        <f t="shared" si="26"/>
        <v>512</v>
      </c>
      <c r="O24" s="136">
        <f t="shared" si="27"/>
        <v>647</v>
      </c>
      <c r="P24" s="125">
        <v>170</v>
      </c>
      <c r="Q24" s="125">
        <f t="shared" si="28"/>
        <v>45</v>
      </c>
      <c r="R24" s="129">
        <f t="shared" si="29"/>
        <v>862</v>
      </c>
      <c r="S24" s="125">
        <v>139</v>
      </c>
      <c r="T24" s="125">
        <f t="shared" si="30"/>
        <v>45</v>
      </c>
      <c r="U24" s="125">
        <f t="shared" si="31"/>
        <v>225</v>
      </c>
      <c r="V24" s="130">
        <f t="shared" si="32"/>
        <v>1046</v>
      </c>
      <c r="W24" s="126">
        <f t="shared" si="33"/>
        <v>181</v>
      </c>
      <c r="X24" s="125"/>
      <c r="Y24" s="125"/>
      <c r="Z24" s="115">
        <f t="shared" si="34"/>
        <v>45</v>
      </c>
      <c r="AA24" s="131">
        <f t="shared" si="35"/>
        <v>1091</v>
      </c>
      <c r="AB24" s="125"/>
      <c r="AC24" s="125"/>
      <c r="AD24" s="125">
        <f t="shared" si="36"/>
        <v>45</v>
      </c>
      <c r="AE24" s="132">
        <f t="shared" si="37"/>
        <v>1136</v>
      </c>
      <c r="AF24" s="125"/>
      <c r="AG24" s="125"/>
      <c r="AH24" s="125">
        <f t="shared" si="38"/>
        <v>45</v>
      </c>
      <c r="AI24" s="126">
        <f t="shared" si="39"/>
        <v>1181</v>
      </c>
      <c r="AJ24" s="125"/>
      <c r="AK24" s="125"/>
      <c r="AL24" s="125"/>
      <c r="AM24" s="125"/>
      <c r="AN24" s="133">
        <f t="shared" si="40"/>
        <v>821</v>
      </c>
      <c r="AO24" s="125"/>
      <c r="AP24" s="137"/>
      <c r="AQ24" s="58">
        <f t="shared" si="41"/>
        <v>164.2</v>
      </c>
      <c r="AR24" s="112">
        <v>18</v>
      </c>
    </row>
    <row r="25" spans="1:44" x14ac:dyDescent="0.2">
      <c r="A25" s="112">
        <v>19</v>
      </c>
      <c r="B25" s="123"/>
      <c r="C25" s="6" t="s">
        <v>431</v>
      </c>
      <c r="D25" s="226" t="s">
        <v>435</v>
      </c>
      <c r="E25" s="52">
        <v>146</v>
      </c>
      <c r="F25" s="125">
        <v>180</v>
      </c>
      <c r="G25" s="115">
        <f t="shared" si="21"/>
        <v>48</v>
      </c>
      <c r="H25" s="126">
        <f t="shared" si="22"/>
        <v>228</v>
      </c>
      <c r="I25" s="125">
        <v>149</v>
      </c>
      <c r="J25" s="125">
        <f t="shared" si="23"/>
        <v>48</v>
      </c>
      <c r="K25" s="127">
        <f t="shared" si="24"/>
        <v>425</v>
      </c>
      <c r="L25" s="125">
        <v>133</v>
      </c>
      <c r="M25" s="125">
        <f t="shared" si="25"/>
        <v>48</v>
      </c>
      <c r="N25" s="128">
        <f t="shared" si="26"/>
        <v>462</v>
      </c>
      <c r="O25" s="136">
        <f t="shared" si="27"/>
        <v>606</v>
      </c>
      <c r="P25" s="125">
        <v>173</v>
      </c>
      <c r="Q25" s="125">
        <f t="shared" si="28"/>
        <v>48</v>
      </c>
      <c r="R25" s="129">
        <f t="shared" si="29"/>
        <v>827</v>
      </c>
      <c r="S25" s="125">
        <v>170</v>
      </c>
      <c r="T25" s="125">
        <f t="shared" si="30"/>
        <v>48</v>
      </c>
      <c r="U25" s="125">
        <f t="shared" si="31"/>
        <v>240</v>
      </c>
      <c r="V25" s="130">
        <f t="shared" si="32"/>
        <v>1045</v>
      </c>
      <c r="W25" s="126">
        <f t="shared" si="33"/>
        <v>180</v>
      </c>
      <c r="X25" s="125"/>
      <c r="Y25" s="125"/>
      <c r="Z25" s="115">
        <f t="shared" si="34"/>
        <v>48</v>
      </c>
      <c r="AA25" s="131">
        <f t="shared" si="35"/>
        <v>1093</v>
      </c>
      <c r="AB25" s="125"/>
      <c r="AC25" s="125"/>
      <c r="AD25" s="125">
        <f t="shared" si="36"/>
        <v>48</v>
      </c>
      <c r="AE25" s="132">
        <f t="shared" si="37"/>
        <v>1141</v>
      </c>
      <c r="AF25" s="125"/>
      <c r="AG25" s="125"/>
      <c r="AH25" s="125">
        <f t="shared" si="38"/>
        <v>48</v>
      </c>
      <c r="AI25" s="126">
        <f t="shared" si="39"/>
        <v>1189</v>
      </c>
      <c r="AJ25" s="125"/>
      <c r="AK25" s="125"/>
      <c r="AL25" s="125"/>
      <c r="AM25" s="125"/>
      <c r="AN25" s="133">
        <f t="shared" si="40"/>
        <v>805</v>
      </c>
      <c r="AO25" s="125"/>
      <c r="AP25" s="137"/>
      <c r="AQ25" s="58">
        <f t="shared" si="41"/>
        <v>161</v>
      </c>
      <c r="AR25" s="112">
        <v>19</v>
      </c>
    </row>
    <row r="26" spans="1:44" x14ac:dyDescent="0.2">
      <c r="A26" s="112">
        <v>20</v>
      </c>
      <c r="B26" s="112"/>
      <c r="C26" s="222" t="s">
        <v>424</v>
      </c>
      <c r="D26" s="226" t="s">
        <v>462</v>
      </c>
      <c r="E26" s="52">
        <v>164</v>
      </c>
      <c r="F26" s="125">
        <v>194</v>
      </c>
      <c r="G26" s="115">
        <f t="shared" si="21"/>
        <v>32</v>
      </c>
      <c r="H26" s="126">
        <f t="shared" si="22"/>
        <v>226</v>
      </c>
      <c r="I26" s="125">
        <v>202</v>
      </c>
      <c r="J26" s="125">
        <f t="shared" si="23"/>
        <v>32</v>
      </c>
      <c r="K26" s="127">
        <f t="shared" si="24"/>
        <v>460</v>
      </c>
      <c r="L26" s="125">
        <v>170</v>
      </c>
      <c r="M26" s="125">
        <f t="shared" si="25"/>
        <v>32</v>
      </c>
      <c r="N26" s="128">
        <f t="shared" si="26"/>
        <v>566</v>
      </c>
      <c r="O26" s="136">
        <f t="shared" si="27"/>
        <v>662</v>
      </c>
      <c r="P26" s="125">
        <v>190</v>
      </c>
      <c r="Q26" s="125">
        <f t="shared" si="28"/>
        <v>32</v>
      </c>
      <c r="R26" s="129">
        <f t="shared" si="29"/>
        <v>884</v>
      </c>
      <c r="S26" s="125">
        <v>124</v>
      </c>
      <c r="T26" s="125">
        <f t="shared" si="30"/>
        <v>32</v>
      </c>
      <c r="U26" s="125">
        <f t="shared" si="31"/>
        <v>160</v>
      </c>
      <c r="V26" s="130">
        <f t="shared" si="32"/>
        <v>1040</v>
      </c>
      <c r="W26" s="126">
        <f t="shared" si="33"/>
        <v>202</v>
      </c>
      <c r="X26" s="125"/>
      <c r="Y26" s="125"/>
      <c r="Z26" s="115">
        <f t="shared" si="34"/>
        <v>32</v>
      </c>
      <c r="AA26" s="131">
        <f t="shared" si="35"/>
        <v>1072</v>
      </c>
      <c r="AB26" s="125"/>
      <c r="AC26" s="125"/>
      <c r="AD26" s="125">
        <f t="shared" si="36"/>
        <v>32</v>
      </c>
      <c r="AE26" s="132">
        <f t="shared" si="37"/>
        <v>1104</v>
      </c>
      <c r="AF26" s="125"/>
      <c r="AG26" s="125"/>
      <c r="AH26" s="125">
        <f t="shared" si="38"/>
        <v>32</v>
      </c>
      <c r="AI26" s="126">
        <f t="shared" si="39"/>
        <v>1136</v>
      </c>
      <c r="AJ26" s="125"/>
      <c r="AK26" s="125"/>
      <c r="AL26" s="125"/>
      <c r="AM26" s="125"/>
      <c r="AN26" s="133">
        <f t="shared" si="40"/>
        <v>880</v>
      </c>
      <c r="AO26" s="6"/>
      <c r="AP26" s="79"/>
      <c r="AQ26" s="58">
        <f t="shared" si="41"/>
        <v>176</v>
      </c>
      <c r="AR26" s="112">
        <v>20</v>
      </c>
    </row>
    <row r="27" spans="1:44" x14ac:dyDescent="0.2">
      <c r="A27" s="112">
        <v>21</v>
      </c>
      <c r="B27" s="123"/>
      <c r="C27" s="6" t="s">
        <v>427</v>
      </c>
      <c r="D27" s="226" t="s">
        <v>465</v>
      </c>
      <c r="E27" s="52">
        <v>110</v>
      </c>
      <c r="F27" s="125">
        <v>132</v>
      </c>
      <c r="G27" s="115">
        <f t="shared" si="21"/>
        <v>81</v>
      </c>
      <c r="H27" s="126">
        <f t="shared" si="22"/>
        <v>213</v>
      </c>
      <c r="I27" s="125">
        <v>145</v>
      </c>
      <c r="J27" s="125">
        <f t="shared" si="23"/>
        <v>81</v>
      </c>
      <c r="K27" s="127">
        <f t="shared" si="24"/>
        <v>439</v>
      </c>
      <c r="L27" s="125">
        <v>132</v>
      </c>
      <c r="M27" s="125">
        <f t="shared" si="25"/>
        <v>81</v>
      </c>
      <c r="N27" s="128">
        <f t="shared" si="26"/>
        <v>409</v>
      </c>
      <c r="O27" s="136">
        <f t="shared" si="27"/>
        <v>652</v>
      </c>
      <c r="P27" s="125">
        <v>97</v>
      </c>
      <c r="Q27" s="125">
        <f t="shared" si="28"/>
        <v>81</v>
      </c>
      <c r="R27" s="129">
        <f t="shared" si="29"/>
        <v>830</v>
      </c>
      <c r="S27" s="125">
        <v>129</v>
      </c>
      <c r="T27" s="125">
        <f t="shared" si="30"/>
        <v>81</v>
      </c>
      <c r="U27" s="125">
        <f t="shared" si="31"/>
        <v>405</v>
      </c>
      <c r="V27" s="130">
        <f t="shared" si="32"/>
        <v>1040</v>
      </c>
      <c r="W27" s="126">
        <f t="shared" si="33"/>
        <v>145</v>
      </c>
      <c r="X27" s="125"/>
      <c r="Y27" s="125"/>
      <c r="Z27" s="115">
        <f t="shared" si="34"/>
        <v>81</v>
      </c>
      <c r="AA27" s="131">
        <f t="shared" si="35"/>
        <v>1121</v>
      </c>
      <c r="AB27" s="125"/>
      <c r="AC27" s="125"/>
      <c r="AD27" s="125">
        <f t="shared" si="36"/>
        <v>81</v>
      </c>
      <c r="AE27" s="132">
        <f t="shared" si="37"/>
        <v>1202</v>
      </c>
      <c r="AF27" s="125"/>
      <c r="AG27" s="125"/>
      <c r="AH27" s="125">
        <f t="shared" si="38"/>
        <v>81</v>
      </c>
      <c r="AI27" s="126">
        <f t="shared" si="39"/>
        <v>1283</v>
      </c>
      <c r="AJ27" s="125"/>
      <c r="AK27" s="125"/>
      <c r="AL27" s="125"/>
      <c r="AM27" s="125"/>
      <c r="AN27" s="133">
        <f t="shared" si="40"/>
        <v>635</v>
      </c>
      <c r="AO27" s="125"/>
      <c r="AP27" s="137"/>
      <c r="AQ27" s="58">
        <f t="shared" si="41"/>
        <v>127</v>
      </c>
      <c r="AR27" s="112">
        <v>21</v>
      </c>
    </row>
    <row r="28" spans="1:44" x14ac:dyDescent="0.2">
      <c r="A28" s="112">
        <v>22</v>
      </c>
      <c r="B28" s="112"/>
      <c r="C28" s="6" t="s">
        <v>380</v>
      </c>
      <c r="D28" s="226" t="s">
        <v>455</v>
      </c>
      <c r="E28" s="52">
        <v>142</v>
      </c>
      <c r="F28" s="125">
        <v>169</v>
      </c>
      <c r="G28" s="115">
        <f t="shared" si="21"/>
        <v>52</v>
      </c>
      <c r="H28" s="126">
        <f t="shared" si="22"/>
        <v>221</v>
      </c>
      <c r="I28" s="125">
        <v>145</v>
      </c>
      <c r="J28" s="125">
        <f t="shared" si="23"/>
        <v>52</v>
      </c>
      <c r="K28" s="127">
        <f t="shared" si="24"/>
        <v>418</v>
      </c>
      <c r="L28" s="125">
        <v>148</v>
      </c>
      <c r="M28" s="125">
        <f t="shared" si="25"/>
        <v>52</v>
      </c>
      <c r="N28" s="128">
        <f t="shared" si="26"/>
        <v>462</v>
      </c>
      <c r="O28" s="136">
        <f t="shared" si="27"/>
        <v>618</v>
      </c>
      <c r="P28" s="125">
        <v>139</v>
      </c>
      <c r="Q28" s="125">
        <f t="shared" si="28"/>
        <v>52</v>
      </c>
      <c r="R28" s="129">
        <f t="shared" si="29"/>
        <v>809</v>
      </c>
      <c r="S28" s="125">
        <v>149</v>
      </c>
      <c r="T28" s="125">
        <f t="shared" si="30"/>
        <v>52</v>
      </c>
      <c r="U28" s="125">
        <f t="shared" si="31"/>
        <v>260</v>
      </c>
      <c r="V28" s="130">
        <f t="shared" si="32"/>
        <v>1010</v>
      </c>
      <c r="W28" s="126">
        <f t="shared" si="33"/>
        <v>169</v>
      </c>
      <c r="X28" s="125"/>
      <c r="Y28" s="125"/>
      <c r="Z28" s="115">
        <f t="shared" si="34"/>
        <v>52</v>
      </c>
      <c r="AA28" s="131">
        <f t="shared" si="35"/>
        <v>1062</v>
      </c>
      <c r="AB28" s="125"/>
      <c r="AC28" s="125"/>
      <c r="AD28" s="125">
        <f t="shared" si="36"/>
        <v>52</v>
      </c>
      <c r="AE28" s="132">
        <f t="shared" si="37"/>
        <v>1114</v>
      </c>
      <c r="AF28" s="125"/>
      <c r="AG28" s="125"/>
      <c r="AH28" s="125">
        <f t="shared" si="38"/>
        <v>52</v>
      </c>
      <c r="AI28" s="126">
        <f t="shared" si="39"/>
        <v>1166</v>
      </c>
      <c r="AJ28" s="125"/>
      <c r="AK28" s="125"/>
      <c r="AL28" s="125"/>
      <c r="AM28" s="125"/>
      <c r="AN28" s="133">
        <f t="shared" si="40"/>
        <v>750</v>
      </c>
      <c r="AO28" s="125"/>
      <c r="AP28" s="137"/>
      <c r="AQ28" s="58">
        <f t="shared" si="41"/>
        <v>150</v>
      </c>
      <c r="AR28" s="112">
        <v>22</v>
      </c>
    </row>
    <row r="29" spans="1:44" x14ac:dyDescent="0.2">
      <c r="A29" s="112">
        <v>23</v>
      </c>
      <c r="B29" s="123"/>
      <c r="C29" s="222" t="s">
        <v>308</v>
      </c>
      <c r="D29" s="226" t="s">
        <v>458</v>
      </c>
      <c r="E29" s="52">
        <v>150</v>
      </c>
      <c r="F29" s="125">
        <v>179</v>
      </c>
      <c r="G29" s="115">
        <f t="shared" si="21"/>
        <v>45</v>
      </c>
      <c r="H29" s="126">
        <f t="shared" si="22"/>
        <v>224</v>
      </c>
      <c r="I29" s="125">
        <v>144</v>
      </c>
      <c r="J29" s="125">
        <f t="shared" si="23"/>
        <v>45</v>
      </c>
      <c r="K29" s="127">
        <f t="shared" si="24"/>
        <v>413</v>
      </c>
      <c r="L29" s="125">
        <v>172</v>
      </c>
      <c r="M29" s="125">
        <f t="shared" si="25"/>
        <v>45</v>
      </c>
      <c r="N29" s="128">
        <f t="shared" si="26"/>
        <v>495</v>
      </c>
      <c r="O29" s="136">
        <f t="shared" si="27"/>
        <v>630</v>
      </c>
      <c r="P29" s="125">
        <v>126</v>
      </c>
      <c r="Q29" s="125">
        <f t="shared" si="28"/>
        <v>45</v>
      </c>
      <c r="R29" s="129">
        <f t="shared" si="29"/>
        <v>801</v>
      </c>
      <c r="S29" s="125">
        <v>163</v>
      </c>
      <c r="T29" s="125">
        <f t="shared" si="30"/>
        <v>45</v>
      </c>
      <c r="U29" s="125">
        <f t="shared" si="31"/>
        <v>225</v>
      </c>
      <c r="V29" s="130">
        <f t="shared" si="32"/>
        <v>1009</v>
      </c>
      <c r="W29" s="126">
        <f t="shared" si="33"/>
        <v>179</v>
      </c>
      <c r="X29" s="125"/>
      <c r="Y29" s="125"/>
      <c r="Z29" s="115">
        <f t="shared" si="34"/>
        <v>45</v>
      </c>
      <c r="AA29" s="131">
        <f t="shared" si="35"/>
        <v>1054</v>
      </c>
      <c r="AB29" s="125"/>
      <c r="AC29" s="125"/>
      <c r="AD29" s="125">
        <f t="shared" si="36"/>
        <v>45</v>
      </c>
      <c r="AE29" s="132">
        <f t="shared" si="37"/>
        <v>1099</v>
      </c>
      <c r="AF29" s="125"/>
      <c r="AG29" s="125"/>
      <c r="AH29" s="125">
        <f t="shared" si="38"/>
        <v>45</v>
      </c>
      <c r="AI29" s="126">
        <f t="shared" si="39"/>
        <v>1144</v>
      </c>
      <c r="AJ29" s="125"/>
      <c r="AK29" s="125"/>
      <c r="AL29" s="125"/>
      <c r="AM29" s="125"/>
      <c r="AN29" s="133">
        <f t="shared" si="40"/>
        <v>784</v>
      </c>
      <c r="AO29" s="125"/>
      <c r="AP29" s="137"/>
      <c r="AQ29" s="58">
        <f t="shared" si="41"/>
        <v>156.80000000000001</v>
      </c>
      <c r="AR29" s="112">
        <v>23</v>
      </c>
    </row>
    <row r="30" spans="1:44" x14ac:dyDescent="0.2">
      <c r="A30" s="112">
        <v>24</v>
      </c>
      <c r="B30" s="112"/>
      <c r="C30" s="6" t="s">
        <v>369</v>
      </c>
      <c r="D30" s="226" t="s">
        <v>468</v>
      </c>
      <c r="E30" s="52">
        <v>165</v>
      </c>
      <c r="F30" s="125">
        <v>140</v>
      </c>
      <c r="G30" s="115">
        <f t="shared" si="21"/>
        <v>31</v>
      </c>
      <c r="H30" s="126">
        <f t="shared" si="22"/>
        <v>171</v>
      </c>
      <c r="I30" s="125">
        <v>170</v>
      </c>
      <c r="J30" s="125">
        <f t="shared" si="23"/>
        <v>31</v>
      </c>
      <c r="K30" s="127">
        <f t="shared" si="24"/>
        <v>372</v>
      </c>
      <c r="L30" s="125">
        <v>178</v>
      </c>
      <c r="M30" s="125">
        <f t="shared" si="25"/>
        <v>31</v>
      </c>
      <c r="N30" s="128">
        <f t="shared" si="26"/>
        <v>488</v>
      </c>
      <c r="O30" s="136">
        <f t="shared" si="27"/>
        <v>581</v>
      </c>
      <c r="P30" s="125">
        <v>157</v>
      </c>
      <c r="Q30" s="125">
        <f t="shared" si="28"/>
        <v>31</v>
      </c>
      <c r="R30" s="129">
        <f t="shared" si="29"/>
        <v>769</v>
      </c>
      <c r="S30" s="125">
        <v>162</v>
      </c>
      <c r="T30" s="125">
        <f t="shared" si="30"/>
        <v>31</v>
      </c>
      <c r="U30" s="125">
        <f t="shared" si="31"/>
        <v>155</v>
      </c>
      <c r="V30" s="130">
        <f t="shared" si="32"/>
        <v>962</v>
      </c>
      <c r="W30" s="126">
        <f t="shared" si="33"/>
        <v>178</v>
      </c>
      <c r="X30" s="125"/>
      <c r="Y30" s="125"/>
      <c r="Z30" s="115">
        <f t="shared" si="34"/>
        <v>31</v>
      </c>
      <c r="AA30" s="131">
        <f t="shared" si="35"/>
        <v>993</v>
      </c>
      <c r="AB30" s="125"/>
      <c r="AC30" s="125"/>
      <c r="AD30" s="125">
        <f t="shared" si="36"/>
        <v>31</v>
      </c>
      <c r="AE30" s="132">
        <f t="shared" si="37"/>
        <v>1024</v>
      </c>
      <c r="AF30" s="125"/>
      <c r="AG30" s="125"/>
      <c r="AH30" s="125">
        <f t="shared" si="38"/>
        <v>31</v>
      </c>
      <c r="AI30" s="126">
        <f t="shared" si="39"/>
        <v>1055</v>
      </c>
      <c r="AJ30" s="125"/>
      <c r="AK30" s="125"/>
      <c r="AL30" s="125"/>
      <c r="AM30" s="125"/>
      <c r="AN30" s="133">
        <f t="shared" si="40"/>
        <v>807</v>
      </c>
      <c r="AO30" s="125"/>
      <c r="AP30" s="137"/>
      <c r="AQ30" s="58">
        <f t="shared" si="41"/>
        <v>161.4</v>
      </c>
      <c r="AR30" s="112">
        <v>24</v>
      </c>
    </row>
    <row r="31" spans="1:44" x14ac:dyDescent="0.2">
      <c r="A31" s="112">
        <v>25</v>
      </c>
      <c r="B31" s="123"/>
      <c r="C31" s="6" t="s">
        <v>425</v>
      </c>
      <c r="D31" s="226" t="s">
        <v>463</v>
      </c>
      <c r="E31" s="52">
        <v>168</v>
      </c>
      <c r="F31" s="125">
        <v>142</v>
      </c>
      <c r="G31" s="115">
        <f t="shared" si="21"/>
        <v>28</v>
      </c>
      <c r="H31" s="126">
        <f t="shared" si="22"/>
        <v>170</v>
      </c>
      <c r="I31" s="125">
        <v>145</v>
      </c>
      <c r="J31" s="125">
        <f t="shared" si="23"/>
        <v>28</v>
      </c>
      <c r="K31" s="127">
        <f t="shared" si="24"/>
        <v>343</v>
      </c>
      <c r="L31" s="125">
        <v>187</v>
      </c>
      <c r="M31" s="125">
        <f t="shared" si="25"/>
        <v>28</v>
      </c>
      <c r="N31" s="128">
        <f t="shared" si="26"/>
        <v>474</v>
      </c>
      <c r="O31" s="136">
        <f t="shared" si="27"/>
        <v>558</v>
      </c>
      <c r="P31" s="125">
        <v>157</v>
      </c>
      <c r="Q31" s="125">
        <f t="shared" si="28"/>
        <v>28</v>
      </c>
      <c r="R31" s="129">
        <f t="shared" si="29"/>
        <v>743</v>
      </c>
      <c r="S31" s="125">
        <v>190</v>
      </c>
      <c r="T31" s="125">
        <f t="shared" si="30"/>
        <v>28</v>
      </c>
      <c r="U31" s="125">
        <f t="shared" si="31"/>
        <v>140</v>
      </c>
      <c r="V31" s="130">
        <f t="shared" si="32"/>
        <v>961</v>
      </c>
      <c r="W31" s="126">
        <f t="shared" si="33"/>
        <v>190</v>
      </c>
      <c r="X31" s="125"/>
      <c r="Y31" s="125"/>
      <c r="Z31" s="115">
        <f t="shared" si="34"/>
        <v>28</v>
      </c>
      <c r="AA31" s="131">
        <f t="shared" si="35"/>
        <v>989</v>
      </c>
      <c r="AB31" s="125"/>
      <c r="AC31" s="125"/>
      <c r="AD31" s="125">
        <f t="shared" si="36"/>
        <v>28</v>
      </c>
      <c r="AE31" s="132">
        <f t="shared" si="37"/>
        <v>1017</v>
      </c>
      <c r="AF31" s="125"/>
      <c r="AG31" s="125"/>
      <c r="AH31" s="125">
        <f t="shared" si="38"/>
        <v>28</v>
      </c>
      <c r="AI31" s="126">
        <f t="shared" si="39"/>
        <v>1045</v>
      </c>
      <c r="AJ31" s="125"/>
      <c r="AK31" s="125"/>
      <c r="AL31" s="125"/>
      <c r="AM31" s="125"/>
      <c r="AN31" s="133">
        <f t="shared" si="40"/>
        <v>821</v>
      </c>
      <c r="AO31" s="125"/>
      <c r="AP31" s="137"/>
      <c r="AQ31" s="58">
        <f t="shared" si="41"/>
        <v>164.2</v>
      </c>
      <c r="AR31" s="112">
        <v>25</v>
      </c>
    </row>
    <row r="32" spans="1:44" x14ac:dyDescent="0.2">
      <c r="A32" s="112">
        <v>26</v>
      </c>
      <c r="B32" s="112"/>
      <c r="C32" s="6" t="s">
        <v>423</v>
      </c>
      <c r="D32" s="226" t="s">
        <v>454</v>
      </c>
      <c r="E32" s="113">
        <v>144</v>
      </c>
      <c r="F32" s="125">
        <v>165</v>
      </c>
      <c r="G32" s="115">
        <f t="shared" si="21"/>
        <v>50</v>
      </c>
      <c r="H32" s="126">
        <f t="shared" si="22"/>
        <v>215</v>
      </c>
      <c r="I32" s="125">
        <v>126</v>
      </c>
      <c r="J32" s="125">
        <f t="shared" si="23"/>
        <v>50</v>
      </c>
      <c r="K32" s="127">
        <f t="shared" si="24"/>
        <v>391</v>
      </c>
      <c r="L32" s="125">
        <v>144</v>
      </c>
      <c r="M32" s="125">
        <f t="shared" si="25"/>
        <v>50</v>
      </c>
      <c r="N32" s="128">
        <f t="shared" si="26"/>
        <v>435</v>
      </c>
      <c r="O32" s="136">
        <f t="shared" si="27"/>
        <v>585</v>
      </c>
      <c r="P32" s="125">
        <v>125</v>
      </c>
      <c r="Q32" s="125">
        <f t="shared" si="28"/>
        <v>50</v>
      </c>
      <c r="R32" s="129">
        <f t="shared" si="29"/>
        <v>760</v>
      </c>
      <c r="S32" s="125">
        <v>138</v>
      </c>
      <c r="T32" s="125">
        <f t="shared" si="30"/>
        <v>50</v>
      </c>
      <c r="U32" s="125">
        <f t="shared" si="31"/>
        <v>250</v>
      </c>
      <c r="V32" s="130">
        <f t="shared" si="32"/>
        <v>948</v>
      </c>
      <c r="W32" s="126">
        <f t="shared" si="33"/>
        <v>165</v>
      </c>
      <c r="X32" s="125"/>
      <c r="Y32" s="125"/>
      <c r="Z32" s="115">
        <f t="shared" si="34"/>
        <v>50</v>
      </c>
      <c r="AA32" s="131">
        <f t="shared" si="35"/>
        <v>998</v>
      </c>
      <c r="AB32" s="125"/>
      <c r="AC32" s="125"/>
      <c r="AD32" s="125">
        <f t="shared" si="36"/>
        <v>50</v>
      </c>
      <c r="AE32" s="132">
        <f t="shared" si="37"/>
        <v>1048</v>
      </c>
      <c r="AF32" s="125"/>
      <c r="AG32" s="125"/>
      <c r="AH32" s="125">
        <f t="shared" si="38"/>
        <v>50</v>
      </c>
      <c r="AI32" s="126">
        <f t="shared" si="39"/>
        <v>1098</v>
      </c>
      <c r="AJ32" s="125"/>
      <c r="AK32" s="125"/>
      <c r="AL32" s="125"/>
      <c r="AM32" s="125"/>
      <c r="AN32" s="133">
        <f t="shared" si="40"/>
        <v>698</v>
      </c>
      <c r="AO32" s="125"/>
      <c r="AP32" s="137"/>
      <c r="AQ32" s="58">
        <f t="shared" si="41"/>
        <v>139.6</v>
      </c>
      <c r="AR32" s="112">
        <v>26</v>
      </c>
    </row>
    <row r="33" spans="1:44" ht="12" customHeight="1" x14ac:dyDescent="0.2">
      <c r="A33" s="112">
        <v>27</v>
      </c>
      <c r="B33" s="123"/>
      <c r="C33" s="6" t="s">
        <v>331</v>
      </c>
      <c r="D33" s="226" t="s">
        <v>466</v>
      </c>
      <c r="E33" s="113">
        <v>154</v>
      </c>
      <c r="F33" s="125">
        <v>123</v>
      </c>
      <c r="G33" s="115">
        <f t="shared" si="21"/>
        <v>41</v>
      </c>
      <c r="H33" s="126">
        <f t="shared" si="22"/>
        <v>164</v>
      </c>
      <c r="I33" s="125">
        <v>119</v>
      </c>
      <c r="J33" s="125">
        <f t="shared" si="23"/>
        <v>41</v>
      </c>
      <c r="K33" s="127">
        <f t="shared" si="24"/>
        <v>324</v>
      </c>
      <c r="L33" s="125">
        <v>165</v>
      </c>
      <c r="M33" s="125">
        <f t="shared" si="25"/>
        <v>41</v>
      </c>
      <c r="N33" s="128">
        <f t="shared" si="26"/>
        <v>407</v>
      </c>
      <c r="O33" s="136">
        <f t="shared" si="27"/>
        <v>530</v>
      </c>
      <c r="P33" s="125">
        <v>130</v>
      </c>
      <c r="Q33" s="125">
        <f t="shared" si="28"/>
        <v>41</v>
      </c>
      <c r="R33" s="129">
        <f t="shared" si="29"/>
        <v>701</v>
      </c>
      <c r="S33" s="125">
        <v>148</v>
      </c>
      <c r="T33" s="125">
        <f t="shared" si="30"/>
        <v>41</v>
      </c>
      <c r="U33" s="125">
        <f t="shared" si="31"/>
        <v>205</v>
      </c>
      <c r="V33" s="130">
        <f t="shared" si="32"/>
        <v>890</v>
      </c>
      <c r="W33" s="126">
        <f t="shared" si="33"/>
        <v>165</v>
      </c>
      <c r="X33" s="125"/>
      <c r="Y33" s="115"/>
      <c r="Z33" s="115">
        <f t="shared" si="34"/>
        <v>41</v>
      </c>
      <c r="AA33" s="131">
        <f t="shared" si="35"/>
        <v>931</v>
      </c>
      <c r="AB33" s="125"/>
      <c r="AC33" s="115"/>
      <c r="AD33" s="125">
        <f t="shared" si="36"/>
        <v>41</v>
      </c>
      <c r="AE33" s="132">
        <f t="shared" si="37"/>
        <v>972</v>
      </c>
      <c r="AF33" s="125"/>
      <c r="AG33" s="115"/>
      <c r="AH33" s="125">
        <f t="shared" si="38"/>
        <v>41</v>
      </c>
      <c r="AI33" s="126">
        <f t="shared" si="39"/>
        <v>1013</v>
      </c>
      <c r="AJ33" s="125"/>
      <c r="AK33" s="125"/>
      <c r="AL33" s="125"/>
      <c r="AM33" s="125"/>
      <c r="AN33" s="133">
        <f t="shared" si="40"/>
        <v>685</v>
      </c>
      <c r="AO33" s="125"/>
      <c r="AP33" s="137"/>
      <c r="AQ33" s="58">
        <f t="shared" si="41"/>
        <v>137</v>
      </c>
      <c r="AR33" s="112">
        <v>28</v>
      </c>
    </row>
    <row r="34" spans="1:44" hidden="1" x14ac:dyDescent="0.2">
      <c r="A34" s="112">
        <v>28</v>
      </c>
      <c r="B34" s="112"/>
      <c r="C34" s="6"/>
      <c r="D34" s="227"/>
      <c r="E34" s="113"/>
      <c r="F34" s="125"/>
      <c r="G34" s="115">
        <f t="shared" si="21"/>
        <v>180</v>
      </c>
      <c r="H34" s="126">
        <f t="shared" si="22"/>
        <v>180</v>
      </c>
      <c r="I34" s="125"/>
      <c r="J34" s="125">
        <f t="shared" si="23"/>
        <v>180</v>
      </c>
      <c r="K34" s="127">
        <f t="shared" si="24"/>
        <v>360</v>
      </c>
      <c r="L34" s="125"/>
      <c r="M34" s="125">
        <f t="shared" si="25"/>
        <v>180</v>
      </c>
      <c r="N34" s="128">
        <f t="shared" si="26"/>
        <v>0</v>
      </c>
      <c r="O34" s="136">
        <f t="shared" si="27"/>
        <v>540</v>
      </c>
      <c r="P34" s="125"/>
      <c r="Q34" s="125">
        <f t="shared" si="28"/>
        <v>180</v>
      </c>
      <c r="R34" s="129">
        <f t="shared" si="29"/>
        <v>720</v>
      </c>
      <c r="S34" s="125"/>
      <c r="T34" s="125">
        <f t="shared" si="30"/>
        <v>180</v>
      </c>
      <c r="U34" s="125">
        <f t="shared" si="31"/>
        <v>900</v>
      </c>
      <c r="V34" s="130">
        <f t="shared" si="32"/>
        <v>900</v>
      </c>
      <c r="W34" s="126">
        <f t="shared" si="33"/>
        <v>0</v>
      </c>
      <c r="X34" s="125"/>
      <c r="Y34" s="115"/>
      <c r="Z34" s="115">
        <f t="shared" si="34"/>
        <v>180</v>
      </c>
      <c r="AA34" s="131">
        <f t="shared" si="35"/>
        <v>1080</v>
      </c>
      <c r="AB34" s="125"/>
      <c r="AC34" s="115"/>
      <c r="AD34" s="125">
        <f t="shared" si="36"/>
        <v>180</v>
      </c>
      <c r="AE34" s="132">
        <f t="shared" si="37"/>
        <v>1260</v>
      </c>
      <c r="AF34" s="125"/>
      <c r="AG34" s="115"/>
      <c r="AH34" s="125">
        <f t="shared" si="38"/>
        <v>180</v>
      </c>
      <c r="AI34" s="126">
        <f t="shared" si="39"/>
        <v>1440</v>
      </c>
      <c r="AJ34" s="125"/>
      <c r="AK34" s="125"/>
      <c r="AL34" s="125"/>
      <c r="AM34" s="125"/>
      <c r="AN34" s="133">
        <f t="shared" si="40"/>
        <v>0</v>
      </c>
      <c r="AO34" s="125"/>
      <c r="AP34" s="137"/>
      <c r="AQ34" s="58" t="e">
        <f t="shared" si="41"/>
        <v>#DIV/0!</v>
      </c>
      <c r="AR34" s="123">
        <v>29</v>
      </c>
    </row>
    <row r="35" spans="1:44" hidden="1" x14ac:dyDescent="0.2">
      <c r="A35" s="112">
        <v>29</v>
      </c>
      <c r="B35" s="123"/>
      <c r="C35" s="6"/>
      <c r="D35" s="227"/>
      <c r="E35" s="52"/>
      <c r="F35" s="125"/>
      <c r="G35" s="115">
        <f t="shared" si="21"/>
        <v>180</v>
      </c>
      <c r="H35" s="126">
        <f t="shared" si="22"/>
        <v>180</v>
      </c>
      <c r="I35" s="125"/>
      <c r="J35" s="125">
        <f t="shared" si="23"/>
        <v>180</v>
      </c>
      <c r="K35" s="127">
        <f t="shared" si="24"/>
        <v>360</v>
      </c>
      <c r="L35" s="125"/>
      <c r="M35" s="125">
        <f t="shared" si="25"/>
        <v>180</v>
      </c>
      <c r="N35" s="128">
        <f t="shared" si="26"/>
        <v>0</v>
      </c>
      <c r="O35" s="136">
        <f t="shared" si="27"/>
        <v>540</v>
      </c>
      <c r="P35" s="125"/>
      <c r="Q35" s="125">
        <f t="shared" si="28"/>
        <v>180</v>
      </c>
      <c r="R35" s="129">
        <f t="shared" si="29"/>
        <v>720</v>
      </c>
      <c r="S35" s="125"/>
      <c r="T35" s="125">
        <f t="shared" si="30"/>
        <v>180</v>
      </c>
      <c r="U35" s="125">
        <f t="shared" si="31"/>
        <v>900</v>
      </c>
      <c r="V35" s="130">
        <f t="shared" si="32"/>
        <v>900</v>
      </c>
      <c r="W35" s="126">
        <f t="shared" si="33"/>
        <v>0</v>
      </c>
      <c r="X35" s="125"/>
      <c r="Y35" s="115"/>
      <c r="Z35" s="115">
        <f t="shared" si="34"/>
        <v>180</v>
      </c>
      <c r="AA35" s="131">
        <f t="shared" si="35"/>
        <v>1080</v>
      </c>
      <c r="AB35" s="125"/>
      <c r="AC35" s="115"/>
      <c r="AD35" s="125">
        <f t="shared" si="36"/>
        <v>180</v>
      </c>
      <c r="AE35" s="132">
        <f t="shared" si="37"/>
        <v>1260</v>
      </c>
      <c r="AF35" s="125"/>
      <c r="AG35" s="115"/>
      <c r="AH35" s="125">
        <f t="shared" si="38"/>
        <v>180</v>
      </c>
      <c r="AI35" s="126">
        <f t="shared" si="39"/>
        <v>1440</v>
      </c>
      <c r="AJ35" s="125"/>
      <c r="AK35" s="125"/>
      <c r="AL35" s="125"/>
      <c r="AM35" s="125"/>
      <c r="AN35" s="133">
        <f t="shared" si="40"/>
        <v>0</v>
      </c>
      <c r="AO35" s="125"/>
      <c r="AP35" s="137"/>
      <c r="AQ35" s="58" t="e">
        <f t="shared" si="41"/>
        <v>#DIV/0!</v>
      </c>
      <c r="AR35" s="112">
        <v>30</v>
      </c>
    </row>
    <row r="36" spans="1:44" hidden="1" x14ac:dyDescent="0.2">
      <c r="A36" s="112">
        <v>30</v>
      </c>
      <c r="B36" s="112"/>
      <c r="C36" s="52"/>
      <c r="D36" s="226"/>
      <c r="E36" s="52"/>
      <c r="F36" s="125"/>
      <c r="G36" s="115">
        <f t="shared" ref="G36" si="42">ROUNDDOWN((200-E36)*0.9, 0)</f>
        <v>180</v>
      </c>
      <c r="H36" s="126">
        <f t="shared" ref="H36" si="43">SUM(F36:G36)</f>
        <v>180</v>
      </c>
      <c r="I36" s="125"/>
      <c r="J36" s="125">
        <f t="shared" ref="J36" si="44">G36</f>
        <v>180</v>
      </c>
      <c r="K36" s="127">
        <f t="shared" ref="K36" si="45">F36+G36+I36+J36</f>
        <v>360</v>
      </c>
      <c r="L36" s="125"/>
      <c r="M36" s="125">
        <f t="shared" ref="M36" si="46">J36</f>
        <v>180</v>
      </c>
      <c r="N36" s="128">
        <f t="shared" ref="N36" si="47">F36+I36+L36</f>
        <v>0</v>
      </c>
      <c r="O36" s="136">
        <f t="shared" ref="O36" si="48">F36+G36+I36+J36+L36+M36</f>
        <v>540</v>
      </c>
      <c r="P36" s="125"/>
      <c r="Q36" s="125">
        <f t="shared" ref="Q36" si="49">G36</f>
        <v>180</v>
      </c>
      <c r="R36" s="129">
        <f t="shared" ref="R36" si="50">O36+P36+Q36</f>
        <v>720</v>
      </c>
      <c r="S36" s="125"/>
      <c r="T36" s="125">
        <f t="shared" ref="T36" si="51">G36</f>
        <v>180</v>
      </c>
      <c r="U36" s="125">
        <f t="shared" ref="U36" si="52">G36+J36+M36+Q36+T36</f>
        <v>900</v>
      </c>
      <c r="V36" s="130">
        <f t="shared" ref="V36" si="53">R36+S36+T36</f>
        <v>900</v>
      </c>
      <c r="W36" s="126">
        <f t="shared" ref="W36" si="54">MAX(F36,I36,L36,P36,S36)</f>
        <v>0</v>
      </c>
      <c r="X36" s="125"/>
      <c r="Y36" s="115"/>
      <c r="Z36" s="115">
        <f t="shared" ref="Z36" si="55">G36</f>
        <v>180</v>
      </c>
      <c r="AA36" s="131">
        <f t="shared" ref="AA36" si="56">V36+X36+Z36+Y36</f>
        <v>1080</v>
      </c>
      <c r="AB36" s="125"/>
      <c r="AC36" s="115"/>
      <c r="AD36" s="125">
        <f t="shared" ref="AD36" si="57">Z36</f>
        <v>180</v>
      </c>
      <c r="AE36" s="132">
        <f t="shared" ref="AE36" si="58">AA36+AB36+AD36+AC36</f>
        <v>1260</v>
      </c>
      <c r="AF36" s="125"/>
      <c r="AG36" s="115"/>
      <c r="AH36" s="125">
        <f t="shared" ref="AH36" si="59">Z36</f>
        <v>180</v>
      </c>
      <c r="AI36" s="126">
        <f t="shared" ref="AI36" si="60">AE36+AF36+AH36+AG36</f>
        <v>1440</v>
      </c>
      <c r="AJ36" s="125"/>
      <c r="AK36" s="125"/>
      <c r="AL36" s="125"/>
      <c r="AM36" s="125"/>
      <c r="AN36" s="133">
        <f t="shared" ref="AN36" si="61">F36+I36+L36+P36+S36+X36+AB36+AF36+AJ36+AK36+AL36+AM36</f>
        <v>0</v>
      </c>
      <c r="AO36" s="125"/>
      <c r="AP36" s="137"/>
      <c r="AQ36" s="58" t="e">
        <f t="shared" ref="AQ36" si="62">SUM(AN36/COUNT(F36,I36,L36,P36,S36,X36,AB36,AF36,AJ36,AK36,AL36,AM36))</f>
        <v>#DIV/0!</v>
      </c>
      <c r="AR36" s="112">
        <v>31</v>
      </c>
    </row>
    <row r="37" spans="1:44" hidden="1" x14ac:dyDescent="0.2">
      <c r="A37" s="112">
        <v>31</v>
      </c>
      <c r="B37" s="123"/>
      <c r="C37" s="52"/>
      <c r="D37" s="226"/>
      <c r="E37" s="52"/>
      <c r="F37" s="125"/>
      <c r="G37" s="115">
        <f t="shared" ref="G37:G43" si="63">ROUNDDOWN((200-E37)*0.9, 0)</f>
        <v>180</v>
      </c>
      <c r="H37" s="126">
        <f t="shared" ref="H37:H43" si="64">SUM(F37:G37)</f>
        <v>180</v>
      </c>
      <c r="I37" s="125"/>
      <c r="J37" s="125">
        <f t="shared" ref="J37:J43" si="65">G37</f>
        <v>180</v>
      </c>
      <c r="K37" s="127">
        <f t="shared" ref="K37:K43" si="66">F37+G37+I37+J37</f>
        <v>360</v>
      </c>
      <c r="L37" s="125"/>
      <c r="M37" s="125">
        <f t="shared" ref="M37:M43" si="67">J37</f>
        <v>180</v>
      </c>
      <c r="N37" s="128">
        <f t="shared" ref="N37:N43" si="68">F37+I37+L37</f>
        <v>0</v>
      </c>
      <c r="O37" s="136">
        <f t="shared" ref="O37:O43" si="69">F37+G37+I37+J37+L37+M37</f>
        <v>540</v>
      </c>
      <c r="P37" s="125"/>
      <c r="Q37" s="125">
        <f t="shared" ref="Q37:Q43" si="70">G37</f>
        <v>180</v>
      </c>
      <c r="R37" s="129">
        <f t="shared" ref="R37:R43" si="71">O37+P37+Q37</f>
        <v>720</v>
      </c>
      <c r="S37" s="125"/>
      <c r="T37" s="125">
        <f t="shared" ref="T37:T43" si="72">G37</f>
        <v>180</v>
      </c>
      <c r="U37" s="125">
        <f t="shared" ref="U37:U43" si="73">G37+J37+M37+Q37+T37</f>
        <v>900</v>
      </c>
      <c r="V37" s="130">
        <f t="shared" ref="V37:V43" si="74">R37+S37+T37</f>
        <v>900</v>
      </c>
      <c r="W37" s="126">
        <f t="shared" ref="W37:W43" si="75">MAX(F37,I37,L37,P37,S37)</f>
        <v>0</v>
      </c>
      <c r="X37" s="125"/>
      <c r="Y37" s="115"/>
      <c r="Z37" s="115">
        <f t="shared" ref="Z37:Z43" si="76">G37</f>
        <v>180</v>
      </c>
      <c r="AA37" s="131">
        <f t="shared" ref="AA37:AA43" si="77">V37+X37+Z37+Y37</f>
        <v>1080</v>
      </c>
      <c r="AB37" s="125"/>
      <c r="AC37" s="115"/>
      <c r="AD37" s="125">
        <f t="shared" ref="AD37:AD43" si="78">Z37</f>
        <v>180</v>
      </c>
      <c r="AE37" s="132">
        <f t="shared" ref="AE37:AE43" si="79">AA37+AB37+AD37+AC37</f>
        <v>1260</v>
      </c>
      <c r="AF37" s="125"/>
      <c r="AG37" s="115"/>
      <c r="AH37" s="125">
        <f t="shared" ref="AH37:AH43" si="80">Z37</f>
        <v>180</v>
      </c>
      <c r="AI37" s="126">
        <f t="shared" ref="AI37:AI43" si="81">AE37+AF37+AH37+AG37</f>
        <v>1440</v>
      </c>
      <c r="AJ37" s="125"/>
      <c r="AK37" s="125"/>
      <c r="AL37" s="125"/>
      <c r="AM37" s="125"/>
      <c r="AN37" s="133">
        <f t="shared" ref="AN37:AN43" si="82">F37+I37+L37+P37+S37+X37+AB37+AF37+AJ37+AK37+AL37+AM37</f>
        <v>0</v>
      </c>
      <c r="AO37" s="125"/>
      <c r="AP37" s="137"/>
      <c r="AQ37" s="58" t="e">
        <f t="shared" ref="AQ37:AQ43" si="83">SUM(AN37/COUNT(F37,I37,L37,P37,S37,X37,AB37,AF37,AJ37,AK37,AL37,AM37))</f>
        <v>#DIV/0!</v>
      </c>
      <c r="AR37" s="123">
        <v>32</v>
      </c>
    </row>
    <row r="38" spans="1:44" hidden="1" x14ac:dyDescent="0.2">
      <c r="A38" s="112">
        <v>32</v>
      </c>
      <c r="B38" s="112"/>
      <c r="C38" s="52"/>
      <c r="D38" s="226"/>
      <c r="E38" s="52"/>
      <c r="F38" s="125"/>
      <c r="G38" s="115">
        <f t="shared" si="63"/>
        <v>180</v>
      </c>
      <c r="H38" s="126">
        <f t="shared" si="64"/>
        <v>180</v>
      </c>
      <c r="I38" s="125"/>
      <c r="J38" s="125">
        <f t="shared" si="65"/>
        <v>180</v>
      </c>
      <c r="K38" s="127">
        <f t="shared" si="66"/>
        <v>360</v>
      </c>
      <c r="L38" s="125"/>
      <c r="M38" s="125">
        <f t="shared" si="67"/>
        <v>180</v>
      </c>
      <c r="N38" s="128">
        <f t="shared" si="68"/>
        <v>0</v>
      </c>
      <c r="O38" s="136">
        <f t="shared" si="69"/>
        <v>540</v>
      </c>
      <c r="P38" s="125"/>
      <c r="Q38" s="125">
        <f t="shared" si="70"/>
        <v>180</v>
      </c>
      <c r="R38" s="129">
        <f t="shared" si="71"/>
        <v>720</v>
      </c>
      <c r="S38" s="125"/>
      <c r="T38" s="125">
        <f t="shared" si="72"/>
        <v>180</v>
      </c>
      <c r="U38" s="125">
        <f t="shared" si="73"/>
        <v>900</v>
      </c>
      <c r="V38" s="130">
        <f t="shared" si="74"/>
        <v>900</v>
      </c>
      <c r="W38" s="126">
        <f t="shared" si="75"/>
        <v>0</v>
      </c>
      <c r="X38" s="125"/>
      <c r="Y38" s="115"/>
      <c r="Z38" s="115">
        <f t="shared" si="76"/>
        <v>180</v>
      </c>
      <c r="AA38" s="131">
        <f t="shared" si="77"/>
        <v>1080</v>
      </c>
      <c r="AB38" s="125"/>
      <c r="AC38" s="115"/>
      <c r="AD38" s="125">
        <f t="shared" si="78"/>
        <v>180</v>
      </c>
      <c r="AE38" s="132">
        <f t="shared" si="79"/>
        <v>1260</v>
      </c>
      <c r="AF38" s="125"/>
      <c r="AG38" s="115"/>
      <c r="AH38" s="125">
        <f t="shared" si="80"/>
        <v>180</v>
      </c>
      <c r="AI38" s="126">
        <f t="shared" si="81"/>
        <v>1440</v>
      </c>
      <c r="AJ38" s="125"/>
      <c r="AK38" s="125"/>
      <c r="AL38" s="125"/>
      <c r="AM38" s="125"/>
      <c r="AN38" s="133">
        <f t="shared" si="82"/>
        <v>0</v>
      </c>
      <c r="AO38" s="125"/>
      <c r="AP38" s="134"/>
      <c r="AQ38" s="58" t="e">
        <f t="shared" si="83"/>
        <v>#DIV/0!</v>
      </c>
      <c r="AR38" s="112">
        <v>33</v>
      </c>
    </row>
    <row r="39" spans="1:44" hidden="1" x14ac:dyDescent="0.2">
      <c r="A39" s="112">
        <v>33</v>
      </c>
      <c r="B39" s="123"/>
      <c r="C39" s="52"/>
      <c r="D39" s="226"/>
      <c r="E39" s="52"/>
      <c r="F39" s="125"/>
      <c r="G39" s="115">
        <f t="shared" si="63"/>
        <v>180</v>
      </c>
      <c r="H39" s="126">
        <f t="shared" si="64"/>
        <v>180</v>
      </c>
      <c r="I39" s="125"/>
      <c r="J39" s="125">
        <f t="shared" si="65"/>
        <v>180</v>
      </c>
      <c r="K39" s="127">
        <f t="shared" si="66"/>
        <v>360</v>
      </c>
      <c r="L39" s="125"/>
      <c r="M39" s="125">
        <f t="shared" si="67"/>
        <v>180</v>
      </c>
      <c r="N39" s="128">
        <f t="shared" si="68"/>
        <v>0</v>
      </c>
      <c r="O39" s="136">
        <f t="shared" si="69"/>
        <v>540</v>
      </c>
      <c r="P39" s="125"/>
      <c r="Q39" s="125">
        <f t="shared" si="70"/>
        <v>180</v>
      </c>
      <c r="R39" s="129">
        <f t="shared" si="71"/>
        <v>720</v>
      </c>
      <c r="S39" s="125"/>
      <c r="T39" s="125">
        <f t="shared" si="72"/>
        <v>180</v>
      </c>
      <c r="U39" s="125">
        <f t="shared" si="73"/>
        <v>900</v>
      </c>
      <c r="V39" s="130">
        <f t="shared" si="74"/>
        <v>900</v>
      </c>
      <c r="W39" s="126">
        <f t="shared" si="75"/>
        <v>0</v>
      </c>
      <c r="X39" s="125"/>
      <c r="Y39" s="115"/>
      <c r="Z39" s="115">
        <f t="shared" si="76"/>
        <v>180</v>
      </c>
      <c r="AA39" s="131">
        <f t="shared" si="77"/>
        <v>1080</v>
      </c>
      <c r="AB39" s="125"/>
      <c r="AC39" s="115"/>
      <c r="AD39" s="125">
        <f t="shared" si="78"/>
        <v>180</v>
      </c>
      <c r="AE39" s="132">
        <f t="shared" si="79"/>
        <v>1260</v>
      </c>
      <c r="AF39" s="125"/>
      <c r="AG39" s="115"/>
      <c r="AH39" s="125">
        <f t="shared" si="80"/>
        <v>180</v>
      </c>
      <c r="AI39" s="126">
        <f t="shared" si="81"/>
        <v>1440</v>
      </c>
      <c r="AJ39" s="125"/>
      <c r="AK39" s="125"/>
      <c r="AL39" s="125"/>
      <c r="AM39" s="125"/>
      <c r="AN39" s="133">
        <f t="shared" si="82"/>
        <v>0</v>
      </c>
      <c r="AO39" s="125"/>
      <c r="AP39" s="137"/>
      <c r="AQ39" s="58" t="e">
        <f t="shared" si="83"/>
        <v>#DIV/0!</v>
      </c>
      <c r="AR39" s="112">
        <v>34</v>
      </c>
    </row>
    <row r="40" spans="1:44" hidden="1" x14ac:dyDescent="0.2">
      <c r="A40" s="112">
        <v>34</v>
      </c>
      <c r="B40" s="112"/>
      <c r="C40" s="52"/>
      <c r="D40" s="226"/>
      <c r="E40" s="52"/>
      <c r="F40" s="125"/>
      <c r="G40" s="115">
        <f t="shared" si="63"/>
        <v>180</v>
      </c>
      <c r="H40" s="126">
        <f t="shared" si="64"/>
        <v>180</v>
      </c>
      <c r="I40" s="125"/>
      <c r="J40" s="125">
        <f t="shared" si="65"/>
        <v>180</v>
      </c>
      <c r="K40" s="127">
        <f t="shared" si="66"/>
        <v>360</v>
      </c>
      <c r="L40" s="125"/>
      <c r="M40" s="125">
        <f t="shared" si="67"/>
        <v>180</v>
      </c>
      <c r="N40" s="128">
        <f t="shared" si="68"/>
        <v>0</v>
      </c>
      <c r="O40" s="136">
        <f t="shared" si="69"/>
        <v>540</v>
      </c>
      <c r="P40" s="125"/>
      <c r="Q40" s="125">
        <f t="shared" si="70"/>
        <v>180</v>
      </c>
      <c r="R40" s="129">
        <f t="shared" si="71"/>
        <v>720</v>
      </c>
      <c r="S40" s="125"/>
      <c r="T40" s="125">
        <f t="shared" si="72"/>
        <v>180</v>
      </c>
      <c r="U40" s="125">
        <f t="shared" si="73"/>
        <v>900</v>
      </c>
      <c r="V40" s="130">
        <f t="shared" si="74"/>
        <v>900</v>
      </c>
      <c r="W40" s="126">
        <f t="shared" si="75"/>
        <v>0</v>
      </c>
      <c r="X40" s="125"/>
      <c r="Y40" s="115"/>
      <c r="Z40" s="115">
        <f t="shared" si="76"/>
        <v>180</v>
      </c>
      <c r="AA40" s="131">
        <f t="shared" si="77"/>
        <v>1080</v>
      </c>
      <c r="AB40" s="125"/>
      <c r="AC40" s="115"/>
      <c r="AD40" s="125">
        <f t="shared" si="78"/>
        <v>180</v>
      </c>
      <c r="AE40" s="132">
        <f t="shared" si="79"/>
        <v>1260</v>
      </c>
      <c r="AF40" s="125"/>
      <c r="AG40" s="115"/>
      <c r="AH40" s="125">
        <f t="shared" si="80"/>
        <v>180</v>
      </c>
      <c r="AI40" s="126">
        <f t="shared" si="81"/>
        <v>1440</v>
      </c>
      <c r="AJ40" s="125"/>
      <c r="AK40" s="125"/>
      <c r="AL40" s="125"/>
      <c r="AM40" s="125"/>
      <c r="AN40" s="133">
        <f t="shared" si="82"/>
        <v>0</v>
      </c>
      <c r="AO40" s="125"/>
      <c r="AP40" s="137"/>
      <c r="AQ40" s="58" t="e">
        <f t="shared" si="83"/>
        <v>#DIV/0!</v>
      </c>
      <c r="AR40" s="123">
        <v>35</v>
      </c>
    </row>
    <row r="41" spans="1:44" hidden="1" x14ac:dyDescent="0.2">
      <c r="A41" s="112">
        <v>35</v>
      </c>
      <c r="B41" s="112"/>
      <c r="C41" s="52"/>
      <c r="D41" s="226"/>
      <c r="E41" s="52"/>
      <c r="F41" s="125"/>
      <c r="G41" s="115">
        <f t="shared" si="63"/>
        <v>180</v>
      </c>
      <c r="H41" s="126">
        <f t="shared" si="64"/>
        <v>180</v>
      </c>
      <c r="I41" s="125"/>
      <c r="J41" s="125">
        <f t="shared" si="65"/>
        <v>180</v>
      </c>
      <c r="K41" s="127">
        <f t="shared" si="66"/>
        <v>360</v>
      </c>
      <c r="L41" s="125"/>
      <c r="M41" s="125">
        <f t="shared" si="67"/>
        <v>180</v>
      </c>
      <c r="N41" s="128">
        <f t="shared" si="68"/>
        <v>0</v>
      </c>
      <c r="O41" s="136">
        <f t="shared" si="69"/>
        <v>540</v>
      </c>
      <c r="P41" s="125"/>
      <c r="Q41" s="125">
        <f t="shared" si="70"/>
        <v>180</v>
      </c>
      <c r="R41" s="129">
        <f t="shared" si="71"/>
        <v>720</v>
      </c>
      <c r="S41" s="125"/>
      <c r="T41" s="125">
        <f t="shared" si="72"/>
        <v>180</v>
      </c>
      <c r="U41" s="125">
        <f t="shared" si="73"/>
        <v>900</v>
      </c>
      <c r="V41" s="130">
        <f t="shared" si="74"/>
        <v>900</v>
      </c>
      <c r="W41" s="126">
        <f t="shared" si="75"/>
        <v>0</v>
      </c>
      <c r="X41" s="125"/>
      <c r="Y41" s="115"/>
      <c r="Z41" s="115">
        <f t="shared" si="76"/>
        <v>180</v>
      </c>
      <c r="AA41" s="131">
        <f t="shared" si="77"/>
        <v>1080</v>
      </c>
      <c r="AB41" s="125"/>
      <c r="AC41" s="115"/>
      <c r="AD41" s="125">
        <f t="shared" si="78"/>
        <v>180</v>
      </c>
      <c r="AE41" s="132">
        <f t="shared" si="79"/>
        <v>1260</v>
      </c>
      <c r="AF41" s="125"/>
      <c r="AG41" s="115"/>
      <c r="AH41" s="125">
        <f t="shared" si="80"/>
        <v>180</v>
      </c>
      <c r="AI41" s="126">
        <f t="shared" si="81"/>
        <v>1440</v>
      </c>
      <c r="AJ41" s="125"/>
      <c r="AK41" s="125"/>
      <c r="AL41" s="125"/>
      <c r="AM41" s="125"/>
      <c r="AN41" s="133">
        <f t="shared" si="82"/>
        <v>0</v>
      </c>
      <c r="AO41" s="125"/>
      <c r="AP41" s="137"/>
      <c r="AQ41" s="58" t="e">
        <f t="shared" si="83"/>
        <v>#DIV/0!</v>
      </c>
      <c r="AR41" s="112">
        <v>36</v>
      </c>
    </row>
    <row r="42" spans="1:44" hidden="1" x14ac:dyDescent="0.2">
      <c r="A42" s="112">
        <v>36</v>
      </c>
      <c r="B42" s="123"/>
      <c r="C42" s="52"/>
      <c r="D42" s="226"/>
      <c r="E42" s="52"/>
      <c r="F42" s="125"/>
      <c r="G42" s="115">
        <f t="shared" si="63"/>
        <v>180</v>
      </c>
      <c r="H42" s="126">
        <f t="shared" si="64"/>
        <v>180</v>
      </c>
      <c r="I42" s="125"/>
      <c r="J42" s="125">
        <f t="shared" si="65"/>
        <v>180</v>
      </c>
      <c r="K42" s="127">
        <f t="shared" si="66"/>
        <v>360</v>
      </c>
      <c r="L42" s="125"/>
      <c r="M42" s="125">
        <f t="shared" si="67"/>
        <v>180</v>
      </c>
      <c r="N42" s="128">
        <f t="shared" si="68"/>
        <v>0</v>
      </c>
      <c r="O42" s="136">
        <f t="shared" si="69"/>
        <v>540</v>
      </c>
      <c r="P42" s="125"/>
      <c r="Q42" s="125">
        <f t="shared" si="70"/>
        <v>180</v>
      </c>
      <c r="R42" s="129">
        <f t="shared" si="71"/>
        <v>720</v>
      </c>
      <c r="S42" s="125"/>
      <c r="T42" s="125">
        <f t="shared" si="72"/>
        <v>180</v>
      </c>
      <c r="U42" s="125">
        <f t="shared" si="73"/>
        <v>900</v>
      </c>
      <c r="V42" s="130">
        <f t="shared" si="74"/>
        <v>900</v>
      </c>
      <c r="W42" s="126">
        <f t="shared" si="75"/>
        <v>0</v>
      </c>
      <c r="X42" s="125"/>
      <c r="Y42" s="115"/>
      <c r="Z42" s="115">
        <f t="shared" si="76"/>
        <v>180</v>
      </c>
      <c r="AA42" s="131">
        <f t="shared" si="77"/>
        <v>1080</v>
      </c>
      <c r="AB42" s="125"/>
      <c r="AC42" s="115"/>
      <c r="AD42" s="125">
        <f t="shared" si="78"/>
        <v>180</v>
      </c>
      <c r="AE42" s="132">
        <f t="shared" si="79"/>
        <v>1260</v>
      </c>
      <c r="AF42" s="125"/>
      <c r="AG42" s="115"/>
      <c r="AH42" s="125">
        <f t="shared" si="80"/>
        <v>180</v>
      </c>
      <c r="AI42" s="126">
        <f t="shared" si="81"/>
        <v>1440</v>
      </c>
      <c r="AJ42" s="125"/>
      <c r="AK42" s="125"/>
      <c r="AL42" s="125"/>
      <c r="AM42" s="125"/>
      <c r="AN42" s="133">
        <f t="shared" si="82"/>
        <v>0</v>
      </c>
      <c r="AO42" s="125"/>
      <c r="AP42" s="137"/>
      <c r="AQ42" s="58" t="e">
        <f t="shared" si="83"/>
        <v>#DIV/0!</v>
      </c>
      <c r="AR42" s="112">
        <v>37</v>
      </c>
    </row>
    <row r="43" spans="1:44" hidden="1" x14ac:dyDescent="0.2">
      <c r="A43" s="112">
        <v>37</v>
      </c>
      <c r="B43" s="112"/>
      <c r="C43" s="52"/>
      <c r="D43" s="226"/>
      <c r="E43" s="52"/>
      <c r="F43" s="125"/>
      <c r="G43" s="115">
        <f t="shared" si="63"/>
        <v>180</v>
      </c>
      <c r="H43" s="126">
        <f t="shared" si="64"/>
        <v>180</v>
      </c>
      <c r="I43" s="125"/>
      <c r="J43" s="125">
        <f t="shared" si="65"/>
        <v>180</v>
      </c>
      <c r="K43" s="127">
        <f t="shared" si="66"/>
        <v>360</v>
      </c>
      <c r="L43" s="125"/>
      <c r="M43" s="125">
        <f t="shared" si="67"/>
        <v>180</v>
      </c>
      <c r="N43" s="128">
        <f t="shared" si="68"/>
        <v>0</v>
      </c>
      <c r="O43" s="136">
        <f t="shared" si="69"/>
        <v>540</v>
      </c>
      <c r="P43" s="125"/>
      <c r="Q43" s="125">
        <f t="shared" si="70"/>
        <v>180</v>
      </c>
      <c r="R43" s="129">
        <f t="shared" si="71"/>
        <v>720</v>
      </c>
      <c r="S43" s="125"/>
      <c r="T43" s="125">
        <f t="shared" si="72"/>
        <v>180</v>
      </c>
      <c r="U43" s="125">
        <f t="shared" si="73"/>
        <v>900</v>
      </c>
      <c r="V43" s="130">
        <f t="shared" si="74"/>
        <v>900</v>
      </c>
      <c r="W43" s="126">
        <f t="shared" si="75"/>
        <v>0</v>
      </c>
      <c r="X43" s="125"/>
      <c r="Y43" s="115"/>
      <c r="Z43" s="115">
        <f t="shared" si="76"/>
        <v>180</v>
      </c>
      <c r="AA43" s="131">
        <f t="shared" si="77"/>
        <v>1080</v>
      </c>
      <c r="AB43" s="125"/>
      <c r="AC43" s="115"/>
      <c r="AD43" s="125">
        <f t="shared" si="78"/>
        <v>180</v>
      </c>
      <c r="AE43" s="132">
        <f t="shared" si="79"/>
        <v>1260</v>
      </c>
      <c r="AF43" s="125"/>
      <c r="AG43" s="115"/>
      <c r="AH43" s="125">
        <f t="shared" si="80"/>
        <v>180</v>
      </c>
      <c r="AI43" s="126">
        <f t="shared" si="81"/>
        <v>1440</v>
      </c>
      <c r="AJ43" s="125"/>
      <c r="AK43" s="125"/>
      <c r="AL43" s="125"/>
      <c r="AM43" s="125"/>
      <c r="AN43" s="133">
        <f t="shared" si="82"/>
        <v>0</v>
      </c>
      <c r="AO43" s="125"/>
      <c r="AP43" s="137"/>
      <c r="AQ43" s="58" t="e">
        <f t="shared" si="83"/>
        <v>#DIV/0!</v>
      </c>
      <c r="AR43" s="123">
        <v>38</v>
      </c>
    </row>
    <row r="44" spans="1:44" hidden="1" x14ac:dyDescent="0.2">
      <c r="A44" s="112">
        <v>38</v>
      </c>
      <c r="B44" s="123"/>
      <c r="C44" s="52"/>
      <c r="D44" s="226"/>
      <c r="E44" s="52"/>
      <c r="F44" s="125"/>
      <c r="G44" s="115">
        <f t="shared" ref="G44:G52" si="84">ROUNDDOWN((200-E44)*0.9, 0)</f>
        <v>180</v>
      </c>
      <c r="H44" s="126">
        <f t="shared" ref="H44:H52" si="85">SUM(F44:G44)</f>
        <v>180</v>
      </c>
      <c r="I44" s="125"/>
      <c r="J44" s="125">
        <f t="shared" ref="J44:J52" si="86">G44</f>
        <v>180</v>
      </c>
      <c r="K44" s="127">
        <f t="shared" ref="K44:K52" si="87">F44+G44+I44+J44</f>
        <v>360</v>
      </c>
      <c r="L44" s="125"/>
      <c r="M44" s="125">
        <f t="shared" ref="M44:M52" si="88">J44</f>
        <v>180</v>
      </c>
      <c r="N44" s="128">
        <f t="shared" ref="N44:N52" si="89">F44+I44+L44</f>
        <v>0</v>
      </c>
      <c r="O44" s="136">
        <f t="shared" ref="O44:O52" si="90">F44+G44+I44+J44+L44+M44</f>
        <v>540</v>
      </c>
      <c r="P44" s="125"/>
      <c r="Q44" s="125">
        <f t="shared" ref="Q44:Q52" si="91">G44</f>
        <v>180</v>
      </c>
      <c r="R44" s="129">
        <f t="shared" ref="R44:R52" si="92">O44+P44+Q44</f>
        <v>720</v>
      </c>
      <c r="S44" s="125"/>
      <c r="T44" s="125">
        <f t="shared" ref="T44:T52" si="93">G44</f>
        <v>180</v>
      </c>
      <c r="U44" s="125">
        <f t="shared" ref="U44:U52" si="94">G44+J44+M44+Q44+T44</f>
        <v>900</v>
      </c>
      <c r="V44" s="130">
        <f t="shared" ref="V44:V52" si="95">R44+S44+T44</f>
        <v>900</v>
      </c>
      <c r="W44" s="126">
        <f t="shared" ref="W44:W52" si="96">MAX(F44,I44,L44,P44,S44)</f>
        <v>0</v>
      </c>
      <c r="X44" s="125"/>
      <c r="Y44" s="115"/>
      <c r="Z44" s="115">
        <f t="shared" ref="Z44:Z52" si="97">G44</f>
        <v>180</v>
      </c>
      <c r="AA44" s="131">
        <f t="shared" ref="AA44:AA52" si="98">V44+X44+Z44+Y44</f>
        <v>1080</v>
      </c>
      <c r="AB44" s="125"/>
      <c r="AC44" s="115"/>
      <c r="AD44" s="125">
        <f t="shared" ref="AD44:AD52" si="99">Z44</f>
        <v>180</v>
      </c>
      <c r="AE44" s="132">
        <f t="shared" ref="AE44:AE52" si="100">AA44+AB44+AD44+AC44</f>
        <v>1260</v>
      </c>
      <c r="AF44" s="125"/>
      <c r="AG44" s="115"/>
      <c r="AH44" s="125">
        <f t="shared" ref="AH44:AH52" si="101">Z44</f>
        <v>180</v>
      </c>
      <c r="AI44" s="126">
        <f t="shared" ref="AI44:AI52" si="102">AE44+AF44+AH44+AG44</f>
        <v>1440</v>
      </c>
      <c r="AJ44" s="125"/>
      <c r="AK44" s="125"/>
      <c r="AL44" s="125"/>
      <c r="AM44" s="125"/>
      <c r="AN44" s="133">
        <f t="shared" ref="AN44:AN52" si="103">F44+I44+L44+P44+S44+X44+AB44+AF44+AJ44+AK44+AL44+AM44</f>
        <v>0</v>
      </c>
      <c r="AO44" s="125"/>
      <c r="AP44" s="137"/>
      <c r="AQ44" s="58" t="e">
        <f t="shared" ref="AQ44:AQ52" si="104">SUM(AN44/COUNT(F44,I44,L44,P44,S44,X44,AB44,AF44,AJ44,AK44,AL44,AM44))</f>
        <v>#DIV/0!</v>
      </c>
      <c r="AR44" s="112">
        <v>39</v>
      </c>
    </row>
    <row r="45" spans="1:44" hidden="1" x14ac:dyDescent="0.2">
      <c r="A45" s="112">
        <v>39</v>
      </c>
      <c r="B45" s="112"/>
      <c r="C45" s="52"/>
      <c r="D45" s="226"/>
      <c r="E45" s="52"/>
      <c r="F45" s="125"/>
      <c r="G45" s="115">
        <f t="shared" si="84"/>
        <v>180</v>
      </c>
      <c r="H45" s="126">
        <f t="shared" si="85"/>
        <v>180</v>
      </c>
      <c r="I45" s="125"/>
      <c r="J45" s="125">
        <f t="shared" si="86"/>
        <v>180</v>
      </c>
      <c r="K45" s="127">
        <f t="shared" si="87"/>
        <v>360</v>
      </c>
      <c r="L45" s="125"/>
      <c r="M45" s="125">
        <f t="shared" si="88"/>
        <v>180</v>
      </c>
      <c r="N45" s="128">
        <f t="shared" si="89"/>
        <v>0</v>
      </c>
      <c r="O45" s="136">
        <f t="shared" si="90"/>
        <v>540</v>
      </c>
      <c r="P45" s="125"/>
      <c r="Q45" s="125">
        <f t="shared" si="91"/>
        <v>180</v>
      </c>
      <c r="R45" s="129">
        <f t="shared" si="92"/>
        <v>720</v>
      </c>
      <c r="S45" s="125"/>
      <c r="T45" s="125">
        <f t="shared" si="93"/>
        <v>180</v>
      </c>
      <c r="U45" s="125">
        <f t="shared" si="94"/>
        <v>900</v>
      </c>
      <c r="V45" s="130">
        <f t="shared" si="95"/>
        <v>900</v>
      </c>
      <c r="W45" s="126">
        <f t="shared" si="96"/>
        <v>0</v>
      </c>
      <c r="X45" s="125"/>
      <c r="Y45" s="115"/>
      <c r="Z45" s="115">
        <f t="shared" si="97"/>
        <v>180</v>
      </c>
      <c r="AA45" s="131">
        <f t="shared" si="98"/>
        <v>1080</v>
      </c>
      <c r="AB45" s="125"/>
      <c r="AC45" s="115"/>
      <c r="AD45" s="125">
        <f t="shared" si="99"/>
        <v>180</v>
      </c>
      <c r="AE45" s="132">
        <f t="shared" si="100"/>
        <v>1260</v>
      </c>
      <c r="AF45" s="125"/>
      <c r="AG45" s="115"/>
      <c r="AH45" s="125">
        <f t="shared" si="101"/>
        <v>180</v>
      </c>
      <c r="AI45" s="126">
        <f t="shared" si="102"/>
        <v>1440</v>
      </c>
      <c r="AJ45" s="125"/>
      <c r="AK45" s="125"/>
      <c r="AL45" s="125"/>
      <c r="AM45" s="125"/>
      <c r="AN45" s="133">
        <f t="shared" si="103"/>
        <v>0</v>
      </c>
      <c r="AO45" s="125"/>
      <c r="AP45" s="137"/>
      <c r="AQ45" s="58" t="e">
        <f t="shared" si="104"/>
        <v>#DIV/0!</v>
      </c>
      <c r="AR45" s="112">
        <v>40</v>
      </c>
    </row>
    <row r="46" spans="1:44" hidden="1" x14ac:dyDescent="0.2">
      <c r="A46" s="112">
        <v>40</v>
      </c>
      <c r="B46" s="123"/>
      <c r="C46" s="52"/>
      <c r="D46" s="226"/>
      <c r="E46" s="52"/>
      <c r="F46" s="125"/>
      <c r="G46" s="115">
        <f t="shared" si="84"/>
        <v>180</v>
      </c>
      <c r="H46" s="126">
        <f t="shared" si="85"/>
        <v>180</v>
      </c>
      <c r="I46" s="125"/>
      <c r="J46" s="125">
        <f t="shared" si="86"/>
        <v>180</v>
      </c>
      <c r="K46" s="127">
        <f t="shared" si="87"/>
        <v>360</v>
      </c>
      <c r="L46" s="125"/>
      <c r="M46" s="125">
        <f t="shared" si="88"/>
        <v>180</v>
      </c>
      <c r="N46" s="128">
        <f t="shared" si="89"/>
        <v>0</v>
      </c>
      <c r="O46" s="136">
        <f t="shared" si="90"/>
        <v>540</v>
      </c>
      <c r="P46" s="125"/>
      <c r="Q46" s="125">
        <f t="shared" si="91"/>
        <v>180</v>
      </c>
      <c r="R46" s="129">
        <f t="shared" si="92"/>
        <v>720</v>
      </c>
      <c r="S46" s="125"/>
      <c r="T46" s="125">
        <f t="shared" si="93"/>
        <v>180</v>
      </c>
      <c r="U46" s="125">
        <f t="shared" si="94"/>
        <v>900</v>
      </c>
      <c r="V46" s="130">
        <f t="shared" si="95"/>
        <v>900</v>
      </c>
      <c r="W46" s="126">
        <f t="shared" si="96"/>
        <v>0</v>
      </c>
      <c r="X46" s="125"/>
      <c r="Y46" s="115"/>
      <c r="Z46" s="115">
        <f t="shared" si="97"/>
        <v>180</v>
      </c>
      <c r="AA46" s="131">
        <f t="shared" si="98"/>
        <v>1080</v>
      </c>
      <c r="AB46" s="125"/>
      <c r="AC46" s="115"/>
      <c r="AD46" s="125">
        <f t="shared" si="99"/>
        <v>180</v>
      </c>
      <c r="AE46" s="132">
        <f t="shared" si="100"/>
        <v>1260</v>
      </c>
      <c r="AF46" s="125"/>
      <c r="AG46" s="115"/>
      <c r="AH46" s="125">
        <f t="shared" si="101"/>
        <v>180</v>
      </c>
      <c r="AI46" s="126">
        <f t="shared" si="102"/>
        <v>1440</v>
      </c>
      <c r="AJ46" s="125"/>
      <c r="AK46" s="125"/>
      <c r="AL46" s="125"/>
      <c r="AM46" s="125"/>
      <c r="AN46" s="133">
        <f t="shared" si="103"/>
        <v>0</v>
      </c>
      <c r="AO46" s="125"/>
      <c r="AP46" s="137"/>
      <c r="AQ46" s="58" t="e">
        <f t="shared" si="104"/>
        <v>#DIV/0!</v>
      </c>
      <c r="AR46" s="123">
        <v>41</v>
      </c>
    </row>
    <row r="47" spans="1:44" hidden="1" x14ac:dyDescent="0.2">
      <c r="A47" s="112">
        <v>41</v>
      </c>
      <c r="B47" s="112"/>
      <c r="C47" s="52"/>
      <c r="D47" s="226"/>
      <c r="E47" s="52"/>
      <c r="F47" s="125"/>
      <c r="G47" s="115">
        <f t="shared" si="84"/>
        <v>180</v>
      </c>
      <c r="H47" s="126">
        <f t="shared" si="85"/>
        <v>180</v>
      </c>
      <c r="I47" s="125"/>
      <c r="J47" s="125">
        <f t="shared" si="86"/>
        <v>180</v>
      </c>
      <c r="K47" s="127">
        <f t="shared" si="87"/>
        <v>360</v>
      </c>
      <c r="L47" s="125"/>
      <c r="M47" s="125">
        <f t="shared" si="88"/>
        <v>180</v>
      </c>
      <c r="N47" s="128">
        <f t="shared" si="89"/>
        <v>0</v>
      </c>
      <c r="O47" s="136">
        <f t="shared" si="90"/>
        <v>540</v>
      </c>
      <c r="P47" s="125"/>
      <c r="Q47" s="125">
        <f t="shared" si="91"/>
        <v>180</v>
      </c>
      <c r="R47" s="129">
        <f t="shared" si="92"/>
        <v>720</v>
      </c>
      <c r="S47" s="125"/>
      <c r="T47" s="125">
        <f t="shared" si="93"/>
        <v>180</v>
      </c>
      <c r="U47" s="125">
        <f t="shared" si="94"/>
        <v>900</v>
      </c>
      <c r="V47" s="130">
        <f t="shared" si="95"/>
        <v>900</v>
      </c>
      <c r="W47" s="126">
        <f t="shared" si="96"/>
        <v>0</v>
      </c>
      <c r="X47" s="125"/>
      <c r="Y47" s="115"/>
      <c r="Z47" s="115">
        <f t="shared" si="97"/>
        <v>180</v>
      </c>
      <c r="AA47" s="131">
        <f t="shared" si="98"/>
        <v>1080</v>
      </c>
      <c r="AB47" s="125"/>
      <c r="AC47" s="115"/>
      <c r="AD47" s="125">
        <f t="shared" si="99"/>
        <v>180</v>
      </c>
      <c r="AE47" s="132">
        <f t="shared" si="100"/>
        <v>1260</v>
      </c>
      <c r="AF47" s="125"/>
      <c r="AG47" s="115"/>
      <c r="AH47" s="125">
        <f t="shared" si="101"/>
        <v>180</v>
      </c>
      <c r="AI47" s="126">
        <f t="shared" si="102"/>
        <v>1440</v>
      </c>
      <c r="AJ47" s="125"/>
      <c r="AK47" s="125"/>
      <c r="AL47" s="125"/>
      <c r="AM47" s="125"/>
      <c r="AN47" s="133">
        <f t="shared" si="103"/>
        <v>0</v>
      </c>
      <c r="AO47" s="125"/>
      <c r="AP47" s="134"/>
      <c r="AQ47" s="58" t="e">
        <f t="shared" si="104"/>
        <v>#DIV/0!</v>
      </c>
      <c r="AR47" s="112">
        <v>42</v>
      </c>
    </row>
    <row r="48" spans="1:44" hidden="1" x14ac:dyDescent="0.2">
      <c r="A48" s="112">
        <v>42</v>
      </c>
      <c r="B48" s="123"/>
      <c r="C48" s="52"/>
      <c r="D48" s="226"/>
      <c r="E48" s="52"/>
      <c r="F48" s="125"/>
      <c r="G48" s="115">
        <f t="shared" si="84"/>
        <v>180</v>
      </c>
      <c r="H48" s="126">
        <f t="shared" si="85"/>
        <v>180</v>
      </c>
      <c r="I48" s="125"/>
      <c r="J48" s="125">
        <f t="shared" si="86"/>
        <v>180</v>
      </c>
      <c r="K48" s="127">
        <f t="shared" si="87"/>
        <v>360</v>
      </c>
      <c r="L48" s="125"/>
      <c r="M48" s="125">
        <f t="shared" si="88"/>
        <v>180</v>
      </c>
      <c r="N48" s="128">
        <f t="shared" si="89"/>
        <v>0</v>
      </c>
      <c r="O48" s="136">
        <f t="shared" si="90"/>
        <v>540</v>
      </c>
      <c r="P48" s="125"/>
      <c r="Q48" s="125">
        <f t="shared" si="91"/>
        <v>180</v>
      </c>
      <c r="R48" s="129">
        <f t="shared" si="92"/>
        <v>720</v>
      </c>
      <c r="S48" s="125"/>
      <c r="T48" s="125">
        <f t="shared" si="93"/>
        <v>180</v>
      </c>
      <c r="U48" s="125">
        <f t="shared" si="94"/>
        <v>900</v>
      </c>
      <c r="V48" s="130">
        <f t="shared" si="95"/>
        <v>900</v>
      </c>
      <c r="W48" s="126">
        <f t="shared" si="96"/>
        <v>0</v>
      </c>
      <c r="X48" s="125"/>
      <c r="Y48" s="115"/>
      <c r="Z48" s="115">
        <f t="shared" si="97"/>
        <v>180</v>
      </c>
      <c r="AA48" s="131">
        <f t="shared" si="98"/>
        <v>1080</v>
      </c>
      <c r="AB48" s="125"/>
      <c r="AC48" s="115"/>
      <c r="AD48" s="125">
        <f t="shared" si="99"/>
        <v>180</v>
      </c>
      <c r="AE48" s="132">
        <f t="shared" si="100"/>
        <v>1260</v>
      </c>
      <c r="AF48" s="125"/>
      <c r="AG48" s="115"/>
      <c r="AH48" s="125">
        <f t="shared" si="101"/>
        <v>180</v>
      </c>
      <c r="AI48" s="126">
        <f t="shared" si="102"/>
        <v>1440</v>
      </c>
      <c r="AJ48" s="125"/>
      <c r="AK48" s="125"/>
      <c r="AL48" s="125"/>
      <c r="AM48" s="125"/>
      <c r="AN48" s="133">
        <f t="shared" si="103"/>
        <v>0</v>
      </c>
      <c r="AO48" s="125"/>
      <c r="AP48" s="137"/>
      <c r="AQ48" s="58" t="e">
        <f t="shared" si="104"/>
        <v>#DIV/0!</v>
      </c>
      <c r="AR48" s="112">
        <v>43</v>
      </c>
    </row>
    <row r="49" spans="1:44" hidden="1" x14ac:dyDescent="0.2">
      <c r="A49" s="112">
        <v>43</v>
      </c>
      <c r="B49" s="112"/>
      <c r="C49" s="52"/>
      <c r="D49" s="226"/>
      <c r="E49" s="52"/>
      <c r="F49" s="125"/>
      <c r="G49" s="115">
        <f t="shared" si="84"/>
        <v>180</v>
      </c>
      <c r="H49" s="126">
        <f t="shared" si="85"/>
        <v>180</v>
      </c>
      <c r="I49" s="125"/>
      <c r="J49" s="125">
        <f t="shared" si="86"/>
        <v>180</v>
      </c>
      <c r="K49" s="127">
        <f t="shared" si="87"/>
        <v>360</v>
      </c>
      <c r="L49" s="125"/>
      <c r="M49" s="125">
        <f t="shared" si="88"/>
        <v>180</v>
      </c>
      <c r="N49" s="128">
        <f t="shared" si="89"/>
        <v>0</v>
      </c>
      <c r="O49" s="136">
        <f t="shared" si="90"/>
        <v>540</v>
      </c>
      <c r="P49" s="125"/>
      <c r="Q49" s="125">
        <f t="shared" si="91"/>
        <v>180</v>
      </c>
      <c r="R49" s="129">
        <f t="shared" si="92"/>
        <v>720</v>
      </c>
      <c r="S49" s="125"/>
      <c r="T49" s="125">
        <f t="shared" si="93"/>
        <v>180</v>
      </c>
      <c r="U49" s="125">
        <f t="shared" si="94"/>
        <v>900</v>
      </c>
      <c r="V49" s="130">
        <f t="shared" si="95"/>
        <v>900</v>
      </c>
      <c r="W49" s="126">
        <f t="shared" si="96"/>
        <v>0</v>
      </c>
      <c r="X49" s="125"/>
      <c r="Y49" s="115"/>
      <c r="Z49" s="115">
        <f t="shared" si="97"/>
        <v>180</v>
      </c>
      <c r="AA49" s="131">
        <f t="shared" si="98"/>
        <v>1080</v>
      </c>
      <c r="AB49" s="125"/>
      <c r="AC49" s="115"/>
      <c r="AD49" s="125">
        <f t="shared" si="99"/>
        <v>180</v>
      </c>
      <c r="AE49" s="132">
        <f t="shared" si="100"/>
        <v>1260</v>
      </c>
      <c r="AF49" s="125"/>
      <c r="AG49" s="115"/>
      <c r="AH49" s="125">
        <f t="shared" si="101"/>
        <v>180</v>
      </c>
      <c r="AI49" s="126">
        <f t="shared" si="102"/>
        <v>1440</v>
      </c>
      <c r="AJ49" s="125"/>
      <c r="AK49" s="125"/>
      <c r="AL49" s="125"/>
      <c r="AM49" s="125"/>
      <c r="AN49" s="133">
        <f t="shared" si="103"/>
        <v>0</v>
      </c>
      <c r="AO49" s="125"/>
      <c r="AP49" s="137"/>
      <c r="AQ49" s="58" t="e">
        <f t="shared" si="104"/>
        <v>#DIV/0!</v>
      </c>
      <c r="AR49" s="123">
        <v>44</v>
      </c>
    </row>
    <row r="50" spans="1:44" hidden="1" x14ac:dyDescent="0.2">
      <c r="A50" s="112">
        <v>44</v>
      </c>
      <c r="B50" s="123"/>
      <c r="C50" s="52"/>
      <c r="D50" s="226"/>
      <c r="E50" s="52"/>
      <c r="F50" s="125"/>
      <c r="G50" s="115">
        <f t="shared" si="84"/>
        <v>180</v>
      </c>
      <c r="H50" s="126">
        <f t="shared" si="85"/>
        <v>180</v>
      </c>
      <c r="I50" s="125"/>
      <c r="J50" s="125">
        <f t="shared" si="86"/>
        <v>180</v>
      </c>
      <c r="K50" s="127">
        <f t="shared" si="87"/>
        <v>360</v>
      </c>
      <c r="L50" s="125"/>
      <c r="M50" s="125">
        <f t="shared" si="88"/>
        <v>180</v>
      </c>
      <c r="N50" s="128">
        <f t="shared" si="89"/>
        <v>0</v>
      </c>
      <c r="O50" s="136">
        <f t="shared" si="90"/>
        <v>540</v>
      </c>
      <c r="P50" s="125"/>
      <c r="Q50" s="125">
        <f t="shared" si="91"/>
        <v>180</v>
      </c>
      <c r="R50" s="129">
        <f t="shared" si="92"/>
        <v>720</v>
      </c>
      <c r="S50" s="125"/>
      <c r="T50" s="125">
        <f t="shared" si="93"/>
        <v>180</v>
      </c>
      <c r="U50" s="125">
        <f t="shared" si="94"/>
        <v>900</v>
      </c>
      <c r="V50" s="130">
        <f t="shared" si="95"/>
        <v>900</v>
      </c>
      <c r="W50" s="126">
        <f t="shared" si="96"/>
        <v>0</v>
      </c>
      <c r="X50" s="125"/>
      <c r="Y50" s="115"/>
      <c r="Z50" s="115">
        <f t="shared" si="97"/>
        <v>180</v>
      </c>
      <c r="AA50" s="131">
        <f t="shared" si="98"/>
        <v>1080</v>
      </c>
      <c r="AB50" s="125"/>
      <c r="AC50" s="115"/>
      <c r="AD50" s="125">
        <f t="shared" si="99"/>
        <v>180</v>
      </c>
      <c r="AE50" s="132">
        <f t="shared" si="100"/>
        <v>1260</v>
      </c>
      <c r="AF50" s="125"/>
      <c r="AG50" s="115"/>
      <c r="AH50" s="125">
        <f t="shared" si="101"/>
        <v>180</v>
      </c>
      <c r="AI50" s="126">
        <f t="shared" si="102"/>
        <v>1440</v>
      </c>
      <c r="AJ50" s="125"/>
      <c r="AK50" s="125"/>
      <c r="AL50" s="125"/>
      <c r="AM50" s="125"/>
      <c r="AN50" s="133">
        <f t="shared" si="103"/>
        <v>0</v>
      </c>
      <c r="AO50" s="125"/>
      <c r="AP50" s="137"/>
      <c r="AQ50" s="58" t="e">
        <f t="shared" si="104"/>
        <v>#DIV/0!</v>
      </c>
      <c r="AR50" s="112">
        <v>45</v>
      </c>
    </row>
    <row r="51" spans="1:44" hidden="1" x14ac:dyDescent="0.2">
      <c r="A51" s="112">
        <v>45</v>
      </c>
      <c r="B51" s="112"/>
      <c r="C51" s="52"/>
      <c r="D51" s="226"/>
      <c r="E51" s="52"/>
      <c r="F51" s="125"/>
      <c r="G51" s="115">
        <f t="shared" si="84"/>
        <v>180</v>
      </c>
      <c r="H51" s="126">
        <f t="shared" si="85"/>
        <v>180</v>
      </c>
      <c r="I51" s="125"/>
      <c r="J51" s="125">
        <f t="shared" si="86"/>
        <v>180</v>
      </c>
      <c r="K51" s="127">
        <f t="shared" si="87"/>
        <v>360</v>
      </c>
      <c r="L51" s="125"/>
      <c r="M51" s="125">
        <f t="shared" si="88"/>
        <v>180</v>
      </c>
      <c r="N51" s="128">
        <f t="shared" si="89"/>
        <v>0</v>
      </c>
      <c r="O51" s="136">
        <f t="shared" si="90"/>
        <v>540</v>
      </c>
      <c r="P51" s="125"/>
      <c r="Q51" s="125">
        <f t="shared" si="91"/>
        <v>180</v>
      </c>
      <c r="R51" s="129">
        <f t="shared" si="92"/>
        <v>720</v>
      </c>
      <c r="S51" s="125"/>
      <c r="T51" s="125">
        <f t="shared" si="93"/>
        <v>180</v>
      </c>
      <c r="U51" s="125">
        <f t="shared" si="94"/>
        <v>900</v>
      </c>
      <c r="V51" s="130">
        <f t="shared" si="95"/>
        <v>900</v>
      </c>
      <c r="W51" s="126">
        <f t="shared" si="96"/>
        <v>0</v>
      </c>
      <c r="X51" s="125"/>
      <c r="Y51" s="115"/>
      <c r="Z51" s="115">
        <f t="shared" si="97"/>
        <v>180</v>
      </c>
      <c r="AA51" s="131">
        <f t="shared" si="98"/>
        <v>1080</v>
      </c>
      <c r="AB51" s="125"/>
      <c r="AC51" s="115"/>
      <c r="AD51" s="125">
        <f t="shared" si="99"/>
        <v>180</v>
      </c>
      <c r="AE51" s="132">
        <f t="shared" si="100"/>
        <v>1260</v>
      </c>
      <c r="AF51" s="125"/>
      <c r="AG51" s="115"/>
      <c r="AH51" s="125">
        <f t="shared" si="101"/>
        <v>180</v>
      </c>
      <c r="AI51" s="126">
        <f t="shared" si="102"/>
        <v>1440</v>
      </c>
      <c r="AJ51" s="125"/>
      <c r="AK51" s="125"/>
      <c r="AL51" s="125"/>
      <c r="AM51" s="125"/>
      <c r="AN51" s="133">
        <f t="shared" si="103"/>
        <v>0</v>
      </c>
      <c r="AO51" s="125"/>
      <c r="AP51" s="137"/>
      <c r="AQ51" s="58" t="e">
        <f t="shared" si="104"/>
        <v>#DIV/0!</v>
      </c>
      <c r="AR51" s="112">
        <v>46</v>
      </c>
    </row>
    <row r="52" spans="1:44" hidden="1" x14ac:dyDescent="0.2">
      <c r="A52" s="112">
        <v>46</v>
      </c>
      <c r="B52" s="123"/>
      <c r="C52" s="52"/>
      <c r="D52" s="226"/>
      <c r="E52" s="52"/>
      <c r="F52" s="125"/>
      <c r="G52" s="115">
        <f t="shared" si="84"/>
        <v>180</v>
      </c>
      <c r="H52" s="126">
        <f t="shared" si="85"/>
        <v>180</v>
      </c>
      <c r="I52" s="125"/>
      <c r="J52" s="125">
        <f t="shared" si="86"/>
        <v>180</v>
      </c>
      <c r="K52" s="127">
        <f t="shared" si="87"/>
        <v>360</v>
      </c>
      <c r="L52" s="125"/>
      <c r="M52" s="125">
        <f t="shared" si="88"/>
        <v>180</v>
      </c>
      <c r="N52" s="128">
        <f t="shared" si="89"/>
        <v>0</v>
      </c>
      <c r="O52" s="136">
        <f t="shared" si="90"/>
        <v>540</v>
      </c>
      <c r="P52" s="125"/>
      <c r="Q52" s="125">
        <f t="shared" si="91"/>
        <v>180</v>
      </c>
      <c r="R52" s="129">
        <f t="shared" si="92"/>
        <v>720</v>
      </c>
      <c r="S52" s="125"/>
      <c r="T52" s="125">
        <f t="shared" si="93"/>
        <v>180</v>
      </c>
      <c r="U52" s="125">
        <f t="shared" si="94"/>
        <v>900</v>
      </c>
      <c r="V52" s="130">
        <f t="shared" si="95"/>
        <v>900</v>
      </c>
      <c r="W52" s="126">
        <f t="shared" si="96"/>
        <v>0</v>
      </c>
      <c r="X52" s="125"/>
      <c r="Y52" s="115"/>
      <c r="Z52" s="115">
        <f t="shared" si="97"/>
        <v>180</v>
      </c>
      <c r="AA52" s="131">
        <f t="shared" si="98"/>
        <v>1080</v>
      </c>
      <c r="AB52" s="125"/>
      <c r="AC52" s="115"/>
      <c r="AD52" s="125">
        <f t="shared" si="99"/>
        <v>180</v>
      </c>
      <c r="AE52" s="132">
        <f t="shared" si="100"/>
        <v>1260</v>
      </c>
      <c r="AF52" s="125"/>
      <c r="AG52" s="115"/>
      <c r="AH52" s="125">
        <f t="shared" si="101"/>
        <v>180</v>
      </c>
      <c r="AI52" s="126">
        <f t="shared" si="102"/>
        <v>1440</v>
      </c>
      <c r="AJ52" s="125"/>
      <c r="AK52" s="125"/>
      <c r="AL52" s="125"/>
      <c r="AM52" s="125"/>
      <c r="AN52" s="133">
        <f t="shared" si="103"/>
        <v>0</v>
      </c>
      <c r="AO52" s="125"/>
      <c r="AP52" s="137"/>
      <c r="AQ52" s="58" t="e">
        <f t="shared" si="104"/>
        <v>#DIV/0!</v>
      </c>
      <c r="AR52" s="123">
        <v>47</v>
      </c>
    </row>
    <row r="53" spans="1:44" hidden="1" x14ac:dyDescent="0.2">
      <c r="A53" s="112">
        <v>47</v>
      </c>
      <c r="B53" s="123"/>
      <c r="C53" s="52"/>
      <c r="D53" s="226"/>
      <c r="E53" s="52"/>
      <c r="F53" s="125"/>
      <c r="G53" s="115">
        <f>ROUNDDOWN((200-E53)*0.9, 0)</f>
        <v>180</v>
      </c>
      <c r="H53" s="126">
        <f>SUM(F53:G53)</f>
        <v>180</v>
      </c>
      <c r="I53" s="125"/>
      <c r="J53" s="125">
        <f>G53</f>
        <v>180</v>
      </c>
      <c r="K53" s="127">
        <f>F53+G53+I53+J53</f>
        <v>360</v>
      </c>
      <c r="L53" s="125"/>
      <c r="M53" s="125">
        <f>J53</f>
        <v>180</v>
      </c>
      <c r="N53" s="128">
        <f>F53+I53+L53</f>
        <v>0</v>
      </c>
      <c r="O53" s="136">
        <f>F53+G53+I53+J53+L53+M53</f>
        <v>540</v>
      </c>
      <c r="P53" s="125"/>
      <c r="Q53" s="125">
        <f>G53</f>
        <v>180</v>
      </c>
      <c r="R53" s="129">
        <f>O53+P53+Q53</f>
        <v>720</v>
      </c>
      <c r="S53" s="125"/>
      <c r="T53" s="125">
        <f>G53</f>
        <v>180</v>
      </c>
      <c r="U53" s="125">
        <f>G53+J53+M53+Q53+T53</f>
        <v>900</v>
      </c>
      <c r="V53" s="130">
        <f>R53+S53+T53</f>
        <v>900</v>
      </c>
      <c r="W53" s="126">
        <f>MAX(F53,I53,L53,P53,S53)</f>
        <v>0</v>
      </c>
      <c r="X53" s="125"/>
      <c r="Y53" s="115"/>
      <c r="Z53" s="115">
        <f>G53</f>
        <v>180</v>
      </c>
      <c r="AA53" s="131">
        <f>V53+X53+Z53+Y53</f>
        <v>1080</v>
      </c>
      <c r="AB53" s="125"/>
      <c r="AC53" s="115"/>
      <c r="AD53" s="125">
        <f>Z53</f>
        <v>180</v>
      </c>
      <c r="AE53" s="132">
        <f>AA53+AB53+AD53+AC53</f>
        <v>1260</v>
      </c>
      <c r="AF53" s="125"/>
      <c r="AG53" s="115"/>
      <c r="AH53" s="125">
        <f>Z53</f>
        <v>180</v>
      </c>
      <c r="AI53" s="126">
        <f>AE53+AF53+AH53+AG53</f>
        <v>1440</v>
      </c>
      <c r="AJ53" s="125"/>
      <c r="AK53" s="125"/>
      <c r="AL53" s="125"/>
      <c r="AM53" s="125"/>
      <c r="AN53" s="133">
        <f>F53+I53+L53+P53+S53+X53+AB53+AF53+AJ53+AK53+AL53+AM53</f>
        <v>0</v>
      </c>
      <c r="AO53" s="125"/>
      <c r="AP53" s="137"/>
      <c r="AQ53" s="58" t="e">
        <f>SUM(AN53/COUNT(F53,I53,L53,P53,S53,X53,AB53,AF53,AJ53,AK53,AL53,AM53))</f>
        <v>#DIV/0!</v>
      </c>
      <c r="AR53" s="112">
        <v>48</v>
      </c>
    </row>
    <row r="54" spans="1:44" hidden="1" x14ac:dyDescent="0.2">
      <c r="A54" s="112">
        <v>48</v>
      </c>
      <c r="B54" s="123"/>
      <c r="C54" s="52"/>
      <c r="D54" s="226"/>
      <c r="E54" s="52"/>
      <c r="F54" s="125"/>
      <c r="G54" s="115">
        <f>ROUNDDOWN((200-E54)*0.9, 0)</f>
        <v>180</v>
      </c>
      <c r="H54" s="126">
        <f>SUM(F54:G54)</f>
        <v>180</v>
      </c>
      <c r="I54" s="125"/>
      <c r="J54" s="125">
        <f>G54</f>
        <v>180</v>
      </c>
      <c r="K54" s="127">
        <f>F54+G54+I54+J54</f>
        <v>360</v>
      </c>
      <c r="L54" s="125"/>
      <c r="M54" s="125">
        <f>J54</f>
        <v>180</v>
      </c>
      <c r="N54" s="128">
        <f>F54+I54+L54</f>
        <v>0</v>
      </c>
      <c r="O54" s="136">
        <f>F54+G54+I54+J54+L54+M54</f>
        <v>540</v>
      </c>
      <c r="P54" s="125"/>
      <c r="Q54" s="125">
        <f>G54</f>
        <v>180</v>
      </c>
      <c r="R54" s="129">
        <f>O54+P54+Q54</f>
        <v>720</v>
      </c>
      <c r="S54" s="125"/>
      <c r="T54" s="125">
        <f>G54</f>
        <v>180</v>
      </c>
      <c r="U54" s="125">
        <f>G54+J54+M54+Q54+T54</f>
        <v>900</v>
      </c>
      <c r="V54" s="130">
        <f>R54+S54+T54</f>
        <v>900</v>
      </c>
      <c r="W54" s="126">
        <f>MAX(F54,I54,L54,P54,S54)</f>
        <v>0</v>
      </c>
      <c r="X54" s="125"/>
      <c r="Y54" s="115"/>
      <c r="Z54" s="115">
        <f>G54</f>
        <v>180</v>
      </c>
      <c r="AA54" s="131">
        <f>V54+X54+Z54+Y54</f>
        <v>1080</v>
      </c>
      <c r="AB54" s="125"/>
      <c r="AC54" s="115"/>
      <c r="AD54" s="125">
        <f>Z54</f>
        <v>180</v>
      </c>
      <c r="AE54" s="132">
        <f>AA54+AB54+AD54+AC54</f>
        <v>1260</v>
      </c>
      <c r="AF54" s="125"/>
      <c r="AG54" s="115"/>
      <c r="AH54" s="125">
        <f>Z54</f>
        <v>180</v>
      </c>
      <c r="AI54" s="126">
        <f>AE54+AF54+AH54+AG54</f>
        <v>1440</v>
      </c>
      <c r="AJ54" s="125"/>
      <c r="AK54" s="125"/>
      <c r="AL54" s="125"/>
      <c r="AM54" s="125"/>
      <c r="AN54" s="133">
        <f>F54+I54+L54+P54+S54+X54+AB54+AF54+AJ54+AK54+AL54+AM54</f>
        <v>0</v>
      </c>
      <c r="AO54" s="125"/>
      <c r="AP54" s="137"/>
      <c r="AQ54" s="58" t="e">
        <f>SUM(AN54/COUNT(F54,I54,L54,P54,S54,X54,AB54,AF54,AJ54,AK54,AL54,AM54))</f>
        <v>#DIV/0!</v>
      </c>
      <c r="AR54" s="112">
        <v>49</v>
      </c>
    </row>
    <row r="55" spans="1:44" x14ac:dyDescent="0.2">
      <c r="C55" s="52"/>
      <c r="D55" s="226"/>
      <c r="E55" s="53"/>
      <c r="F55" s="89"/>
      <c r="G55" s="89"/>
      <c r="H55" s="138"/>
      <c r="I55" s="89"/>
      <c r="J55" s="89"/>
      <c r="K55" s="138"/>
      <c r="L55" s="89"/>
      <c r="M55" s="89"/>
      <c r="N55" s="89"/>
      <c r="O55" s="138"/>
      <c r="P55" s="89"/>
      <c r="Q55" s="89"/>
      <c r="R55" s="138"/>
      <c r="S55" s="89"/>
      <c r="T55" s="89"/>
      <c r="U55" s="89"/>
      <c r="V55" s="138"/>
      <c r="W55" s="138"/>
      <c r="X55" s="89"/>
      <c r="Y55" s="89"/>
      <c r="Z55" s="89"/>
      <c r="AA55" s="138"/>
      <c r="AB55" s="89"/>
      <c r="AC55" s="89"/>
      <c r="AD55" s="89"/>
      <c r="AE55" s="138"/>
      <c r="AF55" s="89"/>
      <c r="AG55" s="89"/>
      <c r="AH55" s="89"/>
      <c r="AI55" s="138"/>
      <c r="AJ55" s="89"/>
      <c r="AK55" s="89"/>
      <c r="AL55" s="89"/>
      <c r="AM55" s="89"/>
      <c r="AN55" s="138"/>
      <c r="AO55" s="89"/>
      <c r="AR55" s="89"/>
    </row>
    <row r="56" spans="1:44" x14ac:dyDescent="0.2">
      <c r="C56" s="52"/>
      <c r="D56" s="93"/>
      <c r="N56" s="42">
        <f>MAX(N5:N54)</f>
        <v>621</v>
      </c>
      <c r="W56" s="42">
        <f>MAX(W5:W54)</f>
        <v>269</v>
      </c>
    </row>
    <row r="57" spans="1:44" x14ac:dyDescent="0.2">
      <c r="N57" s="16">
        <f>LARGE((N5:N25),2)</f>
        <v>605</v>
      </c>
      <c r="W57" s="16">
        <f>LARGE((W5:W25),2)</f>
        <v>267</v>
      </c>
    </row>
    <row r="58" spans="1:44" x14ac:dyDescent="0.2">
      <c r="C58" s="139"/>
    </row>
    <row r="60" spans="1:44" x14ac:dyDescent="0.2">
      <c r="C60" s="140"/>
      <c r="F60" s="2">
        <f>COUNTA(F5:F59)</f>
        <v>27</v>
      </c>
      <c r="I60" s="2">
        <f>COUNTA(I5:I59)</f>
        <v>27</v>
      </c>
      <c r="L60" s="2">
        <f>COUNTA(L5:L59)</f>
        <v>27</v>
      </c>
      <c r="P60" s="2">
        <f>COUNTA(P5:P59)</f>
        <v>27</v>
      </c>
      <c r="Q60" s="89"/>
      <c r="S60" s="2">
        <f>COUNTA(S5:S59)</f>
        <v>27</v>
      </c>
      <c r="X60" s="2">
        <f>COUNTA(X5:X59)</f>
        <v>16</v>
      </c>
      <c r="AB60" s="2">
        <f>COUNTA(AB5:AB59)</f>
        <v>16</v>
      </c>
      <c r="AF60" s="2">
        <f>COUNTA(AF5:AF59)</f>
        <v>16</v>
      </c>
      <c r="AJ60" s="2">
        <f>COUNTA(AJ5:AJ59)</f>
        <v>2</v>
      </c>
      <c r="AK60" s="2">
        <f>COUNTA(AK5:AK59)</f>
        <v>2</v>
      </c>
      <c r="AL60" s="2">
        <f>COUNTA(AL5:AL59)</f>
        <v>2</v>
      </c>
      <c r="AM60" s="2">
        <f>COUNTA(AM5:AM59)</f>
        <v>2</v>
      </c>
      <c r="AN60" s="42">
        <f>SUM(E60:AM60)</f>
        <v>191</v>
      </c>
    </row>
    <row r="61" spans="1:44" x14ac:dyDescent="0.2">
      <c r="Q61" s="89"/>
    </row>
    <row r="62" spans="1:44" x14ac:dyDescent="0.2">
      <c r="C62" s="140"/>
      <c r="Q62" s="89"/>
    </row>
  </sheetData>
  <sortState xmlns:xlrd2="http://schemas.microsoft.com/office/spreadsheetml/2017/richdata2" ref="C5:AQ21">
    <sortCondition descending="1" ref="AI5:AI21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7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9" bestFit="1" customWidth="1"/>
    <col min="2" max="2" width="3.28515625" style="89" customWidth="1"/>
    <col min="3" max="3" width="20.42578125" style="53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42" customWidth="1"/>
    <col min="9" max="9" width="3.5703125" style="16" customWidth="1"/>
    <col min="10" max="10" width="3.7109375" style="16" customWidth="1"/>
    <col min="11" max="11" width="3.5703125" style="42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42" customWidth="1"/>
    <col min="16" max="16" width="3.5703125" style="16" customWidth="1"/>
    <col min="17" max="17" width="3.7109375" style="16" customWidth="1"/>
    <col min="18" max="18" width="4.42578125" style="42" customWidth="1"/>
    <col min="19" max="19" width="3.5703125" style="16" customWidth="1"/>
    <col min="20" max="21" width="3.7109375" style="16" customWidth="1"/>
    <col min="22" max="22" width="4.5703125" style="42" customWidth="1"/>
    <col min="23" max="23" width="6.140625" style="42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42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42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42" bestFit="1" customWidth="1"/>
    <col min="36" max="39" width="3.5703125" style="16" customWidth="1"/>
    <col min="40" max="40" width="4.85546875" style="42" customWidth="1"/>
    <col min="41" max="41" width="3.7109375" style="2" customWidth="1"/>
    <col min="42" max="42" width="5" style="2" customWidth="1"/>
    <col min="43" max="43" width="7.42578125" style="85" bestFit="1" customWidth="1"/>
    <col min="44" max="44" width="2.85546875" style="2" customWidth="1"/>
    <col min="45" max="16384" width="8.85546875" style="2"/>
  </cols>
  <sheetData>
    <row r="1" spans="1:44" x14ac:dyDescent="0.2">
      <c r="C1" s="30" t="s">
        <v>400</v>
      </c>
      <c r="D1" s="30"/>
      <c r="E1" s="30"/>
      <c r="H1" s="163"/>
      <c r="I1" s="164"/>
      <c r="J1" s="164"/>
      <c r="U1" s="90"/>
      <c r="V1" s="91"/>
      <c r="W1" s="92" t="s">
        <v>61</v>
      </c>
    </row>
    <row r="2" spans="1:44" x14ac:dyDescent="0.2">
      <c r="C2" s="93"/>
      <c r="D2" s="39"/>
      <c r="E2" s="39"/>
      <c r="H2" s="16"/>
      <c r="K2" s="16"/>
      <c r="N2" s="261" t="s">
        <v>73</v>
      </c>
      <c r="O2" s="261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141" t="s">
        <v>11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P3" s="98"/>
      <c r="AQ3" s="142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100" t="s">
        <v>78</v>
      </c>
      <c r="E4" s="99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92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6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110" t="s">
        <v>71</v>
      </c>
      <c r="AQ4" s="143" t="s">
        <v>72</v>
      </c>
    </row>
    <row r="5" spans="1:44" x14ac:dyDescent="0.2">
      <c r="A5" s="135">
        <v>1</v>
      </c>
      <c r="B5" s="135"/>
      <c r="C5" s="2" t="s">
        <v>312</v>
      </c>
      <c r="D5" s="114" t="s">
        <v>447</v>
      </c>
      <c r="E5" s="113">
        <v>118</v>
      </c>
      <c r="F5" s="115">
        <v>130</v>
      </c>
      <c r="G5" s="115">
        <f>ROUNDDOWN((200-E5)*0.9, 0)</f>
        <v>73</v>
      </c>
      <c r="H5" s="116">
        <f>SUM(F5:G5)</f>
        <v>203</v>
      </c>
      <c r="I5" s="115">
        <v>190</v>
      </c>
      <c r="J5" s="115">
        <f>G5</f>
        <v>73</v>
      </c>
      <c r="K5" s="117">
        <f>F5+G5+I5+J5</f>
        <v>466</v>
      </c>
      <c r="L5" s="115">
        <v>178</v>
      </c>
      <c r="M5" s="115">
        <f>J5</f>
        <v>73</v>
      </c>
      <c r="N5" s="135">
        <f>F5+I5+L5</f>
        <v>498</v>
      </c>
      <c r="O5" s="118">
        <f>F5+G5+I5+J5+L5+M5</f>
        <v>717</v>
      </c>
      <c r="P5" s="115">
        <v>176</v>
      </c>
      <c r="Q5" s="115">
        <f>G5</f>
        <v>73</v>
      </c>
      <c r="R5" s="119">
        <f>O5+P5+Q5</f>
        <v>966</v>
      </c>
      <c r="S5" s="115">
        <v>178</v>
      </c>
      <c r="T5" s="115">
        <f>G5</f>
        <v>73</v>
      </c>
      <c r="U5" s="115">
        <f>G5+J5+M5+Q5+T5</f>
        <v>365</v>
      </c>
      <c r="V5" s="120">
        <f>R5+S5+T5</f>
        <v>1217</v>
      </c>
      <c r="W5" s="126">
        <f>MAX(F5,I5,L5,P5,S5)</f>
        <v>190</v>
      </c>
      <c r="X5" s="115">
        <v>145</v>
      </c>
      <c r="Y5" s="115">
        <v>30</v>
      </c>
      <c r="Z5" s="125">
        <f>G5</f>
        <v>73</v>
      </c>
      <c r="AA5" s="121">
        <f>V5+X5+Z5+Y5</f>
        <v>1465</v>
      </c>
      <c r="AB5" s="115">
        <v>140</v>
      </c>
      <c r="AC5" s="115">
        <v>30</v>
      </c>
      <c r="AD5" s="125">
        <f>G5</f>
        <v>73</v>
      </c>
      <c r="AE5" s="120">
        <f>AA5+AB5+AD5+AC5</f>
        <v>1708</v>
      </c>
      <c r="AF5" s="115">
        <v>187</v>
      </c>
      <c r="AG5" s="115">
        <v>30</v>
      </c>
      <c r="AH5" s="125">
        <f>G5</f>
        <v>73</v>
      </c>
      <c r="AI5" s="116">
        <f>AE5+AF5+AH5+AG5</f>
        <v>1998</v>
      </c>
      <c r="AJ5" s="115"/>
      <c r="AK5" s="115"/>
      <c r="AL5" s="115"/>
      <c r="AM5" s="115">
        <v>155</v>
      </c>
      <c r="AN5" s="122">
        <f>F5+I5+L5+P5+S5+X5+AB5+AF5+AJ5+AK5+AL5+AM5</f>
        <v>1479</v>
      </c>
      <c r="AO5" s="115">
        <v>1</v>
      </c>
      <c r="AP5" s="209">
        <v>100</v>
      </c>
      <c r="AQ5" s="58">
        <f>SUM(AN5/COUNT(F5,I5,L5,P5,S5,X5,AB5,AF5,AJ5,AK5,AL5,AM5))</f>
        <v>164.33333333333334</v>
      </c>
      <c r="AR5" s="135">
        <v>1</v>
      </c>
    </row>
    <row r="6" spans="1:44" x14ac:dyDescent="0.2">
      <c r="A6" s="135">
        <v>2</v>
      </c>
      <c r="B6" s="135"/>
      <c r="C6" s="2" t="s">
        <v>315</v>
      </c>
      <c r="D6" s="114" t="s">
        <v>446</v>
      </c>
      <c r="E6" s="113">
        <v>133</v>
      </c>
      <c r="F6" s="115">
        <v>156</v>
      </c>
      <c r="G6" s="115">
        <f>ROUNDDOWN((200-E6)*0.9, 0)</f>
        <v>60</v>
      </c>
      <c r="H6" s="116">
        <f>SUM(F6:G6)</f>
        <v>216</v>
      </c>
      <c r="I6" s="115">
        <v>138</v>
      </c>
      <c r="J6" s="115">
        <f>G6</f>
        <v>60</v>
      </c>
      <c r="K6" s="117">
        <f>F6+G6+I6+J6</f>
        <v>414</v>
      </c>
      <c r="L6" s="115">
        <v>121</v>
      </c>
      <c r="M6" s="115">
        <f>J6</f>
        <v>60</v>
      </c>
      <c r="N6" s="135">
        <f>F6+I6+L6</f>
        <v>415</v>
      </c>
      <c r="O6" s="118">
        <f>F6+G6+I6+J6+L6+M6</f>
        <v>595</v>
      </c>
      <c r="P6" s="115">
        <v>153</v>
      </c>
      <c r="Q6" s="115">
        <f>G6</f>
        <v>60</v>
      </c>
      <c r="R6" s="119">
        <f>O6+P6+Q6</f>
        <v>808</v>
      </c>
      <c r="S6" s="115">
        <v>152</v>
      </c>
      <c r="T6" s="115">
        <f>G6</f>
        <v>60</v>
      </c>
      <c r="U6" s="115">
        <f>G6+J6+M6+Q6+T6</f>
        <v>300</v>
      </c>
      <c r="V6" s="120">
        <f>R6+S6+T6</f>
        <v>1020</v>
      </c>
      <c r="W6" s="126">
        <f>MAX(F6,I6,L6,P6,S6)</f>
        <v>156</v>
      </c>
      <c r="X6" s="115">
        <v>155</v>
      </c>
      <c r="Y6" s="115">
        <v>0</v>
      </c>
      <c r="Z6" s="125">
        <f>G6</f>
        <v>60</v>
      </c>
      <c r="AA6" s="121">
        <f>V6+X6+Z6+Y6</f>
        <v>1235</v>
      </c>
      <c r="AB6" s="115">
        <v>128</v>
      </c>
      <c r="AC6" s="115">
        <v>30</v>
      </c>
      <c r="AD6" s="125">
        <f>G6</f>
        <v>60</v>
      </c>
      <c r="AE6" s="120">
        <f>AA6+AB6+AD6+AC6</f>
        <v>1453</v>
      </c>
      <c r="AF6" s="115">
        <v>132</v>
      </c>
      <c r="AG6" s="115">
        <v>0</v>
      </c>
      <c r="AH6" s="125">
        <f>G6</f>
        <v>60</v>
      </c>
      <c r="AI6" s="116">
        <f>AE6+AF6+AH6+AG6</f>
        <v>1645</v>
      </c>
      <c r="AJ6" s="115"/>
      <c r="AK6" s="115">
        <v>218</v>
      </c>
      <c r="AL6" s="115">
        <v>176</v>
      </c>
      <c r="AM6" s="115">
        <v>145</v>
      </c>
      <c r="AN6" s="122">
        <f>F6+I6+L6+P6+S6+X6+AB6+AF6+AJ6+AK6+AL6+AM6</f>
        <v>1674</v>
      </c>
      <c r="AO6" s="115">
        <v>2</v>
      </c>
      <c r="AP6" s="209">
        <v>75</v>
      </c>
      <c r="AQ6" s="58">
        <f>SUM(AN6/COUNT(F6,I6,L6,P6,S6,X6,AB6,AF6,AJ6,AK6,AL6,AM6))</f>
        <v>152.18181818181819</v>
      </c>
      <c r="AR6" s="135">
        <v>2</v>
      </c>
    </row>
    <row r="7" spans="1:44" x14ac:dyDescent="0.2">
      <c r="A7" s="135">
        <v>3</v>
      </c>
      <c r="B7" s="184"/>
      <c r="C7" s="2" t="s">
        <v>381</v>
      </c>
      <c r="D7" s="114" t="s">
        <v>448</v>
      </c>
      <c r="E7" s="113">
        <v>118</v>
      </c>
      <c r="F7" s="115">
        <v>176</v>
      </c>
      <c r="G7" s="115">
        <f>ROUNDDOWN((200-E7)*0.9, 0)</f>
        <v>73</v>
      </c>
      <c r="H7" s="116">
        <f>SUM(F7:G7)</f>
        <v>249</v>
      </c>
      <c r="I7" s="115">
        <v>117</v>
      </c>
      <c r="J7" s="115">
        <f>G7</f>
        <v>73</v>
      </c>
      <c r="K7" s="117">
        <f>F7+G7+I7+J7</f>
        <v>439</v>
      </c>
      <c r="L7" s="115">
        <v>115</v>
      </c>
      <c r="M7" s="115">
        <f>J7</f>
        <v>73</v>
      </c>
      <c r="N7" s="135">
        <f>F7+I7+L7</f>
        <v>408</v>
      </c>
      <c r="O7" s="118">
        <f>F7+G7+I7+J7+L7+M7</f>
        <v>627</v>
      </c>
      <c r="P7" s="115">
        <v>138</v>
      </c>
      <c r="Q7" s="115">
        <f>G7</f>
        <v>73</v>
      </c>
      <c r="R7" s="119">
        <f>O7+P7+Q7</f>
        <v>838</v>
      </c>
      <c r="S7" s="115">
        <v>133</v>
      </c>
      <c r="T7" s="115">
        <f>G7</f>
        <v>73</v>
      </c>
      <c r="U7" s="115">
        <f>G7+J7+M7+Q7+T7</f>
        <v>365</v>
      </c>
      <c r="V7" s="120">
        <f>R7+S7+T7</f>
        <v>1044</v>
      </c>
      <c r="W7" s="126">
        <f>MAX(F7,I7,L7,P7,S7)</f>
        <v>176</v>
      </c>
      <c r="X7" s="115">
        <v>106</v>
      </c>
      <c r="Y7" s="115">
        <v>30</v>
      </c>
      <c r="Z7" s="125">
        <f>G7</f>
        <v>73</v>
      </c>
      <c r="AA7" s="121">
        <f>V7+X7+Z7+Y7</f>
        <v>1253</v>
      </c>
      <c r="AB7" s="115">
        <v>96</v>
      </c>
      <c r="AC7" s="115">
        <v>0</v>
      </c>
      <c r="AD7" s="125">
        <f>G7</f>
        <v>73</v>
      </c>
      <c r="AE7" s="120">
        <f>AA7+AB7+AD7+AC7</f>
        <v>1422</v>
      </c>
      <c r="AF7" s="115">
        <v>129</v>
      </c>
      <c r="AG7" s="115">
        <v>30</v>
      </c>
      <c r="AH7" s="125">
        <f>G7</f>
        <v>73</v>
      </c>
      <c r="AI7" s="116">
        <f>AE7+AF7+AH7+AG7</f>
        <v>1654</v>
      </c>
      <c r="AJ7" s="115"/>
      <c r="AK7" s="115"/>
      <c r="AL7" s="115">
        <v>129</v>
      </c>
      <c r="AM7" s="115"/>
      <c r="AN7" s="122">
        <f>F7+I7+L7+P7+S7+X7+AB7+AF7+AJ7+AK7+AL7+AM7</f>
        <v>1139</v>
      </c>
      <c r="AO7" s="115">
        <v>3</v>
      </c>
      <c r="AP7" s="209">
        <v>25</v>
      </c>
      <c r="AQ7" s="58">
        <f>SUM(AN7/COUNT(F7,I7,L7,P7,S7,X7,AB7,AF7,AJ7,AK7,AL7,AM7))</f>
        <v>126.55555555555556</v>
      </c>
      <c r="AR7" s="135">
        <v>3</v>
      </c>
    </row>
    <row r="8" spans="1:44" x14ac:dyDescent="0.2">
      <c r="A8" s="135">
        <v>4</v>
      </c>
      <c r="B8" s="135"/>
      <c r="C8" s="2" t="s">
        <v>354</v>
      </c>
      <c r="D8" s="114" t="s">
        <v>445</v>
      </c>
      <c r="E8" s="113">
        <v>157</v>
      </c>
      <c r="F8" s="115">
        <v>190</v>
      </c>
      <c r="G8" s="115">
        <f>ROUNDDOWN((200-E8)*0.9, 0)</f>
        <v>38</v>
      </c>
      <c r="H8" s="116">
        <f>SUM(F8:G8)</f>
        <v>228</v>
      </c>
      <c r="I8" s="115">
        <v>117</v>
      </c>
      <c r="J8" s="115">
        <f>G8</f>
        <v>38</v>
      </c>
      <c r="K8" s="117">
        <f>F8+G8+I8+J8</f>
        <v>383</v>
      </c>
      <c r="L8" s="115">
        <v>136</v>
      </c>
      <c r="M8" s="115">
        <f>J8</f>
        <v>38</v>
      </c>
      <c r="N8" s="135">
        <f>F8+I8+L8</f>
        <v>443</v>
      </c>
      <c r="O8" s="118">
        <f>F8+G8+I8+J8+L8+M8</f>
        <v>557</v>
      </c>
      <c r="P8" s="115">
        <v>139</v>
      </c>
      <c r="Q8" s="115">
        <f>G8</f>
        <v>38</v>
      </c>
      <c r="R8" s="119">
        <f>O8+P8+Q8</f>
        <v>734</v>
      </c>
      <c r="S8" s="115">
        <v>121</v>
      </c>
      <c r="T8" s="115">
        <f>G8</f>
        <v>38</v>
      </c>
      <c r="U8" s="115">
        <f>G8+J8+M8+Q8+T8</f>
        <v>190</v>
      </c>
      <c r="V8" s="120">
        <f>R8+S8+T8</f>
        <v>893</v>
      </c>
      <c r="W8" s="126">
        <f>MAX(F8,I8,L8,P8,S8)</f>
        <v>190</v>
      </c>
      <c r="X8" s="115">
        <v>118</v>
      </c>
      <c r="Y8" s="115">
        <v>0</v>
      </c>
      <c r="Z8" s="125">
        <f>G8</f>
        <v>38</v>
      </c>
      <c r="AA8" s="121">
        <f>V8+X8+Z8+Y8</f>
        <v>1049</v>
      </c>
      <c r="AB8" s="115">
        <v>138</v>
      </c>
      <c r="AC8" s="115">
        <v>0</v>
      </c>
      <c r="AD8" s="125">
        <f>G8</f>
        <v>38</v>
      </c>
      <c r="AE8" s="120">
        <f>AA8+AB8+AD8+AC8</f>
        <v>1225</v>
      </c>
      <c r="AF8" s="115">
        <v>190</v>
      </c>
      <c r="AG8" s="115">
        <v>0</v>
      </c>
      <c r="AH8" s="125">
        <f>G8</f>
        <v>38</v>
      </c>
      <c r="AI8" s="116">
        <f>AE8+AF8+AH8+AG8</f>
        <v>1453</v>
      </c>
      <c r="AJ8" s="115"/>
      <c r="AK8" s="115">
        <v>183</v>
      </c>
      <c r="AL8" s="115"/>
      <c r="AM8" s="115"/>
      <c r="AN8" s="122">
        <f>F8+I8+L8+P8+S8+X8+AB8+AF8+AJ8+AK8+AL8+AM8</f>
        <v>1332</v>
      </c>
      <c r="AO8" s="115">
        <v>4</v>
      </c>
      <c r="AP8" s="209">
        <v>21</v>
      </c>
      <c r="AQ8" s="58">
        <f>SUM(AN8/COUNT(F8,I8,L8,P8,S8,X8,AB8,AF8,AJ8,AK8,AL8,AM8))</f>
        <v>148</v>
      </c>
      <c r="AR8" s="135">
        <v>4</v>
      </c>
    </row>
    <row r="9" spans="1:44" hidden="1" x14ac:dyDescent="0.2">
      <c r="A9" s="135">
        <v>5</v>
      </c>
      <c r="B9" s="135"/>
      <c r="C9" s="52"/>
      <c r="D9" s="114"/>
      <c r="E9" s="113"/>
      <c r="F9" s="125"/>
      <c r="G9" s="115">
        <f t="shared" ref="G9:G11" si="0">ROUNDDOWN((200-E9)*0.9, 0)</f>
        <v>180</v>
      </c>
      <c r="H9" s="116">
        <f t="shared" ref="H9:H11" si="1">SUM(F9:G9)</f>
        <v>180</v>
      </c>
      <c r="I9" s="115"/>
      <c r="J9" s="115">
        <f t="shared" ref="J9:J11" si="2">G9</f>
        <v>180</v>
      </c>
      <c r="K9" s="117">
        <f t="shared" ref="K9:K11" si="3">F9+G9+I9+J9</f>
        <v>360</v>
      </c>
      <c r="L9" s="115"/>
      <c r="M9" s="115">
        <f t="shared" ref="M9:M11" si="4">J9</f>
        <v>180</v>
      </c>
      <c r="N9" s="135">
        <f t="shared" ref="N9:N11" si="5">F9+I9+L9</f>
        <v>0</v>
      </c>
      <c r="O9" s="118">
        <f t="shared" ref="O9:O11" si="6">F9+G9+I9+J9+L9+M9</f>
        <v>540</v>
      </c>
      <c r="P9" s="115"/>
      <c r="Q9" s="115">
        <f t="shared" ref="Q9:Q11" si="7">G9</f>
        <v>180</v>
      </c>
      <c r="R9" s="119">
        <f t="shared" ref="R9:R11" si="8">O9+P9+Q9</f>
        <v>720</v>
      </c>
      <c r="S9" s="115"/>
      <c r="T9" s="115">
        <f t="shared" ref="T9:T11" si="9">G9</f>
        <v>180</v>
      </c>
      <c r="U9" s="115">
        <f t="shared" ref="U9:U11" si="10">G9+J9+M9+Q9+T9</f>
        <v>900</v>
      </c>
      <c r="V9" s="120">
        <f t="shared" ref="V9:V11" si="11">R9+S9+T9</f>
        <v>900</v>
      </c>
      <c r="W9" s="126">
        <f t="shared" ref="W9:W11" si="12">MAX(F9,I9,L9,P9,S9)</f>
        <v>0</v>
      </c>
      <c r="X9" s="115"/>
      <c r="Y9" s="115"/>
      <c r="Z9" s="125">
        <f t="shared" ref="Z9:Z11" si="13">G9</f>
        <v>180</v>
      </c>
      <c r="AA9" s="121">
        <f t="shared" ref="AA9:AA11" si="14">V9+X9+Z9+Y9</f>
        <v>1080</v>
      </c>
      <c r="AB9" s="115"/>
      <c r="AC9" s="115"/>
      <c r="AD9" s="125">
        <f t="shared" ref="AD9:AD11" si="15">G9</f>
        <v>180</v>
      </c>
      <c r="AE9" s="120">
        <f t="shared" ref="AE9:AE11" si="16">AA9+AB9+AD9+AC9</f>
        <v>1260</v>
      </c>
      <c r="AF9" s="115"/>
      <c r="AG9" s="115"/>
      <c r="AH9" s="125">
        <f t="shared" ref="AH9:AH11" si="17">G9</f>
        <v>180</v>
      </c>
      <c r="AI9" s="116">
        <f t="shared" ref="AI9:AI11" si="18">AE9+AF9+AH9+AG9</f>
        <v>1440</v>
      </c>
      <c r="AJ9" s="115"/>
      <c r="AK9" s="115"/>
      <c r="AL9" s="115"/>
      <c r="AM9" s="115"/>
      <c r="AN9" s="122">
        <f t="shared" ref="AN9:AN11" si="19">F9+I9+L9+P9+S9+X9+AB9+AF9+AJ9+AK9+AL9+AM9</f>
        <v>0</v>
      </c>
      <c r="AO9" s="115"/>
      <c r="AP9" s="115"/>
      <c r="AQ9" s="58" t="e">
        <f t="shared" ref="AQ9:AQ11" si="20">SUM(AN9/COUNT(F9,I9,L9,P9,S9,X9,AB9,AF9,AJ9,AK9,AL9,AM9))</f>
        <v>#DIV/0!</v>
      </c>
      <c r="AR9" s="135">
        <v>5</v>
      </c>
    </row>
    <row r="10" spans="1:44" hidden="1" x14ac:dyDescent="0.2">
      <c r="A10" s="135">
        <v>6</v>
      </c>
      <c r="B10" s="135"/>
      <c r="C10" s="52"/>
      <c r="D10" s="114"/>
      <c r="E10" s="113"/>
      <c r="F10" s="115"/>
      <c r="G10" s="115">
        <f t="shared" si="0"/>
        <v>180</v>
      </c>
      <c r="H10" s="116">
        <f t="shared" si="1"/>
        <v>180</v>
      </c>
      <c r="I10" s="115"/>
      <c r="J10" s="115">
        <f t="shared" si="2"/>
        <v>180</v>
      </c>
      <c r="K10" s="117">
        <f t="shared" si="3"/>
        <v>360</v>
      </c>
      <c r="L10" s="115"/>
      <c r="M10" s="115">
        <f t="shared" si="4"/>
        <v>180</v>
      </c>
      <c r="N10" s="135">
        <f t="shared" si="5"/>
        <v>0</v>
      </c>
      <c r="O10" s="118">
        <f t="shared" si="6"/>
        <v>540</v>
      </c>
      <c r="P10" s="115"/>
      <c r="Q10" s="115">
        <f t="shared" si="7"/>
        <v>180</v>
      </c>
      <c r="R10" s="119">
        <f t="shared" si="8"/>
        <v>720</v>
      </c>
      <c r="S10" s="115"/>
      <c r="T10" s="115">
        <f t="shared" si="9"/>
        <v>180</v>
      </c>
      <c r="U10" s="115">
        <f t="shared" si="10"/>
        <v>900</v>
      </c>
      <c r="V10" s="120">
        <f t="shared" si="11"/>
        <v>900</v>
      </c>
      <c r="W10" s="126">
        <f t="shared" si="12"/>
        <v>0</v>
      </c>
      <c r="X10" s="115"/>
      <c r="Y10" s="115"/>
      <c r="Z10" s="125">
        <f t="shared" si="13"/>
        <v>180</v>
      </c>
      <c r="AA10" s="121">
        <f t="shared" si="14"/>
        <v>1080</v>
      </c>
      <c r="AB10" s="115"/>
      <c r="AC10" s="115"/>
      <c r="AD10" s="125">
        <f t="shared" si="15"/>
        <v>180</v>
      </c>
      <c r="AE10" s="120">
        <f t="shared" si="16"/>
        <v>1260</v>
      </c>
      <c r="AF10" s="115"/>
      <c r="AG10" s="115"/>
      <c r="AH10" s="125">
        <f t="shared" si="17"/>
        <v>180</v>
      </c>
      <c r="AI10" s="116">
        <f t="shared" si="18"/>
        <v>1440</v>
      </c>
      <c r="AJ10" s="115"/>
      <c r="AK10" s="115"/>
      <c r="AL10" s="115"/>
      <c r="AM10" s="115"/>
      <c r="AN10" s="122">
        <f t="shared" si="19"/>
        <v>0</v>
      </c>
      <c r="AO10" s="115"/>
      <c r="AP10" s="209"/>
      <c r="AQ10" s="58" t="e">
        <f t="shared" si="20"/>
        <v>#DIV/0!</v>
      </c>
      <c r="AR10" s="135">
        <v>6</v>
      </c>
    </row>
    <row r="11" spans="1:44" hidden="1" x14ac:dyDescent="0.2">
      <c r="A11" s="135">
        <v>7</v>
      </c>
      <c r="B11" s="135"/>
      <c r="C11" s="52"/>
      <c r="D11" s="114"/>
      <c r="E11" s="113"/>
      <c r="F11" s="115"/>
      <c r="G11" s="115">
        <f t="shared" si="0"/>
        <v>180</v>
      </c>
      <c r="H11" s="116">
        <f t="shared" si="1"/>
        <v>180</v>
      </c>
      <c r="I11" s="115"/>
      <c r="J11" s="115">
        <f t="shared" si="2"/>
        <v>180</v>
      </c>
      <c r="K11" s="117">
        <f t="shared" si="3"/>
        <v>360</v>
      </c>
      <c r="L11" s="115"/>
      <c r="M11" s="115">
        <f t="shared" si="4"/>
        <v>180</v>
      </c>
      <c r="N11" s="135">
        <f t="shared" si="5"/>
        <v>0</v>
      </c>
      <c r="O11" s="118">
        <f t="shared" si="6"/>
        <v>540</v>
      </c>
      <c r="P11" s="115"/>
      <c r="Q11" s="115">
        <f t="shared" si="7"/>
        <v>180</v>
      </c>
      <c r="R11" s="119">
        <f t="shared" si="8"/>
        <v>720</v>
      </c>
      <c r="S11" s="115"/>
      <c r="T11" s="115">
        <f t="shared" si="9"/>
        <v>180</v>
      </c>
      <c r="U11" s="115">
        <f t="shared" si="10"/>
        <v>900</v>
      </c>
      <c r="V11" s="120">
        <f t="shared" si="11"/>
        <v>900</v>
      </c>
      <c r="W11" s="126">
        <f t="shared" si="12"/>
        <v>0</v>
      </c>
      <c r="X11" s="115"/>
      <c r="Y11" s="115"/>
      <c r="Z11" s="125">
        <f t="shared" si="13"/>
        <v>180</v>
      </c>
      <c r="AA11" s="121">
        <f t="shared" si="14"/>
        <v>1080</v>
      </c>
      <c r="AB11" s="115"/>
      <c r="AC11" s="115"/>
      <c r="AD11" s="125">
        <f t="shared" si="15"/>
        <v>180</v>
      </c>
      <c r="AE11" s="120">
        <f t="shared" si="16"/>
        <v>1260</v>
      </c>
      <c r="AF11" s="115"/>
      <c r="AG11" s="115"/>
      <c r="AH11" s="125">
        <f t="shared" si="17"/>
        <v>180</v>
      </c>
      <c r="AI11" s="116">
        <f t="shared" si="18"/>
        <v>1440</v>
      </c>
      <c r="AJ11" s="115"/>
      <c r="AK11" s="115"/>
      <c r="AL11" s="115"/>
      <c r="AM11" s="115"/>
      <c r="AN11" s="122">
        <f t="shared" si="19"/>
        <v>0</v>
      </c>
      <c r="AO11" s="115"/>
      <c r="AP11" s="209"/>
      <c r="AQ11" s="58" t="e">
        <f t="shared" si="20"/>
        <v>#DIV/0!</v>
      </c>
      <c r="AR11" s="135">
        <v>7</v>
      </c>
    </row>
    <row r="12" spans="1:44" hidden="1" x14ac:dyDescent="0.2">
      <c r="A12" s="135">
        <v>8</v>
      </c>
      <c r="B12" s="135"/>
      <c r="C12" s="52"/>
      <c r="D12" s="114"/>
      <c r="E12" s="113"/>
      <c r="F12" s="115"/>
      <c r="G12" s="115">
        <f t="shared" ref="G12:G15" si="21">ROUNDDOWN((200-E12)*0.9, 0)</f>
        <v>180</v>
      </c>
      <c r="H12" s="116">
        <f t="shared" ref="H12:H15" si="22">SUM(F12:G12)</f>
        <v>180</v>
      </c>
      <c r="I12" s="115"/>
      <c r="J12" s="115">
        <f t="shared" ref="J12:J15" si="23">G12</f>
        <v>180</v>
      </c>
      <c r="K12" s="117">
        <f t="shared" ref="K12:K15" si="24">F12+G12+I12+J12</f>
        <v>360</v>
      </c>
      <c r="L12" s="115"/>
      <c r="M12" s="115">
        <f t="shared" ref="M12:M15" si="25">J12</f>
        <v>180</v>
      </c>
      <c r="N12" s="135">
        <f t="shared" ref="N12:N15" si="26">F12+I12+L12</f>
        <v>0</v>
      </c>
      <c r="O12" s="118">
        <f t="shared" ref="O12:O15" si="27">F12+G12+I12+J12+L12+M12</f>
        <v>540</v>
      </c>
      <c r="P12" s="115"/>
      <c r="Q12" s="115">
        <f t="shared" ref="Q12:Q15" si="28">G12</f>
        <v>180</v>
      </c>
      <c r="R12" s="119">
        <f t="shared" ref="R12:R15" si="29">O12+P12+Q12</f>
        <v>720</v>
      </c>
      <c r="S12" s="115"/>
      <c r="T12" s="115">
        <f t="shared" ref="T12:T15" si="30">G12</f>
        <v>180</v>
      </c>
      <c r="U12" s="115">
        <f t="shared" ref="U12:U15" si="31">G12+J12+M12+Q12+T12</f>
        <v>900</v>
      </c>
      <c r="V12" s="120">
        <f t="shared" ref="V12:V15" si="32">R12+S12+T12</f>
        <v>900</v>
      </c>
      <c r="W12" s="126">
        <f t="shared" ref="W12:W15" si="33">MAX(F12,I12,L12,P12,S12)</f>
        <v>0</v>
      </c>
      <c r="X12" s="115"/>
      <c r="Y12" s="115"/>
      <c r="Z12" s="125">
        <f t="shared" ref="Z12:Z15" si="34">G12</f>
        <v>180</v>
      </c>
      <c r="AA12" s="121">
        <f t="shared" ref="AA12:AA15" si="35">V12+X12+Z12+Y12</f>
        <v>1080</v>
      </c>
      <c r="AB12" s="115"/>
      <c r="AC12" s="115"/>
      <c r="AD12" s="125">
        <f t="shared" ref="AD12:AD15" si="36">G12</f>
        <v>180</v>
      </c>
      <c r="AE12" s="120">
        <f t="shared" ref="AE12:AE15" si="37">AA12+AB12+AD12+AC12</f>
        <v>1260</v>
      </c>
      <c r="AF12" s="115"/>
      <c r="AG12" s="115"/>
      <c r="AH12" s="125">
        <f t="shared" ref="AH12:AH15" si="38">G12</f>
        <v>180</v>
      </c>
      <c r="AI12" s="116">
        <f t="shared" ref="AI12:AI15" si="39">AE12+AF12+AH12+AG12</f>
        <v>1440</v>
      </c>
      <c r="AJ12" s="115"/>
      <c r="AK12" s="115"/>
      <c r="AL12" s="115"/>
      <c r="AM12" s="115"/>
      <c r="AN12" s="122">
        <f t="shared" ref="AN12:AN15" si="40">F12+I12+L12+P12+S12+X12+AB12+AF12+AJ12+AK12+AL12+AM12</f>
        <v>0</v>
      </c>
      <c r="AO12" s="115"/>
      <c r="AP12" s="115"/>
      <c r="AQ12" s="58" t="e">
        <f t="shared" ref="AQ12:AQ15" si="41">SUM(AN12/COUNT(F12,I12,L12,P12,S12,X12,AB12,AF12,AJ12,AK12,AL12,AM12))</f>
        <v>#DIV/0!</v>
      </c>
      <c r="AR12" s="135">
        <v>8</v>
      </c>
    </row>
    <row r="13" spans="1:44" hidden="1" x14ac:dyDescent="0.2">
      <c r="A13" s="135">
        <v>9</v>
      </c>
      <c r="B13" s="135"/>
      <c r="C13" s="113"/>
      <c r="D13" s="114"/>
      <c r="E13" s="113"/>
      <c r="F13" s="115"/>
      <c r="G13" s="115">
        <f t="shared" si="21"/>
        <v>180</v>
      </c>
      <c r="H13" s="116">
        <f t="shared" si="22"/>
        <v>180</v>
      </c>
      <c r="I13" s="115"/>
      <c r="J13" s="115">
        <f t="shared" si="23"/>
        <v>180</v>
      </c>
      <c r="K13" s="117">
        <f t="shared" si="24"/>
        <v>360</v>
      </c>
      <c r="L13" s="115"/>
      <c r="M13" s="115">
        <f t="shared" si="25"/>
        <v>180</v>
      </c>
      <c r="N13" s="135">
        <f t="shared" si="26"/>
        <v>0</v>
      </c>
      <c r="O13" s="118">
        <f t="shared" si="27"/>
        <v>540</v>
      </c>
      <c r="P13" s="115"/>
      <c r="Q13" s="115">
        <f t="shared" si="28"/>
        <v>180</v>
      </c>
      <c r="R13" s="119">
        <f t="shared" si="29"/>
        <v>720</v>
      </c>
      <c r="S13" s="115"/>
      <c r="T13" s="115">
        <f t="shared" si="30"/>
        <v>180</v>
      </c>
      <c r="U13" s="115">
        <f t="shared" si="31"/>
        <v>900</v>
      </c>
      <c r="V13" s="120">
        <f t="shared" si="32"/>
        <v>900</v>
      </c>
      <c r="W13" s="126">
        <f t="shared" si="33"/>
        <v>0</v>
      </c>
      <c r="X13" s="115"/>
      <c r="Y13" s="115"/>
      <c r="Z13" s="125">
        <f t="shared" si="34"/>
        <v>180</v>
      </c>
      <c r="AA13" s="121">
        <f t="shared" si="35"/>
        <v>1080</v>
      </c>
      <c r="AB13" s="115"/>
      <c r="AC13" s="115"/>
      <c r="AD13" s="125">
        <f t="shared" si="36"/>
        <v>180</v>
      </c>
      <c r="AE13" s="120">
        <f t="shared" si="37"/>
        <v>1260</v>
      </c>
      <c r="AF13" s="115"/>
      <c r="AG13" s="115"/>
      <c r="AH13" s="125">
        <f t="shared" si="38"/>
        <v>180</v>
      </c>
      <c r="AI13" s="116">
        <f t="shared" si="39"/>
        <v>1440</v>
      </c>
      <c r="AJ13" s="115"/>
      <c r="AK13" s="115"/>
      <c r="AL13" s="115"/>
      <c r="AM13" s="115"/>
      <c r="AN13" s="122">
        <f t="shared" si="40"/>
        <v>0</v>
      </c>
      <c r="AO13" s="115"/>
      <c r="AP13" s="115"/>
      <c r="AQ13" s="58" t="e">
        <f t="shared" si="41"/>
        <v>#DIV/0!</v>
      </c>
      <c r="AR13" s="135">
        <v>9</v>
      </c>
    </row>
    <row r="14" spans="1:44" hidden="1" x14ac:dyDescent="0.2">
      <c r="A14" s="135">
        <v>10</v>
      </c>
      <c r="B14" s="135"/>
      <c r="C14" s="212"/>
      <c r="D14" s="114"/>
      <c r="E14" s="113"/>
      <c r="F14" s="115"/>
      <c r="G14" s="115">
        <f t="shared" si="21"/>
        <v>180</v>
      </c>
      <c r="H14" s="116">
        <f t="shared" si="22"/>
        <v>180</v>
      </c>
      <c r="I14" s="115"/>
      <c r="J14" s="115">
        <f t="shared" si="23"/>
        <v>180</v>
      </c>
      <c r="K14" s="117">
        <f t="shared" si="24"/>
        <v>360</v>
      </c>
      <c r="L14" s="115"/>
      <c r="M14" s="115">
        <f t="shared" si="25"/>
        <v>180</v>
      </c>
      <c r="N14" s="135">
        <f t="shared" si="26"/>
        <v>0</v>
      </c>
      <c r="O14" s="118">
        <f t="shared" si="27"/>
        <v>540</v>
      </c>
      <c r="P14" s="115"/>
      <c r="Q14" s="115">
        <f t="shared" si="28"/>
        <v>180</v>
      </c>
      <c r="R14" s="119">
        <f t="shared" si="29"/>
        <v>720</v>
      </c>
      <c r="S14" s="115"/>
      <c r="T14" s="115">
        <f t="shared" si="30"/>
        <v>180</v>
      </c>
      <c r="U14" s="115">
        <f t="shared" si="31"/>
        <v>900</v>
      </c>
      <c r="V14" s="120">
        <f t="shared" si="32"/>
        <v>900</v>
      </c>
      <c r="W14" s="126">
        <f t="shared" si="33"/>
        <v>0</v>
      </c>
      <c r="X14" s="115"/>
      <c r="Y14" s="115"/>
      <c r="Z14" s="125">
        <f t="shared" si="34"/>
        <v>180</v>
      </c>
      <c r="AA14" s="121">
        <f t="shared" si="35"/>
        <v>1080</v>
      </c>
      <c r="AB14" s="115"/>
      <c r="AC14" s="115"/>
      <c r="AD14" s="125">
        <f t="shared" si="36"/>
        <v>180</v>
      </c>
      <c r="AE14" s="120">
        <f t="shared" si="37"/>
        <v>1260</v>
      </c>
      <c r="AF14" s="115"/>
      <c r="AG14" s="115"/>
      <c r="AH14" s="125">
        <f t="shared" si="38"/>
        <v>180</v>
      </c>
      <c r="AI14" s="116">
        <f t="shared" si="39"/>
        <v>1440</v>
      </c>
      <c r="AJ14" s="115"/>
      <c r="AK14" s="115"/>
      <c r="AL14" s="115"/>
      <c r="AM14" s="115"/>
      <c r="AN14" s="122">
        <f t="shared" si="40"/>
        <v>0</v>
      </c>
      <c r="AO14" s="115"/>
      <c r="AP14" s="209"/>
      <c r="AQ14" s="58" t="e">
        <f t="shared" si="41"/>
        <v>#DIV/0!</v>
      </c>
      <c r="AR14" s="135">
        <v>10</v>
      </c>
    </row>
    <row r="15" spans="1:44" hidden="1" x14ac:dyDescent="0.2">
      <c r="A15" s="135">
        <v>11</v>
      </c>
      <c r="B15" s="135"/>
      <c r="C15" s="113"/>
      <c r="D15" s="114"/>
      <c r="E15" s="113"/>
      <c r="F15" s="115"/>
      <c r="G15" s="115">
        <f t="shared" si="21"/>
        <v>180</v>
      </c>
      <c r="H15" s="116">
        <f t="shared" si="22"/>
        <v>180</v>
      </c>
      <c r="I15" s="115"/>
      <c r="J15" s="115">
        <f t="shared" si="23"/>
        <v>180</v>
      </c>
      <c r="K15" s="117">
        <f t="shared" si="24"/>
        <v>360</v>
      </c>
      <c r="L15" s="115"/>
      <c r="M15" s="115">
        <f t="shared" si="25"/>
        <v>180</v>
      </c>
      <c r="N15" s="135">
        <f t="shared" si="26"/>
        <v>0</v>
      </c>
      <c r="O15" s="118">
        <f t="shared" si="27"/>
        <v>540</v>
      </c>
      <c r="P15" s="115"/>
      <c r="Q15" s="115">
        <f t="shared" si="28"/>
        <v>180</v>
      </c>
      <c r="R15" s="119">
        <f t="shared" si="29"/>
        <v>720</v>
      </c>
      <c r="S15" s="115"/>
      <c r="T15" s="115">
        <f t="shared" si="30"/>
        <v>180</v>
      </c>
      <c r="U15" s="115">
        <f t="shared" si="31"/>
        <v>900</v>
      </c>
      <c r="V15" s="120">
        <f t="shared" si="32"/>
        <v>900</v>
      </c>
      <c r="W15" s="126">
        <f t="shared" si="33"/>
        <v>0</v>
      </c>
      <c r="X15" s="115"/>
      <c r="Y15" s="115"/>
      <c r="Z15" s="125">
        <f t="shared" si="34"/>
        <v>180</v>
      </c>
      <c r="AA15" s="121">
        <f t="shared" si="35"/>
        <v>1080</v>
      </c>
      <c r="AB15" s="115"/>
      <c r="AC15" s="115"/>
      <c r="AD15" s="125">
        <f t="shared" si="36"/>
        <v>180</v>
      </c>
      <c r="AE15" s="120">
        <f t="shared" si="37"/>
        <v>1260</v>
      </c>
      <c r="AF15" s="115"/>
      <c r="AG15" s="115"/>
      <c r="AH15" s="125">
        <f t="shared" si="38"/>
        <v>180</v>
      </c>
      <c r="AI15" s="116">
        <f t="shared" si="39"/>
        <v>1440</v>
      </c>
      <c r="AJ15" s="115"/>
      <c r="AK15" s="115"/>
      <c r="AL15" s="115"/>
      <c r="AM15" s="115"/>
      <c r="AN15" s="122">
        <f t="shared" si="40"/>
        <v>0</v>
      </c>
      <c r="AO15" s="115"/>
      <c r="AP15" s="115"/>
      <c r="AQ15" s="58" t="e">
        <f t="shared" si="41"/>
        <v>#DIV/0!</v>
      </c>
      <c r="AR15" s="135">
        <v>11</v>
      </c>
    </row>
    <row r="16" spans="1:44" hidden="1" x14ac:dyDescent="0.2">
      <c r="A16" s="135">
        <v>12</v>
      </c>
      <c r="B16" s="135"/>
      <c r="C16" s="113"/>
      <c r="D16" s="114"/>
      <c r="E16" s="113"/>
      <c r="F16" s="115"/>
      <c r="G16" s="115">
        <f t="shared" ref="G16" si="42">ROUNDDOWN((200-E16)*0.9, 0)</f>
        <v>180</v>
      </c>
      <c r="H16" s="116">
        <f t="shared" ref="H16" si="43">SUM(F16:G16)</f>
        <v>180</v>
      </c>
      <c r="I16" s="115"/>
      <c r="J16" s="115">
        <f t="shared" ref="J16" si="44">G16</f>
        <v>180</v>
      </c>
      <c r="K16" s="117">
        <f t="shared" ref="K16" si="45">F16+G16+I16+J16</f>
        <v>360</v>
      </c>
      <c r="L16" s="115"/>
      <c r="M16" s="115">
        <f t="shared" ref="M16" si="46">J16</f>
        <v>180</v>
      </c>
      <c r="N16" s="135">
        <f t="shared" ref="N16" si="47">F16+I16+L16</f>
        <v>0</v>
      </c>
      <c r="O16" s="118">
        <f t="shared" ref="O16" si="48">F16+G16+I16+J16+L16+M16</f>
        <v>540</v>
      </c>
      <c r="P16" s="115"/>
      <c r="Q16" s="115">
        <f t="shared" ref="Q16" si="49">G16</f>
        <v>180</v>
      </c>
      <c r="R16" s="119">
        <f t="shared" ref="R16" si="50">O16+P16+Q16</f>
        <v>720</v>
      </c>
      <c r="S16" s="115"/>
      <c r="T16" s="115">
        <f t="shared" ref="T16" si="51">G16</f>
        <v>180</v>
      </c>
      <c r="U16" s="115">
        <f t="shared" ref="U16" si="52">G16+J16+M16+Q16+T16</f>
        <v>900</v>
      </c>
      <c r="V16" s="120">
        <f t="shared" ref="V16" si="53">R16+S16+T16</f>
        <v>900</v>
      </c>
      <c r="W16" s="126">
        <f t="shared" ref="W16" si="54">MAX(F16,I16,L16,P16,S16)</f>
        <v>0</v>
      </c>
      <c r="X16" s="115"/>
      <c r="Y16" s="115"/>
      <c r="Z16" s="125">
        <f t="shared" ref="Z16" si="55">G16</f>
        <v>180</v>
      </c>
      <c r="AA16" s="121">
        <f t="shared" ref="AA16" si="56">V16+X16+Z16+Y16</f>
        <v>1080</v>
      </c>
      <c r="AB16" s="115"/>
      <c r="AC16" s="115"/>
      <c r="AD16" s="125">
        <f t="shared" ref="AD16" si="57">G16</f>
        <v>180</v>
      </c>
      <c r="AE16" s="120">
        <f t="shared" ref="AE16" si="58">AA16+AB16+AD16+AC16</f>
        <v>1260</v>
      </c>
      <c r="AF16" s="115"/>
      <c r="AG16" s="115"/>
      <c r="AH16" s="125">
        <f t="shared" ref="AH16" si="59">G16</f>
        <v>180</v>
      </c>
      <c r="AI16" s="116">
        <f t="shared" ref="AI16" si="60">AE16+AF16+AH16+AG16</f>
        <v>1440</v>
      </c>
      <c r="AJ16" s="115"/>
      <c r="AK16" s="115"/>
      <c r="AL16" s="115"/>
      <c r="AM16" s="115"/>
      <c r="AN16" s="122">
        <f t="shared" ref="AN16" si="61">F16+I16+L16+P16+S16+X16+AB16+AF16+AJ16+AK16+AL16+AM16</f>
        <v>0</v>
      </c>
      <c r="AO16" s="115"/>
      <c r="AP16" s="115"/>
      <c r="AQ16" s="58" t="e">
        <f t="shared" ref="AQ16" si="62">SUM(AN16/COUNT(F16,I16,L16,P16,S16,X16,AB16,AF16,AJ16,AK16,AL16,AM16))</f>
        <v>#DIV/0!</v>
      </c>
      <c r="AR16" s="135">
        <v>12</v>
      </c>
    </row>
    <row r="17" spans="1:44" hidden="1" x14ac:dyDescent="0.2">
      <c r="A17" s="135">
        <v>13</v>
      </c>
      <c r="B17" s="135"/>
      <c r="C17" s="113"/>
      <c r="D17" s="114"/>
      <c r="E17" s="113"/>
      <c r="F17" s="115"/>
      <c r="G17" s="115">
        <f t="shared" ref="G17:G27" si="63">ROUNDDOWN((200-E17)*0.9, 0)</f>
        <v>180</v>
      </c>
      <c r="H17" s="116">
        <f t="shared" ref="H17:H27" si="64">SUM(F17:G17)</f>
        <v>180</v>
      </c>
      <c r="I17" s="115"/>
      <c r="J17" s="115">
        <f t="shared" ref="J17:J27" si="65">G17</f>
        <v>180</v>
      </c>
      <c r="K17" s="117">
        <f t="shared" ref="K17:K27" si="66">F17+G17+I17+J17</f>
        <v>360</v>
      </c>
      <c r="L17" s="115"/>
      <c r="M17" s="115">
        <f t="shared" ref="M17:M27" si="67">J17</f>
        <v>180</v>
      </c>
      <c r="N17" s="135">
        <f t="shared" ref="N17:N27" si="68">F17+I17+L17</f>
        <v>0</v>
      </c>
      <c r="O17" s="118">
        <f t="shared" ref="O17:O27" si="69">F17+G17+I17+J17+L17+M17</f>
        <v>540</v>
      </c>
      <c r="P17" s="115"/>
      <c r="Q17" s="115">
        <f t="shared" ref="Q17:Q27" si="70">G17</f>
        <v>180</v>
      </c>
      <c r="R17" s="119">
        <f t="shared" ref="R17:R27" si="71">O17+P17+Q17</f>
        <v>720</v>
      </c>
      <c r="S17" s="115"/>
      <c r="T17" s="115">
        <f t="shared" ref="T17:T27" si="72">G17</f>
        <v>180</v>
      </c>
      <c r="U17" s="115">
        <f t="shared" ref="U17:U27" si="73">G17+J17+M17+Q17+T17</f>
        <v>900</v>
      </c>
      <c r="V17" s="120">
        <f t="shared" ref="V17:V27" si="74">R17+S17+T17</f>
        <v>900</v>
      </c>
      <c r="W17" s="126">
        <f t="shared" ref="W17:W27" si="75">MAX(F17,I17,L17,P17,S17)</f>
        <v>0</v>
      </c>
      <c r="X17" s="115"/>
      <c r="Y17" s="115"/>
      <c r="Z17" s="125">
        <f t="shared" ref="Z17:Z27" si="76">G17</f>
        <v>180</v>
      </c>
      <c r="AA17" s="121">
        <f t="shared" ref="AA17:AA27" si="77">V17+X17+Z17+Y17</f>
        <v>1080</v>
      </c>
      <c r="AB17" s="115"/>
      <c r="AC17" s="115"/>
      <c r="AD17" s="125">
        <f t="shared" ref="AD17:AD27" si="78">G17</f>
        <v>180</v>
      </c>
      <c r="AE17" s="120">
        <f t="shared" ref="AE17:AE27" si="79">AA17+AB17+AD17+AC17</f>
        <v>1260</v>
      </c>
      <c r="AF17" s="115"/>
      <c r="AG17" s="115"/>
      <c r="AH17" s="125">
        <f t="shared" ref="AH17:AH27" si="80">G17</f>
        <v>180</v>
      </c>
      <c r="AI17" s="116">
        <f t="shared" ref="AI17:AI27" si="81">AE17+AF17+AH17+AG17</f>
        <v>1440</v>
      </c>
      <c r="AJ17" s="115"/>
      <c r="AK17" s="115"/>
      <c r="AL17" s="115"/>
      <c r="AM17" s="115"/>
      <c r="AN17" s="122">
        <f t="shared" ref="AN17:AN27" si="82">F17+I17+L17+P17+S17+X17+AB17+AF17+AJ17+AK17+AL17+AM17</f>
        <v>0</v>
      </c>
      <c r="AO17" s="115"/>
      <c r="AP17" s="144"/>
      <c r="AQ17" s="58" t="e">
        <f t="shared" ref="AQ17:AQ27" si="83">SUM(AN17/COUNT(F17,I17,L17,P17,S17,X17,AB17,AF17,AJ17,AK17,AL17,AM17))</f>
        <v>#DIV/0!</v>
      </c>
      <c r="AR17" s="135">
        <v>13</v>
      </c>
    </row>
    <row r="18" spans="1:44" hidden="1" x14ac:dyDescent="0.2">
      <c r="A18" s="135">
        <v>14</v>
      </c>
      <c r="B18" s="135"/>
      <c r="C18" s="113"/>
      <c r="D18" s="114"/>
      <c r="E18" s="113"/>
      <c r="F18" s="115"/>
      <c r="G18" s="115">
        <f t="shared" si="63"/>
        <v>180</v>
      </c>
      <c r="H18" s="116">
        <f t="shared" si="64"/>
        <v>180</v>
      </c>
      <c r="I18" s="115"/>
      <c r="J18" s="115">
        <f t="shared" si="65"/>
        <v>180</v>
      </c>
      <c r="K18" s="117">
        <f t="shared" si="66"/>
        <v>360</v>
      </c>
      <c r="L18" s="115"/>
      <c r="M18" s="115">
        <f t="shared" si="67"/>
        <v>180</v>
      </c>
      <c r="N18" s="135">
        <f t="shared" si="68"/>
        <v>0</v>
      </c>
      <c r="O18" s="118">
        <f t="shared" si="69"/>
        <v>540</v>
      </c>
      <c r="P18" s="115"/>
      <c r="Q18" s="115">
        <f t="shared" si="70"/>
        <v>180</v>
      </c>
      <c r="R18" s="119">
        <f t="shared" si="71"/>
        <v>720</v>
      </c>
      <c r="S18" s="115"/>
      <c r="T18" s="115">
        <f t="shared" si="72"/>
        <v>180</v>
      </c>
      <c r="U18" s="115">
        <f t="shared" si="73"/>
        <v>900</v>
      </c>
      <c r="V18" s="120">
        <f t="shared" si="74"/>
        <v>900</v>
      </c>
      <c r="W18" s="126">
        <f t="shared" si="75"/>
        <v>0</v>
      </c>
      <c r="X18" s="115"/>
      <c r="Y18" s="115"/>
      <c r="Z18" s="125">
        <f t="shared" si="76"/>
        <v>180</v>
      </c>
      <c r="AA18" s="121">
        <f t="shared" si="77"/>
        <v>1080</v>
      </c>
      <c r="AB18" s="115"/>
      <c r="AC18" s="115"/>
      <c r="AD18" s="125">
        <f t="shared" si="78"/>
        <v>180</v>
      </c>
      <c r="AE18" s="120">
        <f t="shared" si="79"/>
        <v>1260</v>
      </c>
      <c r="AF18" s="115"/>
      <c r="AG18" s="115"/>
      <c r="AH18" s="125">
        <f t="shared" si="80"/>
        <v>180</v>
      </c>
      <c r="AI18" s="116">
        <f t="shared" si="81"/>
        <v>1440</v>
      </c>
      <c r="AJ18" s="115"/>
      <c r="AK18" s="115"/>
      <c r="AL18" s="115"/>
      <c r="AM18" s="115"/>
      <c r="AN18" s="122">
        <f t="shared" si="82"/>
        <v>0</v>
      </c>
      <c r="AO18" s="115"/>
      <c r="AP18" s="144"/>
      <c r="AQ18" s="58" t="e">
        <f t="shared" si="83"/>
        <v>#DIV/0!</v>
      </c>
      <c r="AR18" s="135">
        <v>14</v>
      </c>
    </row>
    <row r="19" spans="1:44" hidden="1" x14ac:dyDescent="0.2">
      <c r="A19" s="135">
        <v>15</v>
      </c>
      <c r="B19" s="135"/>
      <c r="C19" s="113"/>
      <c r="D19" s="114"/>
      <c r="E19" s="113"/>
      <c r="F19" s="115"/>
      <c r="G19" s="115">
        <f t="shared" si="63"/>
        <v>180</v>
      </c>
      <c r="H19" s="116">
        <f t="shared" si="64"/>
        <v>180</v>
      </c>
      <c r="I19" s="115"/>
      <c r="J19" s="115">
        <f t="shared" si="65"/>
        <v>180</v>
      </c>
      <c r="K19" s="117">
        <f t="shared" si="66"/>
        <v>360</v>
      </c>
      <c r="L19" s="115"/>
      <c r="M19" s="115">
        <f t="shared" si="67"/>
        <v>180</v>
      </c>
      <c r="N19" s="135">
        <f t="shared" si="68"/>
        <v>0</v>
      </c>
      <c r="O19" s="118">
        <f t="shared" si="69"/>
        <v>540</v>
      </c>
      <c r="P19" s="115"/>
      <c r="Q19" s="115">
        <f t="shared" si="70"/>
        <v>180</v>
      </c>
      <c r="R19" s="119">
        <f t="shared" si="71"/>
        <v>720</v>
      </c>
      <c r="S19" s="115"/>
      <c r="T19" s="115">
        <f t="shared" si="72"/>
        <v>180</v>
      </c>
      <c r="U19" s="115">
        <f t="shared" si="73"/>
        <v>900</v>
      </c>
      <c r="V19" s="120">
        <f t="shared" si="74"/>
        <v>900</v>
      </c>
      <c r="W19" s="126">
        <f t="shared" si="75"/>
        <v>0</v>
      </c>
      <c r="X19" s="115"/>
      <c r="Y19" s="115"/>
      <c r="Z19" s="125">
        <f t="shared" si="76"/>
        <v>180</v>
      </c>
      <c r="AA19" s="121">
        <f t="shared" si="77"/>
        <v>1080</v>
      </c>
      <c r="AB19" s="115"/>
      <c r="AC19" s="115"/>
      <c r="AD19" s="125">
        <f t="shared" si="78"/>
        <v>180</v>
      </c>
      <c r="AE19" s="120">
        <f t="shared" si="79"/>
        <v>1260</v>
      </c>
      <c r="AF19" s="115"/>
      <c r="AG19" s="115"/>
      <c r="AH19" s="125">
        <f t="shared" si="80"/>
        <v>180</v>
      </c>
      <c r="AI19" s="116">
        <f t="shared" si="81"/>
        <v>1440</v>
      </c>
      <c r="AJ19" s="115"/>
      <c r="AK19" s="115"/>
      <c r="AL19" s="115"/>
      <c r="AM19" s="115"/>
      <c r="AN19" s="122">
        <f t="shared" si="82"/>
        <v>0</v>
      </c>
      <c r="AO19" s="115"/>
      <c r="AP19" s="144"/>
      <c r="AQ19" s="58" t="e">
        <f t="shared" si="83"/>
        <v>#DIV/0!</v>
      </c>
      <c r="AR19" s="135">
        <v>15</v>
      </c>
    </row>
    <row r="20" spans="1:44" hidden="1" x14ac:dyDescent="0.2">
      <c r="A20" s="135">
        <v>16</v>
      </c>
      <c r="B20" s="135"/>
      <c r="C20" s="113"/>
      <c r="D20" s="114"/>
      <c r="E20" s="113"/>
      <c r="F20" s="115"/>
      <c r="G20" s="115">
        <f t="shared" si="63"/>
        <v>180</v>
      </c>
      <c r="H20" s="116">
        <f t="shared" si="64"/>
        <v>180</v>
      </c>
      <c r="I20" s="115"/>
      <c r="J20" s="115">
        <f t="shared" si="65"/>
        <v>180</v>
      </c>
      <c r="K20" s="117">
        <f t="shared" si="66"/>
        <v>360</v>
      </c>
      <c r="L20" s="115"/>
      <c r="M20" s="115">
        <f t="shared" si="67"/>
        <v>180</v>
      </c>
      <c r="N20" s="135">
        <f t="shared" si="68"/>
        <v>0</v>
      </c>
      <c r="O20" s="118">
        <f t="shared" si="69"/>
        <v>540</v>
      </c>
      <c r="P20" s="115"/>
      <c r="Q20" s="115">
        <f t="shared" si="70"/>
        <v>180</v>
      </c>
      <c r="R20" s="119">
        <f t="shared" si="71"/>
        <v>720</v>
      </c>
      <c r="S20" s="115"/>
      <c r="T20" s="115">
        <f t="shared" si="72"/>
        <v>180</v>
      </c>
      <c r="U20" s="115">
        <f t="shared" si="73"/>
        <v>900</v>
      </c>
      <c r="V20" s="120">
        <f t="shared" si="74"/>
        <v>900</v>
      </c>
      <c r="W20" s="126">
        <f t="shared" si="75"/>
        <v>0</v>
      </c>
      <c r="X20" s="115"/>
      <c r="Y20" s="115"/>
      <c r="Z20" s="125">
        <f t="shared" si="76"/>
        <v>180</v>
      </c>
      <c r="AA20" s="121">
        <f t="shared" si="77"/>
        <v>1080</v>
      </c>
      <c r="AB20" s="115"/>
      <c r="AC20" s="115"/>
      <c r="AD20" s="125">
        <f t="shared" si="78"/>
        <v>180</v>
      </c>
      <c r="AE20" s="120">
        <f t="shared" si="79"/>
        <v>1260</v>
      </c>
      <c r="AF20" s="115"/>
      <c r="AG20" s="115"/>
      <c r="AH20" s="125">
        <f t="shared" si="80"/>
        <v>180</v>
      </c>
      <c r="AI20" s="116">
        <f t="shared" si="81"/>
        <v>1440</v>
      </c>
      <c r="AJ20" s="115"/>
      <c r="AK20" s="115"/>
      <c r="AL20" s="115"/>
      <c r="AM20" s="115"/>
      <c r="AN20" s="122">
        <f t="shared" si="82"/>
        <v>0</v>
      </c>
      <c r="AO20" s="115"/>
      <c r="AP20" s="144"/>
      <c r="AQ20" s="58" t="e">
        <f t="shared" si="83"/>
        <v>#DIV/0!</v>
      </c>
      <c r="AR20" s="135">
        <v>16</v>
      </c>
    </row>
    <row r="21" spans="1:44" hidden="1" x14ac:dyDescent="0.2">
      <c r="A21" s="135">
        <v>17</v>
      </c>
      <c r="B21" s="135"/>
      <c r="C21" s="113"/>
      <c r="D21" s="114"/>
      <c r="E21" s="113"/>
      <c r="F21" s="115"/>
      <c r="G21" s="115">
        <f t="shared" si="63"/>
        <v>180</v>
      </c>
      <c r="H21" s="116">
        <f t="shared" si="64"/>
        <v>180</v>
      </c>
      <c r="I21" s="115"/>
      <c r="J21" s="115">
        <f t="shared" si="65"/>
        <v>180</v>
      </c>
      <c r="K21" s="117">
        <f t="shared" si="66"/>
        <v>360</v>
      </c>
      <c r="L21" s="115"/>
      <c r="M21" s="115">
        <f t="shared" si="67"/>
        <v>180</v>
      </c>
      <c r="N21" s="135">
        <f t="shared" si="68"/>
        <v>0</v>
      </c>
      <c r="O21" s="118">
        <f t="shared" si="69"/>
        <v>540</v>
      </c>
      <c r="P21" s="115"/>
      <c r="Q21" s="115">
        <f t="shared" si="70"/>
        <v>180</v>
      </c>
      <c r="R21" s="119">
        <f t="shared" si="71"/>
        <v>720</v>
      </c>
      <c r="S21" s="115"/>
      <c r="T21" s="115">
        <f t="shared" si="72"/>
        <v>180</v>
      </c>
      <c r="U21" s="115">
        <f t="shared" si="73"/>
        <v>900</v>
      </c>
      <c r="V21" s="120">
        <f t="shared" si="74"/>
        <v>900</v>
      </c>
      <c r="W21" s="126">
        <f t="shared" si="75"/>
        <v>0</v>
      </c>
      <c r="X21" s="115"/>
      <c r="Y21" s="115"/>
      <c r="Z21" s="125">
        <f t="shared" si="76"/>
        <v>180</v>
      </c>
      <c r="AA21" s="121">
        <f t="shared" si="77"/>
        <v>1080</v>
      </c>
      <c r="AB21" s="115"/>
      <c r="AC21" s="115"/>
      <c r="AD21" s="125">
        <f t="shared" si="78"/>
        <v>180</v>
      </c>
      <c r="AE21" s="120">
        <f t="shared" si="79"/>
        <v>1260</v>
      </c>
      <c r="AF21" s="115"/>
      <c r="AG21" s="115"/>
      <c r="AH21" s="125">
        <f t="shared" si="80"/>
        <v>180</v>
      </c>
      <c r="AI21" s="116">
        <f t="shared" si="81"/>
        <v>1440</v>
      </c>
      <c r="AJ21" s="115"/>
      <c r="AK21" s="115"/>
      <c r="AL21" s="115"/>
      <c r="AM21" s="115"/>
      <c r="AN21" s="122">
        <f t="shared" si="82"/>
        <v>0</v>
      </c>
      <c r="AO21" s="115"/>
      <c r="AP21" s="144"/>
      <c r="AQ21" s="58" t="e">
        <f t="shared" si="83"/>
        <v>#DIV/0!</v>
      </c>
      <c r="AR21" s="135">
        <v>17</v>
      </c>
    </row>
    <row r="22" spans="1:44" hidden="1" x14ac:dyDescent="0.2">
      <c r="A22" s="135">
        <v>18</v>
      </c>
      <c r="B22" s="135"/>
      <c r="C22" s="113"/>
      <c r="D22" s="114"/>
      <c r="E22" s="113"/>
      <c r="F22" s="115"/>
      <c r="G22" s="115">
        <f t="shared" si="63"/>
        <v>180</v>
      </c>
      <c r="H22" s="116">
        <f t="shared" si="64"/>
        <v>180</v>
      </c>
      <c r="I22" s="115"/>
      <c r="J22" s="115">
        <f t="shared" si="65"/>
        <v>180</v>
      </c>
      <c r="K22" s="117">
        <f t="shared" si="66"/>
        <v>360</v>
      </c>
      <c r="L22" s="115"/>
      <c r="M22" s="115">
        <f t="shared" si="67"/>
        <v>180</v>
      </c>
      <c r="N22" s="135">
        <f t="shared" si="68"/>
        <v>0</v>
      </c>
      <c r="O22" s="118">
        <f t="shared" si="69"/>
        <v>540</v>
      </c>
      <c r="P22" s="115"/>
      <c r="Q22" s="115">
        <f t="shared" si="70"/>
        <v>180</v>
      </c>
      <c r="R22" s="119">
        <f t="shared" si="71"/>
        <v>720</v>
      </c>
      <c r="S22" s="115"/>
      <c r="T22" s="115">
        <f t="shared" si="72"/>
        <v>180</v>
      </c>
      <c r="U22" s="115">
        <f t="shared" si="73"/>
        <v>900</v>
      </c>
      <c r="V22" s="120">
        <f t="shared" si="74"/>
        <v>900</v>
      </c>
      <c r="W22" s="126">
        <f t="shared" si="75"/>
        <v>0</v>
      </c>
      <c r="X22" s="115"/>
      <c r="Y22" s="115"/>
      <c r="Z22" s="125">
        <f t="shared" si="76"/>
        <v>180</v>
      </c>
      <c r="AA22" s="121">
        <f t="shared" si="77"/>
        <v>1080</v>
      </c>
      <c r="AB22" s="115"/>
      <c r="AC22" s="115"/>
      <c r="AD22" s="125">
        <f t="shared" si="78"/>
        <v>180</v>
      </c>
      <c r="AE22" s="120">
        <f t="shared" si="79"/>
        <v>1260</v>
      </c>
      <c r="AF22" s="115"/>
      <c r="AG22" s="115"/>
      <c r="AH22" s="125">
        <f t="shared" si="80"/>
        <v>180</v>
      </c>
      <c r="AI22" s="116">
        <f t="shared" si="81"/>
        <v>1440</v>
      </c>
      <c r="AJ22" s="115"/>
      <c r="AK22" s="115"/>
      <c r="AL22" s="115"/>
      <c r="AM22" s="115"/>
      <c r="AN22" s="122">
        <f t="shared" si="82"/>
        <v>0</v>
      </c>
      <c r="AO22" s="115"/>
      <c r="AP22" s="144"/>
      <c r="AQ22" s="58" t="e">
        <f t="shared" si="83"/>
        <v>#DIV/0!</v>
      </c>
      <c r="AR22" s="135">
        <v>18</v>
      </c>
    </row>
    <row r="23" spans="1:44" hidden="1" x14ac:dyDescent="0.2">
      <c r="A23" s="135">
        <v>19</v>
      </c>
      <c r="B23" s="135"/>
      <c r="C23" s="113"/>
      <c r="D23" s="114"/>
      <c r="E23" s="113"/>
      <c r="F23" s="115"/>
      <c r="G23" s="115">
        <f t="shared" si="63"/>
        <v>180</v>
      </c>
      <c r="H23" s="116">
        <f t="shared" si="64"/>
        <v>180</v>
      </c>
      <c r="I23" s="115"/>
      <c r="J23" s="115">
        <f t="shared" si="65"/>
        <v>180</v>
      </c>
      <c r="K23" s="117">
        <f t="shared" si="66"/>
        <v>360</v>
      </c>
      <c r="L23" s="115"/>
      <c r="M23" s="115">
        <f t="shared" si="67"/>
        <v>180</v>
      </c>
      <c r="N23" s="135">
        <f t="shared" si="68"/>
        <v>0</v>
      </c>
      <c r="O23" s="118">
        <f t="shared" si="69"/>
        <v>540</v>
      </c>
      <c r="P23" s="115"/>
      <c r="Q23" s="115">
        <f t="shared" si="70"/>
        <v>180</v>
      </c>
      <c r="R23" s="119">
        <f t="shared" si="71"/>
        <v>720</v>
      </c>
      <c r="S23" s="115"/>
      <c r="T23" s="115">
        <f t="shared" si="72"/>
        <v>180</v>
      </c>
      <c r="U23" s="115">
        <f t="shared" si="73"/>
        <v>900</v>
      </c>
      <c r="V23" s="120">
        <f t="shared" si="74"/>
        <v>900</v>
      </c>
      <c r="W23" s="126">
        <f t="shared" si="75"/>
        <v>0</v>
      </c>
      <c r="X23" s="115"/>
      <c r="Y23" s="115"/>
      <c r="Z23" s="125">
        <f t="shared" si="76"/>
        <v>180</v>
      </c>
      <c r="AA23" s="121">
        <f t="shared" si="77"/>
        <v>1080</v>
      </c>
      <c r="AB23" s="115"/>
      <c r="AC23" s="115"/>
      <c r="AD23" s="125">
        <f t="shared" si="78"/>
        <v>180</v>
      </c>
      <c r="AE23" s="120">
        <f t="shared" si="79"/>
        <v>1260</v>
      </c>
      <c r="AF23" s="115"/>
      <c r="AG23" s="115"/>
      <c r="AH23" s="125">
        <f t="shared" si="80"/>
        <v>180</v>
      </c>
      <c r="AI23" s="116">
        <f t="shared" si="81"/>
        <v>1440</v>
      </c>
      <c r="AJ23" s="115"/>
      <c r="AK23" s="115"/>
      <c r="AL23" s="115"/>
      <c r="AM23" s="115"/>
      <c r="AN23" s="122">
        <f t="shared" si="82"/>
        <v>0</v>
      </c>
      <c r="AO23" s="115"/>
      <c r="AP23" s="144"/>
      <c r="AQ23" s="58" t="e">
        <f t="shared" si="83"/>
        <v>#DIV/0!</v>
      </c>
      <c r="AR23" s="135">
        <v>19</v>
      </c>
    </row>
    <row r="24" spans="1:44" hidden="1" x14ac:dyDescent="0.2">
      <c r="A24" s="135">
        <v>20</v>
      </c>
      <c r="B24" s="135"/>
      <c r="C24" s="113"/>
      <c r="D24" s="114"/>
      <c r="E24" s="113"/>
      <c r="F24" s="115"/>
      <c r="G24" s="115">
        <f t="shared" si="63"/>
        <v>180</v>
      </c>
      <c r="H24" s="116">
        <f t="shared" si="64"/>
        <v>180</v>
      </c>
      <c r="I24" s="115"/>
      <c r="J24" s="115">
        <f t="shared" si="65"/>
        <v>180</v>
      </c>
      <c r="K24" s="117">
        <f t="shared" si="66"/>
        <v>360</v>
      </c>
      <c r="L24" s="115"/>
      <c r="M24" s="115">
        <f t="shared" si="67"/>
        <v>180</v>
      </c>
      <c r="N24" s="135">
        <f t="shared" si="68"/>
        <v>0</v>
      </c>
      <c r="O24" s="118">
        <f t="shared" si="69"/>
        <v>540</v>
      </c>
      <c r="P24" s="115"/>
      <c r="Q24" s="115">
        <f t="shared" si="70"/>
        <v>180</v>
      </c>
      <c r="R24" s="119">
        <f t="shared" si="71"/>
        <v>720</v>
      </c>
      <c r="S24" s="115"/>
      <c r="T24" s="115">
        <f t="shared" si="72"/>
        <v>180</v>
      </c>
      <c r="U24" s="115">
        <f t="shared" si="73"/>
        <v>900</v>
      </c>
      <c r="V24" s="120">
        <f t="shared" si="74"/>
        <v>900</v>
      </c>
      <c r="W24" s="126">
        <f t="shared" si="75"/>
        <v>0</v>
      </c>
      <c r="X24" s="115"/>
      <c r="Y24" s="115"/>
      <c r="Z24" s="125">
        <f t="shared" si="76"/>
        <v>180</v>
      </c>
      <c r="AA24" s="121">
        <f t="shared" si="77"/>
        <v>1080</v>
      </c>
      <c r="AB24" s="115"/>
      <c r="AC24" s="115"/>
      <c r="AD24" s="125">
        <f t="shared" si="78"/>
        <v>180</v>
      </c>
      <c r="AE24" s="120">
        <f t="shared" si="79"/>
        <v>1260</v>
      </c>
      <c r="AF24" s="115"/>
      <c r="AG24" s="115"/>
      <c r="AH24" s="125">
        <f t="shared" si="80"/>
        <v>180</v>
      </c>
      <c r="AI24" s="116">
        <f t="shared" si="81"/>
        <v>1440</v>
      </c>
      <c r="AJ24" s="115"/>
      <c r="AK24" s="115"/>
      <c r="AL24" s="115"/>
      <c r="AM24" s="115"/>
      <c r="AN24" s="122">
        <f t="shared" si="82"/>
        <v>0</v>
      </c>
      <c r="AO24" s="115"/>
      <c r="AP24" s="144"/>
      <c r="AQ24" s="58" t="e">
        <f t="shared" si="83"/>
        <v>#DIV/0!</v>
      </c>
      <c r="AR24" s="135">
        <v>20</v>
      </c>
    </row>
    <row r="25" spans="1:44" hidden="1" x14ac:dyDescent="0.2">
      <c r="A25" s="135">
        <v>21</v>
      </c>
      <c r="B25" s="135"/>
      <c r="C25" s="113"/>
      <c r="D25" s="114"/>
      <c r="E25" s="113"/>
      <c r="F25" s="115"/>
      <c r="G25" s="115">
        <f t="shared" si="63"/>
        <v>180</v>
      </c>
      <c r="H25" s="116">
        <f t="shared" si="64"/>
        <v>180</v>
      </c>
      <c r="I25" s="115"/>
      <c r="J25" s="115">
        <f t="shared" si="65"/>
        <v>180</v>
      </c>
      <c r="K25" s="117">
        <f t="shared" si="66"/>
        <v>360</v>
      </c>
      <c r="L25" s="115"/>
      <c r="M25" s="115">
        <f t="shared" si="67"/>
        <v>180</v>
      </c>
      <c r="N25" s="135">
        <f t="shared" si="68"/>
        <v>0</v>
      </c>
      <c r="O25" s="118">
        <f t="shared" si="69"/>
        <v>540</v>
      </c>
      <c r="P25" s="115"/>
      <c r="Q25" s="115">
        <f t="shared" si="70"/>
        <v>180</v>
      </c>
      <c r="R25" s="119">
        <f t="shared" si="71"/>
        <v>720</v>
      </c>
      <c r="S25" s="115"/>
      <c r="T25" s="115">
        <f t="shared" si="72"/>
        <v>180</v>
      </c>
      <c r="U25" s="115">
        <f t="shared" si="73"/>
        <v>900</v>
      </c>
      <c r="V25" s="120">
        <f t="shared" si="74"/>
        <v>900</v>
      </c>
      <c r="W25" s="126">
        <f t="shared" si="75"/>
        <v>0</v>
      </c>
      <c r="X25" s="115"/>
      <c r="Y25" s="115"/>
      <c r="Z25" s="125">
        <f t="shared" si="76"/>
        <v>180</v>
      </c>
      <c r="AA25" s="121">
        <f t="shared" si="77"/>
        <v>1080</v>
      </c>
      <c r="AB25" s="115"/>
      <c r="AC25" s="115"/>
      <c r="AD25" s="125">
        <f t="shared" si="78"/>
        <v>180</v>
      </c>
      <c r="AE25" s="120">
        <f t="shared" si="79"/>
        <v>1260</v>
      </c>
      <c r="AF25" s="115"/>
      <c r="AG25" s="115"/>
      <c r="AH25" s="125">
        <f t="shared" si="80"/>
        <v>180</v>
      </c>
      <c r="AI25" s="116">
        <f t="shared" si="81"/>
        <v>1440</v>
      </c>
      <c r="AJ25" s="115"/>
      <c r="AK25" s="115"/>
      <c r="AL25" s="115"/>
      <c r="AM25" s="115"/>
      <c r="AN25" s="122">
        <f t="shared" si="82"/>
        <v>0</v>
      </c>
      <c r="AO25" s="115"/>
      <c r="AP25" s="144"/>
      <c r="AQ25" s="58" t="e">
        <f t="shared" si="83"/>
        <v>#DIV/0!</v>
      </c>
      <c r="AR25" s="135">
        <v>21</v>
      </c>
    </row>
    <row r="26" spans="1:44" hidden="1" x14ac:dyDescent="0.2">
      <c r="A26" s="135">
        <v>22</v>
      </c>
      <c r="B26" s="135"/>
      <c r="C26" s="113"/>
      <c r="D26" s="114"/>
      <c r="E26" s="113"/>
      <c r="F26" s="115"/>
      <c r="G26" s="115">
        <f t="shared" si="63"/>
        <v>180</v>
      </c>
      <c r="H26" s="116">
        <f t="shared" si="64"/>
        <v>180</v>
      </c>
      <c r="I26" s="115"/>
      <c r="J26" s="115">
        <f t="shared" si="65"/>
        <v>180</v>
      </c>
      <c r="K26" s="117">
        <f t="shared" si="66"/>
        <v>360</v>
      </c>
      <c r="L26" s="115"/>
      <c r="M26" s="115">
        <f t="shared" si="67"/>
        <v>180</v>
      </c>
      <c r="N26" s="135">
        <f t="shared" si="68"/>
        <v>0</v>
      </c>
      <c r="O26" s="118">
        <f t="shared" si="69"/>
        <v>540</v>
      </c>
      <c r="P26" s="115"/>
      <c r="Q26" s="115">
        <f t="shared" si="70"/>
        <v>180</v>
      </c>
      <c r="R26" s="119">
        <f t="shared" si="71"/>
        <v>720</v>
      </c>
      <c r="S26" s="115"/>
      <c r="T26" s="115">
        <f t="shared" si="72"/>
        <v>180</v>
      </c>
      <c r="U26" s="115">
        <f t="shared" si="73"/>
        <v>900</v>
      </c>
      <c r="V26" s="120">
        <f t="shared" si="74"/>
        <v>900</v>
      </c>
      <c r="W26" s="126">
        <f t="shared" si="75"/>
        <v>0</v>
      </c>
      <c r="X26" s="115"/>
      <c r="Y26" s="115"/>
      <c r="Z26" s="125">
        <f t="shared" si="76"/>
        <v>180</v>
      </c>
      <c r="AA26" s="121">
        <f t="shared" si="77"/>
        <v>1080</v>
      </c>
      <c r="AB26" s="115"/>
      <c r="AC26" s="115"/>
      <c r="AD26" s="125">
        <f t="shared" si="78"/>
        <v>180</v>
      </c>
      <c r="AE26" s="120">
        <f t="shared" si="79"/>
        <v>1260</v>
      </c>
      <c r="AF26" s="115"/>
      <c r="AG26" s="115"/>
      <c r="AH26" s="125">
        <f t="shared" si="80"/>
        <v>180</v>
      </c>
      <c r="AI26" s="116">
        <f t="shared" si="81"/>
        <v>1440</v>
      </c>
      <c r="AJ26" s="115"/>
      <c r="AK26" s="115"/>
      <c r="AL26" s="115"/>
      <c r="AM26" s="115"/>
      <c r="AN26" s="122">
        <f t="shared" si="82"/>
        <v>0</v>
      </c>
      <c r="AO26" s="115"/>
      <c r="AP26" s="144"/>
      <c r="AQ26" s="58" t="e">
        <f t="shared" si="83"/>
        <v>#DIV/0!</v>
      </c>
      <c r="AR26" s="135">
        <v>22</v>
      </c>
    </row>
    <row r="27" spans="1:44" hidden="1" x14ac:dyDescent="0.2">
      <c r="A27" s="135">
        <v>23</v>
      </c>
      <c r="B27" s="135"/>
      <c r="C27" s="113"/>
      <c r="D27" s="114"/>
      <c r="E27" s="113"/>
      <c r="F27" s="115"/>
      <c r="G27" s="115">
        <f t="shared" si="63"/>
        <v>180</v>
      </c>
      <c r="H27" s="116">
        <f t="shared" si="64"/>
        <v>180</v>
      </c>
      <c r="I27" s="115"/>
      <c r="J27" s="115">
        <f t="shared" si="65"/>
        <v>180</v>
      </c>
      <c r="K27" s="117">
        <f t="shared" si="66"/>
        <v>360</v>
      </c>
      <c r="L27" s="115"/>
      <c r="M27" s="115">
        <f t="shared" si="67"/>
        <v>180</v>
      </c>
      <c r="N27" s="135">
        <f t="shared" si="68"/>
        <v>0</v>
      </c>
      <c r="O27" s="118">
        <f t="shared" si="69"/>
        <v>540</v>
      </c>
      <c r="P27" s="115"/>
      <c r="Q27" s="115">
        <f t="shared" si="70"/>
        <v>180</v>
      </c>
      <c r="R27" s="119">
        <f t="shared" si="71"/>
        <v>720</v>
      </c>
      <c r="S27" s="115"/>
      <c r="T27" s="115">
        <f t="shared" si="72"/>
        <v>180</v>
      </c>
      <c r="U27" s="115">
        <f t="shared" si="73"/>
        <v>900</v>
      </c>
      <c r="V27" s="120">
        <f t="shared" si="74"/>
        <v>900</v>
      </c>
      <c r="W27" s="126">
        <f t="shared" si="75"/>
        <v>0</v>
      </c>
      <c r="X27" s="115"/>
      <c r="Y27" s="115"/>
      <c r="Z27" s="125">
        <f t="shared" si="76"/>
        <v>180</v>
      </c>
      <c r="AA27" s="121">
        <f t="shared" si="77"/>
        <v>1080</v>
      </c>
      <c r="AB27" s="115"/>
      <c r="AC27" s="115"/>
      <c r="AD27" s="125">
        <f t="shared" si="78"/>
        <v>180</v>
      </c>
      <c r="AE27" s="120">
        <f t="shared" si="79"/>
        <v>1260</v>
      </c>
      <c r="AF27" s="115"/>
      <c r="AG27" s="115"/>
      <c r="AH27" s="125">
        <f t="shared" si="80"/>
        <v>180</v>
      </c>
      <c r="AI27" s="116">
        <f t="shared" si="81"/>
        <v>1440</v>
      </c>
      <c r="AJ27" s="115"/>
      <c r="AK27" s="115"/>
      <c r="AL27" s="115"/>
      <c r="AM27" s="115"/>
      <c r="AN27" s="122">
        <f t="shared" si="82"/>
        <v>0</v>
      </c>
      <c r="AO27" s="115"/>
      <c r="AP27" s="144"/>
      <c r="AQ27" s="58" t="e">
        <f t="shared" si="83"/>
        <v>#DIV/0!</v>
      </c>
      <c r="AR27" s="135">
        <v>23</v>
      </c>
    </row>
    <row r="28" spans="1:44" x14ac:dyDescent="0.2">
      <c r="C28" s="113"/>
    </row>
    <row r="29" spans="1:44" x14ac:dyDescent="0.2">
      <c r="C29" s="113"/>
      <c r="N29" s="42">
        <f>MAX(N5:N27)</f>
        <v>498</v>
      </c>
      <c r="W29" s="42">
        <f>MAX(W5:W27)</f>
        <v>190</v>
      </c>
    </row>
    <row r="30" spans="1:44" x14ac:dyDescent="0.2">
      <c r="C30" s="113"/>
      <c r="N30" s="16">
        <f>LARGE((N5:N15),2)</f>
        <v>443</v>
      </c>
      <c r="W30" s="16">
        <f>LARGE((W5:W15),2)</f>
        <v>190</v>
      </c>
    </row>
    <row r="31" spans="1:44" x14ac:dyDescent="0.2">
      <c r="C31" s="113"/>
      <c r="D31" s="53"/>
      <c r="E31" s="53"/>
      <c r="F31" s="89"/>
      <c r="G31" s="89"/>
    </row>
    <row r="32" spans="1:44" x14ac:dyDescent="0.2">
      <c r="C32" s="140"/>
    </row>
    <row r="33" spans="3:40" x14ac:dyDescent="0.2">
      <c r="C33" s="139"/>
      <c r="F33" s="2">
        <f>COUNTA(F5:F32)</f>
        <v>4</v>
      </c>
      <c r="I33" s="2">
        <f>COUNTA(I5:I32)</f>
        <v>4</v>
      </c>
      <c r="L33" s="2">
        <f>COUNTA(L5:L32)</f>
        <v>4</v>
      </c>
      <c r="P33" s="2">
        <f>COUNTA(P5:P32)</f>
        <v>4</v>
      </c>
      <c r="S33" s="2">
        <f>COUNTA(S5:S32)</f>
        <v>4</v>
      </c>
      <c r="X33" s="2">
        <f>COUNTA(X5:X32)</f>
        <v>4</v>
      </c>
      <c r="AB33" s="2">
        <f>COUNTA(AB5:AB32)</f>
        <v>4</v>
      </c>
      <c r="AF33" s="2">
        <f>COUNTA(AF5:AF32)</f>
        <v>4</v>
      </c>
      <c r="AJ33" s="2">
        <f>COUNTA(AJ5:AJ32)</f>
        <v>0</v>
      </c>
      <c r="AK33" s="2">
        <f>COUNTA(AK5:AK32)</f>
        <v>2</v>
      </c>
      <c r="AL33" s="2">
        <f>COUNTA(AL5:AL32)</f>
        <v>2</v>
      </c>
      <c r="AM33" s="2">
        <f>COUNTA(AM5:AM32)</f>
        <v>2</v>
      </c>
      <c r="AN33" s="42">
        <f>SUM(E33:AM33)</f>
        <v>38</v>
      </c>
    </row>
    <row r="35" spans="3:40" x14ac:dyDescent="0.2">
      <c r="C35" s="140"/>
    </row>
    <row r="37" spans="3:40" x14ac:dyDescent="0.2">
      <c r="S37" s="89"/>
    </row>
  </sheetData>
  <sortState xmlns:xlrd2="http://schemas.microsoft.com/office/spreadsheetml/2017/richdata2" ref="B5:AQ8">
    <sortCondition ref="AO5:AO8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</vt:lpstr>
      <vt:lpstr>Membership </vt:lpstr>
      <vt:lpstr>Announc</vt:lpstr>
      <vt:lpstr>Awards</vt:lpstr>
      <vt:lpstr>matchplay</vt:lpstr>
      <vt:lpstr>Boys Scratch</vt:lpstr>
      <vt:lpstr>Girls Scratch</vt:lpstr>
      <vt:lpstr>Boys Hdcp</vt:lpstr>
      <vt:lpstr>Girls Hdcp</vt:lpstr>
      <vt:lpstr>jog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2022-10-27T19:17:47Z</cp:lastPrinted>
  <dcterms:created xsi:type="dcterms:W3CDTF">2013-10-17T00:47:18Z</dcterms:created>
  <dcterms:modified xsi:type="dcterms:W3CDTF">2023-01-04T20:57:47Z</dcterms:modified>
</cp:coreProperties>
</file>