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workbookProtection workbookPassword="99CC" lockStructure="1"/>
  <bookViews>
    <workbookView showSheetTabs="0" xWindow="680" yWindow="0" windowWidth="25240" windowHeight="13320" tabRatio="500"/>
  </bookViews>
  <sheets>
    <sheet name="Briefing Book" sheetId="6" r:id="rId1"/>
    <sheet name="Data Entry" sheetId="3" r:id="rId2"/>
    <sheet name="SPM - Basic" sheetId="8" r:id="rId3"/>
    <sheet name="SPM-Extended" sheetId="1" r:id="rId4"/>
    <sheet name="FP" sheetId="9" state="hidden" r:id="rId5"/>
  </sheets>
  <definedNames>
    <definedName name="_xlnm.Print_Area" localSheetId="1">'Data Entry'!$B$1:$J$73</definedName>
  </definedNames>
  <calcPr calcId="140000" fullPrecision="0" concurrentCalc="0"/>
  <extLst>
    <ext xmlns:mx="http://schemas.microsoft.com/office/mac/excel/2008/main" uri="{7523E5D3-25F3-A5E0-1632-64F254C22452}">
      <mx:ArchID Flags="2"/>
    </ext>
  </extLst>
</workbook>
</file>

<file path=xl/calcChain.xml><?xml version="1.0" encoding="utf-8"?>
<calcChain xmlns="http://schemas.openxmlformats.org/spreadsheetml/2006/main">
  <c r="M19" i="3" l="1"/>
  <c r="E20" i="3"/>
  <c r="J19" i="1"/>
  <c r="H54" i="9"/>
  <c r="J54" i="1"/>
  <c r="H53" i="8"/>
  <c r="J51" i="9"/>
  <c r="H51" i="9"/>
  <c r="J51" i="1"/>
  <c r="H50" i="8"/>
  <c r="H17" i="8"/>
  <c r="M8" i="9"/>
  <c r="N39" i="3"/>
  <c r="S47" i="9"/>
  <c r="U47" i="1"/>
  <c r="T47" i="9"/>
  <c r="V47" i="1"/>
  <c r="N40" i="3"/>
  <c r="S48" i="9"/>
  <c r="U48" i="1"/>
  <c r="T48" i="9"/>
  <c r="V48" i="1"/>
  <c r="S46" i="8"/>
  <c r="T46" i="8"/>
  <c r="S47" i="8"/>
  <c r="T47" i="8"/>
  <c r="M27" i="3"/>
  <c r="H27" i="3"/>
  <c r="C7" i="9"/>
  <c r="C12" i="9"/>
  <c r="F10" i="9"/>
  <c r="F20" i="9"/>
  <c r="H15" i="9"/>
  <c r="J17" i="9"/>
  <c r="H20" i="9"/>
  <c r="H23" i="9"/>
  <c r="M37" i="3"/>
  <c r="G40" i="3"/>
  <c r="G41" i="3"/>
  <c r="H43" i="1"/>
  <c r="J43" i="1"/>
  <c r="H48" i="1"/>
  <c r="F43" i="9"/>
  <c r="F42" i="8"/>
  <c r="F43" i="8"/>
  <c r="F45" i="8"/>
  <c r="H43" i="9"/>
  <c r="F48" i="9"/>
  <c r="F47" i="8"/>
  <c r="F48" i="8"/>
  <c r="N8" i="9"/>
  <c r="N9" i="9"/>
  <c r="L7" i="9"/>
  <c r="O14" i="1"/>
  <c r="L8" i="9"/>
  <c r="O15" i="1"/>
  <c r="P15" i="1"/>
  <c r="Q15" i="1"/>
  <c r="Q16" i="1"/>
  <c r="N13" i="8"/>
  <c r="N14" i="8"/>
  <c r="O14" i="8"/>
  <c r="P14" i="8"/>
  <c r="P15" i="8"/>
  <c r="M48" i="3"/>
  <c r="N48" i="3"/>
  <c r="M51" i="3"/>
  <c r="N51" i="3"/>
  <c r="H60" i="9"/>
  <c r="F60" i="1"/>
  <c r="G59" i="8"/>
  <c r="M36" i="3"/>
  <c r="N36" i="3"/>
  <c r="O36" i="3"/>
  <c r="L54" i="9"/>
  <c r="N54" i="1"/>
  <c r="L53" i="8"/>
  <c r="H17" i="9"/>
  <c r="J15" i="1"/>
  <c r="H14" i="8"/>
  <c r="H35" i="9"/>
  <c r="E29" i="9"/>
  <c r="E32" i="9"/>
  <c r="E35" i="9"/>
  <c r="E38" i="9"/>
  <c r="G38" i="1"/>
  <c r="E37" i="8"/>
  <c r="C6" i="8"/>
  <c r="J31" i="8"/>
  <c r="J36" i="8"/>
  <c r="H21" i="8"/>
  <c r="H12" i="8"/>
  <c r="J23" i="1"/>
  <c r="J13" i="1"/>
  <c r="G39" i="3"/>
  <c r="H39" i="3"/>
  <c r="L23" i="3"/>
  <c r="E26" i="3"/>
  <c r="M57" i="3"/>
  <c r="H59" i="9"/>
  <c r="L4" i="1"/>
  <c r="N58" i="9"/>
  <c r="L58" i="1"/>
  <c r="N59" i="9"/>
  <c r="L59" i="1"/>
  <c r="M58" i="8"/>
  <c r="M57" i="8"/>
  <c r="F12" i="9"/>
  <c r="H58" i="9"/>
  <c r="H61" i="9"/>
  <c r="F61" i="1"/>
  <c r="G60" i="8"/>
  <c r="F59" i="1"/>
  <c r="G58" i="8"/>
  <c r="L19" i="9"/>
  <c r="J32" i="9"/>
  <c r="J37" i="9"/>
  <c r="L35" i="9"/>
  <c r="N28" i="9"/>
  <c r="H48" i="9"/>
  <c r="J46" i="9"/>
  <c r="L49" i="9"/>
  <c r="N51" i="9"/>
  <c r="P40" i="9"/>
  <c r="R40" i="1"/>
  <c r="P39" i="8"/>
  <c r="P28" i="1"/>
  <c r="N27" i="8"/>
  <c r="P51" i="1"/>
  <c r="N50" i="8"/>
  <c r="N49" i="1"/>
  <c r="L48" i="8"/>
  <c r="L46" i="1"/>
  <c r="J45" i="8"/>
  <c r="N35" i="1"/>
  <c r="L34" i="8"/>
  <c r="N20" i="1"/>
  <c r="L18" i="8"/>
  <c r="L16" i="1"/>
  <c r="J14" i="8"/>
  <c r="H13" i="1"/>
  <c r="F11" i="8"/>
  <c r="H11" i="1"/>
  <c r="F9" i="8"/>
  <c r="O1" i="8"/>
  <c r="M35" i="3"/>
  <c r="C36" i="3"/>
  <c r="M47" i="3"/>
  <c r="N47" i="3"/>
  <c r="M50" i="3"/>
  <c r="N50" i="3"/>
  <c r="Q58" i="9"/>
  <c r="Q59" i="9"/>
  <c r="M52" i="3"/>
  <c r="N52" i="3"/>
  <c r="Q60" i="9"/>
  <c r="Q61" i="9"/>
  <c r="H40" i="9"/>
  <c r="C24" i="9"/>
  <c r="J23" i="9"/>
  <c r="C20" i="9"/>
  <c r="C17" i="9"/>
  <c r="F5" i="9"/>
  <c r="F4" i="9"/>
  <c r="D4" i="9"/>
  <c r="N3" i="9"/>
  <c r="L3" i="9"/>
  <c r="F3" i="9"/>
  <c r="N2" i="9"/>
  <c r="N1" i="9"/>
  <c r="L3" i="8"/>
  <c r="E8" i="1"/>
  <c r="E13" i="1"/>
  <c r="F58" i="1"/>
  <c r="C11" i="8"/>
  <c r="G57" i="8"/>
  <c r="P59" i="8"/>
  <c r="O60" i="1"/>
  <c r="O59" i="1"/>
  <c r="O58" i="1"/>
  <c r="P58" i="8"/>
  <c r="P57" i="8"/>
  <c r="D4" i="8"/>
  <c r="D5" i="1"/>
  <c r="N53" i="3"/>
  <c r="P60" i="8"/>
  <c r="O61" i="1"/>
  <c r="J50" i="8"/>
  <c r="L51" i="1"/>
  <c r="H47" i="8"/>
  <c r="J48" i="1"/>
  <c r="H42" i="8"/>
  <c r="O3" i="8"/>
  <c r="O4" i="1"/>
  <c r="O2" i="8"/>
  <c r="O3" i="1"/>
  <c r="F5" i="8"/>
  <c r="F6" i="1"/>
  <c r="F4" i="8"/>
  <c r="F5" i="1"/>
  <c r="F3" i="8"/>
  <c r="F4" i="1"/>
  <c r="O2" i="1"/>
  <c r="F21" i="8"/>
  <c r="H39" i="8"/>
  <c r="H34" i="8"/>
  <c r="E34" i="8"/>
  <c r="E31" i="8"/>
  <c r="E28" i="8"/>
  <c r="C24" i="8"/>
  <c r="J23" i="8"/>
  <c r="C21" i="8"/>
  <c r="C16" i="8"/>
  <c r="G35" i="1"/>
  <c r="G29" i="1"/>
  <c r="G32" i="1"/>
  <c r="L37" i="1"/>
  <c r="J35" i="1"/>
  <c r="H21" i="1"/>
  <c r="E25" i="1"/>
  <c r="E21" i="1"/>
  <c r="E18" i="1"/>
  <c r="L32" i="1"/>
  <c r="L24" i="1"/>
  <c r="J40" i="1"/>
</calcChain>
</file>

<file path=xl/sharedStrings.xml><?xml version="1.0" encoding="utf-8"?>
<sst xmlns="http://schemas.openxmlformats.org/spreadsheetml/2006/main" count="466" uniqueCount="189">
  <si>
    <t>Strategic Profit Model</t>
  </si>
  <si>
    <t>Functional Areas</t>
  </si>
  <si>
    <t>Area</t>
  </si>
  <si>
    <t>Improve through:</t>
  </si>
  <si>
    <t>Marketing</t>
  </si>
  <si>
    <t>Margins</t>
  </si>
  <si>
    <t>Price Management</t>
  </si>
  <si>
    <t>Pricing</t>
  </si>
  <si>
    <t>Sales</t>
  </si>
  <si>
    <t>Expense Control</t>
  </si>
  <si>
    <t>Process and Productivity Improvements</t>
  </si>
  <si>
    <t>- (minus)</t>
  </si>
  <si>
    <t>Assets</t>
  </si>
  <si>
    <t>Improve Turnover</t>
  </si>
  <si>
    <t>Financing</t>
  </si>
  <si>
    <t>Manage Debt and Capitization</t>
  </si>
  <si>
    <t>Manufacturing</t>
  </si>
  <si>
    <t>Purchasing</t>
  </si>
  <si>
    <t>Cost of Goods Sold</t>
  </si>
  <si>
    <t>SG&amp;A</t>
  </si>
  <si>
    <t>÷ (divided by)</t>
  </si>
  <si>
    <t>+ (plus)</t>
  </si>
  <si>
    <t>Net Profit %</t>
  </si>
  <si>
    <t>Inventory</t>
  </si>
  <si>
    <t>X (multiply by)</t>
  </si>
  <si>
    <t>Return on Assets %</t>
  </si>
  <si>
    <t>Accounts Receivable</t>
  </si>
  <si>
    <t>Total Current Assets</t>
  </si>
  <si>
    <t>Asset Turnover</t>
  </si>
  <si>
    <t>Total Assets</t>
  </si>
  <si>
    <t>Other Current Assets</t>
  </si>
  <si>
    <t>ROI</t>
  </si>
  <si>
    <t>Debt Management</t>
  </si>
  <si>
    <t>Current Debt</t>
  </si>
  <si>
    <t>Total Debt</t>
  </si>
  <si>
    <t>Long Term Debt</t>
  </si>
  <si>
    <t>Total Capital</t>
  </si>
  <si>
    <t>Equity Management</t>
  </si>
  <si>
    <t>Net Worth</t>
  </si>
  <si>
    <t>Financial Leverage</t>
  </si>
  <si>
    <t>ASSETS</t>
  </si>
  <si>
    <t>Current Liabilities (Current Debt)</t>
  </si>
  <si>
    <t>Other</t>
  </si>
  <si>
    <t>SG&amp;A Expenses</t>
  </si>
  <si>
    <t>R&amp;D Expenses</t>
  </si>
  <si>
    <t>Other Expenses</t>
  </si>
  <si>
    <t>Sales Revenue,(Turnover)</t>
  </si>
  <si>
    <t xml:space="preserve">Fixed (non-current) Assets </t>
  </si>
  <si>
    <t>Non-Current Liabilities (Long Term Debt)</t>
  </si>
  <si>
    <t>Total Operating Expenses</t>
  </si>
  <si>
    <t>R&amp;D</t>
  </si>
  <si>
    <t>Net Profit (Operating Income)</t>
  </si>
  <si>
    <t>Fixed (non-current) Assets</t>
  </si>
  <si>
    <t>Treasury</t>
  </si>
  <si>
    <t>Cash</t>
  </si>
  <si>
    <t>Adjusted Net Worth</t>
  </si>
  <si>
    <t xml:space="preserve"> </t>
  </si>
  <si>
    <t>®</t>
  </si>
  <si>
    <t>Inventory Curve LLC</t>
  </si>
  <si>
    <t>Jump To:</t>
  </si>
  <si>
    <t>Name:</t>
  </si>
  <si>
    <t>Date:</t>
  </si>
  <si>
    <t>Purpose:</t>
  </si>
  <si>
    <t>Your information:</t>
  </si>
  <si>
    <t>COMPANY:</t>
  </si>
  <si>
    <t>FOR THE PERIOD:</t>
  </si>
  <si>
    <t>STOCK SYMBOL (if applicable)</t>
  </si>
  <si>
    <t>STRATEGIC PROFIT MODEL (SPM) DATA ENTRY SHEET</t>
  </si>
  <si>
    <t>Prepared By:</t>
  </si>
  <si>
    <t>SOURCE:</t>
  </si>
  <si>
    <t>Values in:</t>
  </si>
  <si>
    <t>Enter Financial Data</t>
  </si>
  <si>
    <t>Possible Sources</t>
  </si>
  <si>
    <t>Published financial data for public companies</t>
  </si>
  <si>
    <t>Published data from investment research organizations</t>
  </si>
  <si>
    <t>Required</t>
  </si>
  <si>
    <t>From the INCOME STATEMENT</t>
  </si>
  <si>
    <t>From the BALANCE SHEET</t>
  </si>
  <si>
    <t>and for optional calculation of GMROI and Cash Conversion (Cash to Cash) Cycle</t>
  </si>
  <si>
    <t>Avg AR</t>
  </si>
  <si>
    <t>Avg INV</t>
  </si>
  <si>
    <t>Accounts Payable</t>
  </si>
  <si>
    <t xml:space="preserve">ITO  </t>
  </si>
  <si>
    <t>END OF Period</t>
  </si>
  <si>
    <t>BEG OF Period</t>
  </si>
  <si>
    <t>NOTE:</t>
  </si>
  <si>
    <t xml:space="preserve">Cash to Cash Cycle calculation uses </t>
  </si>
  <si>
    <t>GMROI</t>
  </si>
  <si>
    <t>Additional Calculations</t>
  </si>
  <si>
    <t>Gross Profit Margin %</t>
  </si>
  <si>
    <t>Inventory Turnover</t>
  </si>
  <si>
    <t xml:space="preserve">GMROI = </t>
  </si>
  <si>
    <t>GM (GP%)</t>
  </si>
  <si>
    <t>Avg Payables</t>
  </si>
  <si>
    <t>Note: End of period is entered first</t>
  </si>
  <si>
    <t>DAYS</t>
  </si>
  <si>
    <t>Cash to Cash Cycle</t>
  </si>
  <si>
    <t>Sales / Day:</t>
  </si>
  <si>
    <t>Days Sales Outstanding</t>
  </si>
  <si>
    <t>Days in Inventory</t>
  </si>
  <si>
    <t>Days Payables</t>
  </si>
  <si>
    <t>Inventory Curve, LLC, Westminster, Colorado USA</t>
  </si>
  <si>
    <t>http://www.inventorycurve.com</t>
  </si>
  <si>
    <t>Copyright © David J. Armstrong, 2014</t>
  </si>
  <si>
    <t>Interactive Strategic Profit Model (SPM) Overview</t>
  </si>
  <si>
    <t>Data Entry Page</t>
  </si>
  <si>
    <t xml:space="preserve">For more information, go to: </t>
  </si>
  <si>
    <t>Enter your data on the Data Entry Page.</t>
  </si>
  <si>
    <t>View results in the:</t>
  </si>
  <si>
    <t>* Basic SPM page</t>
  </si>
  <si>
    <t>Basic SPM</t>
  </si>
  <si>
    <t>Extended SPM</t>
  </si>
  <si>
    <t>Briefing Book</t>
  </si>
  <si>
    <t>Current Assets</t>
  </si>
  <si>
    <t xml:space="preserve">Sales </t>
  </si>
  <si>
    <t>Days</t>
  </si>
  <si>
    <t>per day</t>
  </si>
  <si>
    <t>Avg</t>
  </si>
  <si>
    <t xml:space="preserve">Value </t>
  </si>
  <si>
    <t>* Extended SPM page (Basic view plus shows functional areas generally responsible for the financial element.</t>
  </si>
  <si>
    <t>* Model your organizations divisions and sub-groups to the extent applicable.  In most cases, the debt and equity information is not available at this level.</t>
  </si>
  <si>
    <t>* Model your organizations financial data.</t>
  </si>
  <si>
    <t>* Model competitors financial data.</t>
  </si>
  <si>
    <t>* Model "what if" scenarios.</t>
  </si>
  <si>
    <t>* Evaluate other organizations finances based on published data available from investment research and financial services firms.</t>
  </si>
  <si>
    <t>Limitations and guidance:</t>
  </si>
  <si>
    <t>Use:</t>
  </si>
  <si>
    <t>Creative uses:</t>
  </si>
  <si>
    <r>
      <t xml:space="preserve">The Interactive SPM is designed for </t>
    </r>
    <r>
      <rPr>
        <b/>
        <sz val="12"/>
        <color theme="1"/>
        <rFont val="Calibri"/>
        <family val="2"/>
        <scheme val="minor"/>
      </rPr>
      <t>entry of annual data</t>
    </r>
    <r>
      <rPr>
        <sz val="12"/>
        <color theme="1"/>
        <rFont val="Calibri"/>
        <family val="2"/>
        <scheme val="minor"/>
      </rPr>
      <t xml:space="preserve">.  </t>
    </r>
    <r>
      <rPr>
        <b/>
        <sz val="12"/>
        <color theme="1"/>
        <rFont val="Calibri"/>
        <family val="2"/>
        <scheme val="minor"/>
      </rPr>
      <t xml:space="preserve">Quarterly data </t>
    </r>
    <r>
      <rPr>
        <sz val="12"/>
        <color theme="1"/>
        <rFont val="Calibri"/>
        <family val="2"/>
        <scheme val="minor"/>
      </rPr>
      <t xml:space="preserve">may be entered, however ratios, inventory turnover, days in inventory, GMROI and the cash to cash cycle </t>
    </r>
    <r>
      <rPr>
        <b/>
        <sz val="12"/>
        <color theme="1"/>
        <rFont val="Calibri"/>
        <family val="2"/>
        <scheme val="minor"/>
      </rPr>
      <t>values will be mis-represented</t>
    </r>
    <r>
      <rPr>
        <sz val="12"/>
        <color theme="1"/>
        <rFont val="Calibri"/>
        <family val="2"/>
        <scheme val="minor"/>
      </rPr>
      <t xml:space="preserve">. </t>
    </r>
  </si>
  <si>
    <t>Your internal financial data</t>
  </si>
  <si>
    <t>Adjusted Net Worth - less Preferred Stock)</t>
  </si>
  <si>
    <t>COGS</t>
  </si>
  <si>
    <t>COGS / Day:</t>
  </si>
  <si>
    <t>FORMULA PAGE</t>
  </si>
  <si>
    <t>Fixed Assets</t>
  </si>
  <si>
    <t xml:space="preserve">The Strategic Profit Model (SPM) was develop at DuPont in the early 1900's and shows the inter-relationship between the financial elements that contribute to ROI: Margins, asset utilization and capitalization.    </t>
  </si>
  <si>
    <t xml:space="preserve">With the Interactive SPM, you can enter your own data to evaluate financials for your own or other organizations. The provision is also provided to include the calculation of GMROI and the Cash to Cash Cycle. </t>
  </si>
  <si>
    <t>365 days per year is used for the days in inventory calculation and the cash to cash cycle calculations.</t>
  </si>
  <si>
    <t>Day in Inventory (365 days  / year)</t>
  </si>
  <si>
    <t>If period is year, uses 365 days</t>
  </si>
  <si>
    <t>Uses 365 days</t>
  </si>
  <si>
    <t>Days in Inventory (365 days  / year)</t>
  </si>
  <si>
    <t>Day in Inventory (365 days / year)</t>
  </si>
  <si>
    <t>Uses 365 days/year</t>
  </si>
  <si>
    <t>LIABILITIES and OWNERS EQUITY</t>
  </si>
  <si>
    <t>Preferred Stock (adjusts financial leverage calculation)</t>
  </si>
  <si>
    <t>Total Liabilities &amp; Equity</t>
  </si>
  <si>
    <t>JUMP TO</t>
  </si>
  <si>
    <t>Gross Profit</t>
  </si>
  <si>
    <t>OPTIONAL - OPERATING EXPENSES REFERENCE ONLY</t>
  </si>
  <si>
    <t>Operating Expenses</t>
  </si>
  <si>
    <t>Other Operating Expenses</t>
  </si>
  <si>
    <t>Operating Income</t>
  </si>
  <si>
    <t>Total Other Expenses</t>
  </si>
  <si>
    <t>Optional Operating Expenses (Reference Only)</t>
  </si>
  <si>
    <t>STOCKHOLDER EQUITY (NET WORTH)</t>
  </si>
  <si>
    <t>Current Year</t>
  </si>
  <si>
    <t>Prior Year</t>
  </si>
  <si>
    <t>Average</t>
  </si>
  <si>
    <t>This SPM IS FOR:</t>
  </si>
  <si>
    <t>Total other Expenses</t>
  </si>
  <si>
    <t>Extended Strategic Profit Model</t>
  </si>
  <si>
    <t>TOTAL LIABILITIES AND STOCKHOLDER EQUITY (TOTAL CAPITAL)</t>
  </si>
  <si>
    <t>Net Income (Net Profit)</t>
  </si>
  <si>
    <t xml:space="preserve">OPTIONAL CURRENT ASSETS AND AP (REFERENCE ONLY) ON SPM </t>
  </si>
  <si>
    <t>Operating Margin %</t>
  </si>
  <si>
    <t>Avg Adjusted Net Worth</t>
  </si>
  <si>
    <t>To compute "stand-alone" GMROI and Cash to Cash Cycle, enter:</t>
  </si>
  <si>
    <t>* Sales Revenue and Cost of Good Sold in the INCOME STATEMENT  section of the data entry page.</t>
  </si>
  <si>
    <t>* End and Beg period values for Accounts Receivable, Inventory and Accounts Payable in the OPTIONAL section of the data entry page.</t>
  </si>
  <si>
    <t>Top Executive Compensation (optional)</t>
  </si>
  <si>
    <t xml:space="preserve">in </t>
  </si>
  <si>
    <t>as percentage of revenue</t>
  </si>
  <si>
    <t>as percentage of sales</t>
  </si>
  <si>
    <t>Other Current Debt</t>
  </si>
  <si>
    <t xml:space="preserve">               </t>
  </si>
  <si>
    <t>Adapted from: Return on Investment to Wholesaler - Distributors, Richard E.Peterson, National Association of Wholesaler-Distributors, 1975.</t>
  </si>
  <si>
    <t>Total Assets = Total Capital</t>
  </si>
  <si>
    <t>Interest Expense</t>
  </si>
  <si>
    <t>Retained Earnings</t>
  </si>
  <si>
    <t xml:space="preserve"> - (minus) </t>
  </si>
  <si>
    <t>Stock &amp; Capital</t>
  </si>
  <si>
    <t>Times Interest Earned</t>
  </si>
  <si>
    <t>Year to Year Change in:</t>
  </si>
  <si>
    <t>Amount</t>
  </si>
  <si>
    <t xml:space="preserve"> %</t>
  </si>
  <si>
    <t>Change in Retained Earnings</t>
  </si>
  <si>
    <t>Change in Net Worth</t>
  </si>
  <si>
    <t xml:space="preserve">- (minus)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</si>
</sst>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0.0"/>
    <numFmt numFmtId="167" formatCode="[$-409]mmmm\ d\,\ yyyy;@"/>
    <numFmt numFmtId="168" formatCode="_(* #,##0.0_);_(* \(#,##0.0\);_(* &quot;-&quot;??_);_(@_)"/>
  </numFmts>
  <fonts count="24" x14ac:knownFonts="1">
    <font>
      <sz val="12"/>
      <color theme="1"/>
      <name val="Calibri"/>
      <family val="2"/>
      <scheme val="minor"/>
    </font>
    <font>
      <sz val="12"/>
      <color theme="1"/>
      <name val="Calibri"/>
      <family val="2"/>
      <scheme val="minor"/>
    </font>
    <font>
      <sz val="12"/>
      <color theme="1"/>
      <name val="Calibri"/>
      <family val="2"/>
      <scheme val="minor"/>
    </font>
    <font>
      <b/>
      <sz val="10"/>
      <name val="Verdana"/>
    </font>
    <font>
      <b/>
      <sz val="14"/>
      <name val="Verdana"/>
    </font>
    <font>
      <b/>
      <sz val="11"/>
      <name val="Verdana"/>
    </font>
    <font>
      <sz val="11"/>
      <name val="Verdana"/>
    </font>
    <font>
      <u/>
      <sz val="12"/>
      <color theme="10"/>
      <name val="Calibri"/>
      <family val="2"/>
      <scheme val="minor"/>
    </font>
    <font>
      <u/>
      <sz val="12"/>
      <color theme="11"/>
      <name val="Calibri"/>
      <family val="2"/>
      <scheme val="minor"/>
    </font>
    <font>
      <sz val="8"/>
      <name val="Calibri"/>
      <family val="2"/>
      <scheme val="minor"/>
    </font>
    <font>
      <b/>
      <sz val="12"/>
      <color theme="1"/>
      <name val="Calibri"/>
      <family val="2"/>
      <scheme val="minor"/>
    </font>
    <font>
      <u/>
      <sz val="12"/>
      <color theme="1"/>
      <name val="Calibri"/>
      <scheme val="minor"/>
    </font>
    <font>
      <b/>
      <sz val="14"/>
      <color theme="1"/>
      <name val="Calibri"/>
      <scheme val="minor"/>
    </font>
    <font>
      <sz val="24"/>
      <color theme="1"/>
      <name val="Calibri"/>
      <scheme val="minor"/>
    </font>
    <font>
      <b/>
      <u/>
      <sz val="12"/>
      <color theme="1"/>
      <name val="Calibri"/>
      <scheme val="minor"/>
    </font>
    <font>
      <sz val="14"/>
      <name val="Verdana"/>
    </font>
    <font>
      <b/>
      <sz val="11"/>
      <color theme="1"/>
      <name val="Verdana"/>
    </font>
    <font>
      <sz val="12"/>
      <color theme="1"/>
      <name val="Verdana"/>
    </font>
    <font>
      <sz val="11"/>
      <color theme="1"/>
      <name val="Verdana"/>
    </font>
    <font>
      <i/>
      <sz val="12"/>
      <color theme="1"/>
      <name val="Calibri"/>
      <scheme val="minor"/>
    </font>
    <font>
      <b/>
      <sz val="12"/>
      <color theme="1"/>
      <name val="Verdana"/>
    </font>
    <font>
      <sz val="10"/>
      <color rgb="FF000000"/>
      <name val="Geneva"/>
    </font>
    <font>
      <sz val="11"/>
      <color theme="9" tint="0.59999389629810485"/>
      <name val="Verdana"/>
    </font>
    <font>
      <sz val="24"/>
      <color rgb="FF000000"/>
      <name val="Calibri"/>
      <scheme val="minor"/>
    </font>
  </fonts>
  <fills count="8">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mediumDashed">
        <color auto="1"/>
      </left>
      <right style="mediumDashed">
        <color auto="1"/>
      </right>
      <top style="mediumDashed">
        <color auto="1"/>
      </top>
      <bottom style="mediumDashed">
        <color auto="1"/>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dashed">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dashed">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dashed">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mediumDashed">
        <color auto="1"/>
      </right>
      <top style="medium">
        <color auto="1"/>
      </top>
      <bottom/>
      <diagonal/>
    </border>
    <border>
      <left style="thin">
        <color auto="1"/>
      </left>
      <right style="mediumDashed">
        <color auto="1"/>
      </right>
      <top style="thin">
        <color auto="1"/>
      </top>
      <bottom style="medium">
        <color auto="1"/>
      </bottom>
      <diagonal/>
    </border>
    <border>
      <left style="mediumDashed">
        <color auto="1"/>
      </left>
      <right/>
      <top style="medium">
        <color auto="1"/>
      </top>
      <bottom/>
      <diagonal/>
    </border>
    <border>
      <left style="mediumDashed">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dashed">
        <color auto="1"/>
      </right>
      <top/>
      <bottom style="thin">
        <color auto="1"/>
      </bottom>
      <diagonal/>
    </border>
    <border>
      <left style="medium">
        <color auto="1"/>
      </left>
      <right style="dashed">
        <color auto="1"/>
      </right>
      <top style="medium">
        <color auto="1"/>
      </top>
      <bottom style="medium">
        <color auto="1"/>
      </bottom>
      <diagonal/>
    </border>
    <border>
      <left/>
      <right style="thin">
        <color auto="1"/>
      </right>
      <top style="medium">
        <color auto="1"/>
      </top>
      <bottom/>
      <diagonal/>
    </border>
    <border>
      <left style="mediumDashed">
        <color auto="1"/>
      </left>
      <right style="thin">
        <color auto="1"/>
      </right>
      <top style="thin">
        <color auto="1"/>
      </top>
      <bottom style="thin">
        <color auto="1"/>
      </bottom>
      <diagonal/>
    </border>
    <border>
      <left style="dashed">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dashed">
        <color auto="1"/>
      </left>
      <right style="medium">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mediumDashed">
        <color auto="1"/>
      </left>
      <right/>
      <top style="thin">
        <color auto="1"/>
      </top>
      <bottom style="thin">
        <color auto="1"/>
      </bottom>
      <diagonal/>
    </border>
    <border>
      <left style="thin">
        <color auto="1"/>
      </left>
      <right style="mediumDashed">
        <color auto="1"/>
      </right>
      <top style="thin">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s>
  <cellStyleXfs count="236">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389">
    <xf numFmtId="0" fontId="0" fillId="0" borderId="0" xfId="0"/>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5" fillId="0" borderId="0" xfId="0" applyFont="1" applyAlignment="1">
      <alignment horizontal="center"/>
    </xf>
    <xf numFmtId="0" fontId="6" fillId="0" borderId="0" xfId="0" applyFont="1"/>
    <xf numFmtId="0" fontId="5" fillId="0" borderId="1" xfId="0" applyFont="1" applyBorder="1" applyAlignment="1">
      <alignment horizontal="center"/>
    </xf>
    <xf numFmtId="0" fontId="5" fillId="0" borderId="0" xfId="0" applyFont="1"/>
    <xf numFmtId="0" fontId="6" fillId="2" borderId="0" xfId="0" applyFont="1" applyFill="1"/>
    <xf numFmtId="0" fontId="5" fillId="2" borderId="5" xfId="0" applyFont="1" applyFill="1" applyBorder="1"/>
    <xf numFmtId="0" fontId="5" fillId="2" borderId="6" xfId="0" applyFont="1" applyFill="1" applyBorder="1"/>
    <xf numFmtId="0" fontId="6" fillId="2" borderId="6" xfId="0" applyFont="1" applyFill="1" applyBorder="1"/>
    <xf numFmtId="0" fontId="6" fillId="2" borderId="7" xfId="0" applyFont="1" applyFill="1" applyBorder="1"/>
    <xf numFmtId="0" fontId="5" fillId="2" borderId="0" xfId="0" applyFont="1" applyFill="1" applyAlignment="1">
      <alignment horizontal="center"/>
    </xf>
    <xf numFmtId="0" fontId="5" fillId="2" borderId="8" xfId="0" applyFont="1" applyFill="1" applyBorder="1"/>
    <xf numFmtId="0" fontId="5" fillId="2" borderId="0" xfId="0" applyFont="1" applyFill="1" applyBorder="1"/>
    <xf numFmtId="0" fontId="6" fillId="2" borderId="0" xfId="0" applyFont="1" applyFill="1" applyBorder="1"/>
    <xf numFmtId="0" fontId="6" fillId="2" borderId="9" xfId="0" applyFont="1" applyFill="1" applyBorder="1"/>
    <xf numFmtId="0" fontId="5" fillId="2" borderId="0" xfId="0" quotePrefix="1" applyFont="1" applyFill="1" applyAlignment="1">
      <alignment horizontal="center"/>
    </xf>
    <xf numFmtId="0" fontId="5" fillId="3" borderId="10" xfId="0" applyFont="1" applyFill="1" applyBorder="1"/>
    <xf numFmtId="0" fontId="5" fillId="3" borderId="3" xfId="0" applyFont="1" applyFill="1" applyBorder="1"/>
    <xf numFmtId="0" fontId="6" fillId="3" borderId="3" xfId="0" applyFont="1" applyFill="1" applyBorder="1"/>
    <xf numFmtId="0" fontId="6" fillId="3" borderId="4" xfId="0" applyFont="1" applyFill="1" applyBorder="1"/>
    <xf numFmtId="0" fontId="5" fillId="4" borderId="10" xfId="0" applyFont="1" applyFill="1" applyBorder="1"/>
    <xf numFmtId="0" fontId="5" fillId="4" borderId="3" xfId="0" applyFont="1" applyFill="1" applyBorder="1"/>
    <xf numFmtId="0" fontId="6" fillId="4" borderId="3" xfId="0" applyFont="1" applyFill="1" applyBorder="1"/>
    <xf numFmtId="0" fontId="6" fillId="4" borderId="4" xfId="0" applyFont="1" applyFill="1" applyBorder="1"/>
    <xf numFmtId="0" fontId="6" fillId="3" borderId="0" xfId="0" applyFont="1" applyFill="1"/>
    <xf numFmtId="0" fontId="5" fillId="3" borderId="0" xfId="0" applyFont="1" applyFill="1" applyAlignment="1">
      <alignment horizontal="center"/>
    </xf>
    <xf numFmtId="0" fontId="5" fillId="3" borderId="0" xfId="0" quotePrefix="1" applyFont="1" applyFill="1" applyAlignment="1">
      <alignment horizontal="center"/>
    </xf>
    <xf numFmtId="0" fontId="6" fillId="4" borderId="0" xfId="0" applyFont="1" applyFill="1"/>
    <xf numFmtId="0" fontId="5" fillId="4" borderId="0" xfId="0" applyFont="1" applyFill="1" applyAlignment="1">
      <alignment horizontal="center"/>
    </xf>
    <xf numFmtId="0" fontId="5" fillId="4" borderId="0" xfId="0" quotePrefix="1" applyFont="1" applyFill="1" applyAlignment="1">
      <alignment horizontal="center"/>
    </xf>
    <xf numFmtId="0" fontId="0" fillId="0" borderId="0" xfId="0" quotePrefix="1"/>
    <xf numFmtId="164" fontId="5" fillId="2" borderId="1" xfId="1" applyNumberFormat="1" applyFont="1" applyFill="1" applyBorder="1" applyAlignment="1">
      <alignment horizontal="center"/>
    </xf>
    <xf numFmtId="164" fontId="5" fillId="0" borderId="1" xfId="1" applyNumberFormat="1" applyFont="1" applyBorder="1" applyAlignment="1">
      <alignment horizontal="center"/>
    </xf>
    <xf numFmtId="164" fontId="5" fillId="0" borderId="0" xfId="1" applyNumberFormat="1" applyFont="1" applyAlignment="1">
      <alignment horizontal="center"/>
    </xf>
    <xf numFmtId="165" fontId="0" fillId="0" borderId="0" xfId="28" applyNumberFormat="1" applyFont="1"/>
    <xf numFmtId="165" fontId="0" fillId="0" borderId="0" xfId="0" applyNumberFormat="1"/>
    <xf numFmtId="166" fontId="5" fillId="0" borderId="1" xfId="0" applyNumberFormat="1" applyFont="1" applyBorder="1" applyAlignment="1">
      <alignment horizontal="center"/>
    </xf>
    <xf numFmtId="165" fontId="5" fillId="2" borderId="1" xfId="28" applyNumberFormat="1" applyFont="1" applyFill="1" applyBorder="1" applyAlignment="1">
      <alignment horizontal="center"/>
    </xf>
    <xf numFmtId="165" fontId="5" fillId="2" borderId="11" xfId="28" applyNumberFormat="1" applyFont="1" applyFill="1" applyBorder="1" applyAlignment="1">
      <alignment horizontal="center"/>
    </xf>
    <xf numFmtId="165" fontId="5" fillId="3" borderId="1" xfId="28" applyNumberFormat="1" applyFont="1" applyFill="1" applyBorder="1" applyAlignment="1">
      <alignment horizontal="center"/>
    </xf>
    <xf numFmtId="165" fontId="5" fillId="3" borderId="11" xfId="28" applyNumberFormat="1" applyFont="1" applyFill="1" applyBorder="1" applyAlignment="1">
      <alignment horizontal="center"/>
    </xf>
    <xf numFmtId="2" fontId="5" fillId="3" borderId="1" xfId="0" applyNumberFormat="1" applyFont="1" applyFill="1" applyBorder="1" applyAlignment="1">
      <alignment horizontal="center"/>
    </xf>
    <xf numFmtId="165" fontId="5" fillId="4" borderId="1" xfId="28" applyNumberFormat="1" applyFont="1" applyFill="1" applyBorder="1" applyAlignment="1">
      <alignment horizontal="center"/>
    </xf>
    <xf numFmtId="165" fontId="5" fillId="4" borderId="11" xfId="28" applyNumberFormat="1" applyFont="1" applyFill="1" applyBorder="1" applyAlignment="1">
      <alignment horizontal="center"/>
    </xf>
    <xf numFmtId="165" fontId="5" fillId="2" borderId="4" xfId="28" applyNumberFormat="1" applyFont="1" applyFill="1" applyBorder="1" applyAlignment="1">
      <alignment horizontal="center"/>
    </xf>
    <xf numFmtId="0" fontId="0" fillId="0" borderId="0" xfId="0" applyBorder="1"/>
    <xf numFmtId="0" fontId="5" fillId="2" borderId="0" xfId="0" applyFont="1" applyFill="1" applyBorder="1" applyAlignment="1">
      <alignment horizontal="center"/>
    </xf>
    <xf numFmtId="0" fontId="5" fillId="0" borderId="14" xfId="0" applyFont="1" applyBorder="1"/>
    <xf numFmtId="0" fontId="0" fillId="0" borderId="15" xfId="0" applyBorder="1"/>
    <xf numFmtId="0" fontId="5" fillId="2" borderId="15" xfId="0" applyFont="1" applyFill="1" applyBorder="1" applyAlignment="1">
      <alignment horizontal="center"/>
    </xf>
    <xf numFmtId="0" fontId="6" fillId="2" borderId="16" xfId="0" applyFont="1" applyFill="1" applyBorder="1"/>
    <xf numFmtId="0" fontId="5" fillId="0" borderId="15" xfId="0" applyFont="1" applyBorder="1"/>
    <xf numFmtId="165" fontId="5" fillId="2" borderId="0" xfId="28" applyNumberFormat="1" applyFont="1" applyFill="1" applyBorder="1" applyAlignment="1">
      <alignment horizontal="center"/>
    </xf>
    <xf numFmtId="165" fontId="5" fillId="2" borderId="12" xfId="28" applyNumberFormat="1" applyFont="1" applyFill="1" applyBorder="1" applyAlignment="1">
      <alignment horizontal="center"/>
    </xf>
    <xf numFmtId="0" fontId="0" fillId="0" borderId="3" xfId="0" applyBorder="1"/>
    <xf numFmtId="0" fontId="12" fillId="0" borderId="0" xfId="0" applyFont="1" applyAlignment="1">
      <alignment horizontal="center"/>
    </xf>
    <xf numFmtId="0" fontId="13" fillId="0" borderId="0" xfId="0" applyFont="1" applyAlignment="1">
      <alignment horizontal="right"/>
    </xf>
    <xf numFmtId="0" fontId="7" fillId="0" borderId="0" xfId="121" quotePrefix="1" applyBorder="1" applyAlignment="1">
      <alignment horizontal="center" wrapText="1"/>
    </xf>
    <xf numFmtId="0" fontId="14" fillId="0" borderId="0" xfId="0" applyFont="1" applyAlignment="1">
      <alignment horizontal="center"/>
    </xf>
    <xf numFmtId="0" fontId="0" fillId="0" borderId="13" xfId="0" applyBorder="1"/>
    <xf numFmtId="0" fontId="0" fillId="0" borderId="9" xfId="0" applyBorder="1"/>
    <xf numFmtId="0" fontId="0" fillId="0" borderId="14" xfId="0" applyBorder="1"/>
    <xf numFmtId="0" fontId="0" fillId="0" borderId="16" xfId="0" applyBorder="1"/>
    <xf numFmtId="0" fontId="0" fillId="0" borderId="18" xfId="0" applyBorder="1"/>
    <xf numFmtId="0" fontId="10" fillId="0" borderId="0" xfId="0" applyFont="1"/>
    <xf numFmtId="0" fontId="15" fillId="0" borderId="0" xfId="0" applyFont="1" applyAlignment="1">
      <alignment horizontal="center"/>
    </xf>
    <xf numFmtId="0" fontId="4" fillId="0" borderId="0" xfId="0" applyFont="1" applyAlignment="1">
      <alignment horizontal="left"/>
    </xf>
    <xf numFmtId="0" fontId="6" fillId="0" borderId="0" xfId="0" applyFont="1" applyFill="1"/>
    <xf numFmtId="0" fontId="5" fillId="0" borderId="13" xfId="0" applyFont="1" applyBorder="1" applyAlignment="1">
      <alignment horizontal="left"/>
    </xf>
    <xf numFmtId="0" fontId="16" fillId="0" borderId="0" xfId="0" applyFont="1"/>
    <xf numFmtId="0" fontId="0" fillId="0" borderId="0" xfId="0" applyFill="1"/>
    <xf numFmtId="0" fontId="14" fillId="0" borderId="0" xfId="0" applyFont="1"/>
    <xf numFmtId="0" fontId="10" fillId="0" borderId="0" xfId="0" applyFont="1" applyFill="1"/>
    <xf numFmtId="165" fontId="0" fillId="0" borderId="0" xfId="28" applyNumberFormat="1" applyFont="1" applyFill="1"/>
    <xf numFmtId="164" fontId="0" fillId="0" borderId="0" xfId="1" applyNumberFormat="1" applyFont="1" applyFill="1"/>
    <xf numFmtId="0" fontId="17" fillId="0" borderId="0" xfId="0" applyFont="1"/>
    <xf numFmtId="0" fontId="18" fillId="0" borderId="0" xfId="0" applyFont="1"/>
    <xf numFmtId="14" fontId="0" fillId="0" borderId="0" xfId="0" applyNumberFormat="1" applyAlignment="1">
      <alignment horizontal="left"/>
    </xf>
    <xf numFmtId="0" fontId="11" fillId="0" borderId="0" xfId="0" applyFont="1" applyAlignment="1">
      <alignment horizontal="right"/>
    </xf>
    <xf numFmtId="164" fontId="5" fillId="2" borderId="11" xfId="1" applyNumberFormat="1" applyFont="1" applyFill="1" applyBorder="1" applyAlignment="1">
      <alignment horizontal="center"/>
    </xf>
    <xf numFmtId="0" fontId="10" fillId="0" borderId="22" xfId="0" applyFont="1" applyBorder="1" applyAlignment="1">
      <alignment horizontal="right"/>
    </xf>
    <xf numFmtId="0" fontId="10" fillId="0" borderId="17" xfId="0" applyFont="1" applyBorder="1"/>
    <xf numFmtId="0" fontId="10" fillId="0" borderId="6" xfId="0" applyFont="1" applyBorder="1"/>
    <xf numFmtId="0" fontId="3" fillId="0" borderId="6" xfId="0" applyFont="1" applyBorder="1" applyAlignment="1">
      <alignment horizontal="center"/>
    </xf>
    <xf numFmtId="0" fontId="10" fillId="0" borderId="13" xfId="0" applyFont="1" applyBorder="1"/>
    <xf numFmtId="0" fontId="10" fillId="0" borderId="0" xfId="0" applyFont="1" applyBorder="1"/>
    <xf numFmtId="0" fontId="3" fillId="0" borderId="0" xfId="0" applyFont="1" applyBorder="1" applyAlignment="1">
      <alignment horizontal="center"/>
    </xf>
    <xf numFmtId="0" fontId="10" fillId="0" borderId="14" xfId="0" applyFont="1" applyBorder="1"/>
    <xf numFmtId="0" fontId="10" fillId="0" borderId="15" xfId="0" applyFont="1" applyBorder="1"/>
    <xf numFmtId="0" fontId="3" fillId="0" borderId="15" xfId="0" applyFont="1" applyBorder="1" applyAlignment="1">
      <alignment horizontal="center"/>
    </xf>
    <xf numFmtId="0" fontId="0" fillId="0" borderId="6" xfId="0" applyBorder="1"/>
    <xf numFmtId="0" fontId="10" fillId="0" borderId="6" xfId="0" applyFont="1" applyBorder="1" applyAlignment="1">
      <alignment horizontal="right"/>
    </xf>
    <xf numFmtId="43" fontId="10" fillId="0" borderId="0" xfId="0" applyNumberFormat="1" applyFont="1" applyBorder="1"/>
    <xf numFmtId="0" fontId="10" fillId="0" borderId="0" xfId="0" applyFont="1" applyBorder="1" applyAlignment="1">
      <alignment horizontal="right"/>
    </xf>
    <xf numFmtId="0" fontId="10" fillId="0" borderId="15" xfId="0" applyFont="1" applyBorder="1" applyAlignment="1">
      <alignment horizontal="right"/>
    </xf>
    <xf numFmtId="0" fontId="0" fillId="0" borderId="0" xfId="0" applyAlignment="1">
      <alignment horizontal="right"/>
    </xf>
    <xf numFmtId="0" fontId="0" fillId="0" borderId="6" xfId="0" applyBorder="1" applyAlignment="1"/>
    <xf numFmtId="0" fontId="0" fillId="0" borderId="7" xfId="0" applyBorder="1" applyAlignment="1"/>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7" xfId="0" applyBorder="1"/>
    <xf numFmtId="164" fontId="10" fillId="0" borderId="0" xfId="0" applyNumberFormat="1" applyFont="1" applyBorder="1"/>
    <xf numFmtId="166" fontId="10" fillId="0" borderId="0" xfId="0" applyNumberFormat="1" applyFont="1" applyBorder="1"/>
    <xf numFmtId="2" fontId="10" fillId="0" borderId="0" xfId="0" applyNumberFormat="1" applyFont="1" applyBorder="1"/>
    <xf numFmtId="0" fontId="5" fillId="0" borderId="17" xfId="0" applyFont="1" applyBorder="1"/>
    <xf numFmtId="0" fontId="5" fillId="0" borderId="13" xfId="0" applyFont="1" applyBorder="1"/>
    <xf numFmtId="0" fontId="6" fillId="3" borderId="9" xfId="0" applyFont="1" applyFill="1" applyBorder="1"/>
    <xf numFmtId="0" fontId="5" fillId="3" borderId="0" xfId="0" applyFont="1" applyFill="1" applyBorder="1" applyAlignment="1">
      <alignment horizontal="center"/>
    </xf>
    <xf numFmtId="0" fontId="5" fillId="3" borderId="15" xfId="0" applyFont="1" applyFill="1" applyBorder="1" applyAlignment="1">
      <alignment horizontal="center"/>
    </xf>
    <xf numFmtId="0" fontId="6" fillId="3" borderId="16" xfId="0" applyFont="1" applyFill="1" applyBorder="1"/>
    <xf numFmtId="0" fontId="5" fillId="0" borderId="15" xfId="0" applyFont="1" applyBorder="1" applyAlignment="1">
      <alignment horizontal="center"/>
    </xf>
    <xf numFmtId="0" fontId="6" fillId="0" borderId="15" xfId="0" applyFont="1" applyBorder="1"/>
    <xf numFmtId="0" fontId="6" fillId="4" borderId="15" xfId="0" applyFont="1" applyFill="1" applyBorder="1"/>
    <xf numFmtId="0" fontId="5" fillId="4" borderId="15" xfId="0" applyFont="1" applyFill="1" applyBorder="1" applyAlignment="1">
      <alignment horizontal="center"/>
    </xf>
    <xf numFmtId="0" fontId="5" fillId="2" borderId="13" xfId="0" applyFont="1" applyFill="1" applyBorder="1"/>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3" borderId="13" xfId="0" applyFont="1" applyFill="1" applyBorder="1" applyAlignment="1">
      <alignment horizontal="center"/>
    </xf>
    <xf numFmtId="0" fontId="6" fillId="3" borderId="14" xfId="0" applyFont="1" applyFill="1" applyBorder="1"/>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43" fontId="0" fillId="0" borderId="0" xfId="0" applyNumberFormat="1"/>
    <xf numFmtId="0" fontId="3" fillId="0" borderId="3" xfId="0" applyFont="1" applyBorder="1" applyAlignment="1">
      <alignment horizontal="center"/>
    </xf>
    <xf numFmtId="0" fontId="14" fillId="0" borderId="17" xfId="0" applyFont="1" applyBorder="1"/>
    <xf numFmtId="0" fontId="0" fillId="0" borderId="13" xfId="0" applyFill="1" applyBorder="1"/>
    <xf numFmtId="165" fontId="0" fillId="0" borderId="7" xfId="28" applyNumberFormat="1" applyFont="1" applyBorder="1"/>
    <xf numFmtId="0" fontId="0" fillId="0" borderId="14" xfId="0" applyFill="1" applyBorder="1"/>
    <xf numFmtId="0" fontId="0" fillId="0" borderId="15" xfId="0" applyFill="1" applyBorder="1"/>
    <xf numFmtId="0" fontId="10" fillId="0" borderId="17" xfId="0" applyFont="1" applyFill="1" applyBorder="1"/>
    <xf numFmtId="0" fontId="0" fillId="0" borderId="6" xfId="0" applyFill="1" applyBorder="1"/>
    <xf numFmtId="165" fontId="0" fillId="0" borderId="9" xfId="28" applyNumberFormat="1" applyFont="1" applyBorder="1"/>
    <xf numFmtId="165" fontId="0" fillId="0" borderId="16" xfId="28" applyNumberFormat="1" applyFont="1" applyBorder="1"/>
    <xf numFmtId="0" fontId="10" fillId="0" borderId="14" xfId="0" applyFont="1" applyFill="1" applyBorder="1"/>
    <xf numFmtId="0" fontId="20" fillId="0" borderId="0" xfId="0" applyFont="1" applyAlignment="1">
      <alignment horizontal="right"/>
    </xf>
    <xf numFmtId="0" fontId="20" fillId="0" borderId="0" xfId="0" applyFont="1"/>
    <xf numFmtId="0" fontId="14" fillId="0" borderId="17" xfId="0" applyFont="1" applyBorder="1" applyAlignment="1"/>
    <xf numFmtId="0" fontId="0" fillId="0" borderId="0" xfId="0" applyProtection="1">
      <protection locked="0"/>
    </xf>
    <xf numFmtId="166" fontId="0" fillId="0" borderId="0" xfId="0" applyNumberFormat="1" applyAlignment="1">
      <alignment horizontal="right"/>
    </xf>
    <xf numFmtId="165" fontId="0" fillId="0" borderId="0" xfId="0" applyNumberFormat="1" applyAlignment="1">
      <alignment horizontal="right"/>
    </xf>
    <xf numFmtId="166" fontId="10" fillId="0" borderId="9" xfId="0" applyNumberFormat="1" applyFont="1" applyBorder="1" applyAlignment="1">
      <alignment horizontal="right"/>
    </xf>
    <xf numFmtId="2" fontId="10" fillId="0" borderId="16" xfId="0" applyNumberFormat="1" applyFont="1" applyBorder="1" applyAlignment="1">
      <alignment horizontal="right"/>
    </xf>
    <xf numFmtId="164" fontId="10" fillId="0" borderId="7" xfId="0" applyNumberFormat="1" applyFont="1" applyBorder="1" applyAlignment="1">
      <alignment horizontal="right"/>
    </xf>
    <xf numFmtId="0" fontId="0" fillId="0" borderId="26" xfId="0" applyBorder="1"/>
    <xf numFmtId="0" fontId="4" fillId="0" borderId="0" xfId="0" applyFont="1" applyAlignment="1">
      <alignment horizontal="center"/>
    </xf>
    <xf numFmtId="0" fontId="15" fillId="0" borderId="0" xfId="0" applyFont="1" applyAlignment="1">
      <alignment horizontal="center"/>
    </xf>
    <xf numFmtId="49" fontId="10" fillId="5" borderId="18" xfId="0" applyNumberFormat="1" applyFont="1" applyFill="1" applyBorder="1" applyAlignment="1" applyProtection="1">
      <alignment horizontal="left"/>
      <protection locked="0"/>
    </xf>
    <xf numFmtId="0" fontId="0" fillId="0" borderId="9" xfId="0" applyBorder="1" applyAlignment="1">
      <alignment horizontal="left" vertical="top" wrapText="1"/>
    </xf>
    <xf numFmtId="0" fontId="0" fillId="0" borderId="9" xfId="0" applyBorder="1" applyAlignment="1">
      <alignment horizontal="left" wrapText="1"/>
    </xf>
    <xf numFmtId="43" fontId="10" fillId="0" borderId="6" xfId="0" applyNumberFormat="1" applyFont="1" applyBorder="1" applyAlignment="1">
      <alignment horizontal="right"/>
    </xf>
    <xf numFmtId="43" fontId="10" fillId="0" borderId="0" xfId="0" applyNumberFormat="1" applyFont="1" applyBorder="1" applyAlignment="1">
      <alignment horizontal="right"/>
    </xf>
    <xf numFmtId="43" fontId="0" fillId="0" borderId="6" xfId="0" applyNumberFormat="1" applyBorder="1" applyAlignment="1">
      <alignment horizontal="right"/>
    </xf>
    <xf numFmtId="43" fontId="0" fillId="0" borderId="0" xfId="0" applyNumberFormat="1" applyBorder="1" applyAlignment="1">
      <alignment horizontal="right"/>
    </xf>
    <xf numFmtId="49" fontId="10" fillId="0" borderId="0" xfId="0" applyNumberFormat="1" applyFont="1" applyAlignment="1">
      <alignment horizontal="left"/>
    </xf>
    <xf numFmtId="165" fontId="0" fillId="5" borderId="27" xfId="28" applyNumberFormat="1" applyFont="1" applyFill="1" applyBorder="1" applyProtection="1">
      <protection locked="0"/>
    </xf>
    <xf numFmtId="165" fontId="0" fillId="5" borderId="29" xfId="28" applyNumberFormat="1" applyFont="1" applyFill="1" applyBorder="1" applyProtection="1">
      <protection locked="0"/>
    </xf>
    <xf numFmtId="165" fontId="0" fillId="5" borderId="30" xfId="28" applyNumberFormat="1" applyFont="1" applyFill="1" applyBorder="1" applyProtection="1">
      <protection locked="0"/>
    </xf>
    <xf numFmtId="165" fontId="0" fillId="5" borderId="31" xfId="28" applyNumberFormat="1" applyFont="1" applyFill="1" applyBorder="1" applyProtection="1">
      <protection locked="0"/>
    </xf>
    <xf numFmtId="165" fontId="0" fillId="5" borderId="32" xfId="28" applyNumberFormat="1" applyFont="1" applyFill="1" applyBorder="1" applyProtection="1">
      <protection locked="0"/>
    </xf>
    <xf numFmtId="0" fontId="7" fillId="0" borderId="0" xfId="121" applyAlignment="1" applyProtection="1">
      <alignment horizontal="center"/>
      <protection locked="0"/>
    </xf>
    <xf numFmtId="0" fontId="7" fillId="0" borderId="0" xfId="121" applyAlignment="1" applyProtection="1">
      <alignment horizontal="center"/>
      <protection locked="0"/>
    </xf>
    <xf numFmtId="165" fontId="0" fillId="0" borderId="0" xfId="28" applyNumberFormat="1" applyFont="1" applyBorder="1"/>
    <xf numFmtId="165" fontId="0" fillId="0" borderId="15" xfId="28" applyNumberFormat="1" applyFont="1" applyBorder="1"/>
    <xf numFmtId="164" fontId="10" fillId="0" borderId="0" xfId="0" applyNumberFormat="1" applyFont="1" applyBorder="1" applyAlignment="1">
      <alignment horizontal="right"/>
    </xf>
    <xf numFmtId="166" fontId="10" fillId="0" borderId="0" xfId="0" applyNumberFormat="1" applyFont="1" applyBorder="1" applyAlignment="1">
      <alignment horizontal="right"/>
    </xf>
    <xf numFmtId="2" fontId="10" fillId="0" borderId="15" xfId="0" applyNumberFormat="1" applyFont="1" applyBorder="1" applyAlignment="1">
      <alignment horizontal="right"/>
    </xf>
    <xf numFmtId="0" fontId="5" fillId="2" borderId="14" xfId="0" applyFont="1" applyFill="1" applyBorder="1" applyAlignment="1">
      <alignment horizontal="left"/>
    </xf>
    <xf numFmtId="0" fontId="5" fillId="2" borderId="0" xfId="0" applyFont="1" applyFill="1" applyAlignment="1">
      <alignment horizontal="center" vertical="top" wrapText="1"/>
    </xf>
    <xf numFmtId="0" fontId="5" fillId="2" borderId="0" xfId="0" applyFont="1" applyFill="1" applyAlignment="1">
      <alignment horizontal="center" wrapText="1"/>
    </xf>
    <xf numFmtId="0" fontId="5" fillId="2" borderId="0" xfId="0" applyFont="1" applyFill="1" applyAlignment="1">
      <alignment horizontal="center" vertical="center" wrapText="1"/>
    </xf>
    <xf numFmtId="165" fontId="5" fillId="2" borderId="1" xfId="0" applyNumberFormat="1" applyFont="1" applyFill="1" applyBorder="1"/>
    <xf numFmtId="165" fontId="5" fillId="2" borderId="13" xfId="28" applyNumberFormat="1" applyFont="1" applyFill="1" applyBorder="1" applyAlignment="1">
      <alignment horizontal="center" vertical="top"/>
    </xf>
    <xf numFmtId="165" fontId="5" fillId="2" borderId="1" xfId="28" applyNumberFormat="1" applyFont="1" applyFill="1" applyBorder="1" applyAlignment="1">
      <alignment horizontal="center" vertical="center"/>
    </xf>
    <xf numFmtId="0" fontId="22" fillId="0" borderId="0" xfId="0" applyFont="1"/>
    <xf numFmtId="0" fontId="0" fillId="6" borderId="0" xfId="0" applyFill="1"/>
    <xf numFmtId="0" fontId="3" fillId="0" borderId="9" xfId="0" applyFont="1" applyBorder="1" applyAlignment="1">
      <alignment horizontal="center"/>
    </xf>
    <xf numFmtId="165" fontId="0" fillId="5" borderId="33" xfId="28" applyNumberFormat="1" applyFont="1" applyFill="1" applyBorder="1" applyProtection="1">
      <protection locked="0"/>
    </xf>
    <xf numFmtId="0" fontId="0" fillId="0" borderId="34" xfId="0" applyBorder="1"/>
    <xf numFmtId="165" fontId="0" fillId="0" borderId="27" xfId="28" applyNumberFormat="1" applyFont="1" applyFill="1" applyBorder="1" applyAlignment="1" applyProtection="1">
      <alignment horizontal="right"/>
    </xf>
    <xf numFmtId="0" fontId="0" fillId="0" borderId="35" xfId="0" applyFill="1" applyBorder="1"/>
    <xf numFmtId="0" fontId="0" fillId="0" borderId="28" xfId="0" applyBorder="1"/>
    <xf numFmtId="0" fontId="0" fillId="0" borderId="36" xfId="0" applyBorder="1"/>
    <xf numFmtId="0" fontId="0" fillId="0" borderId="37" xfId="0" applyBorder="1"/>
    <xf numFmtId="165" fontId="0" fillId="5" borderId="38" xfId="28" applyNumberFormat="1" applyFont="1" applyFill="1" applyBorder="1" applyProtection="1">
      <protection locked="0"/>
    </xf>
    <xf numFmtId="165" fontId="10" fillId="0" borderId="6" xfId="28" applyNumberFormat="1" applyFont="1" applyBorder="1" applyAlignment="1">
      <alignment horizontal="center"/>
    </xf>
    <xf numFmtId="165" fontId="0" fillId="0" borderId="0" xfId="28" applyNumberFormat="1" applyFont="1" applyAlignment="1">
      <alignment horizontal="right"/>
    </xf>
    <xf numFmtId="0" fontId="23" fillId="0" borderId="0" xfId="0" applyFont="1" applyAlignment="1">
      <alignment horizontal="right"/>
    </xf>
    <xf numFmtId="0" fontId="7" fillId="0" borderId="0" xfId="121" applyAlignment="1" applyProtection="1">
      <protection locked="0"/>
    </xf>
    <xf numFmtId="164" fontId="5" fillId="2" borderId="0" xfId="1" applyNumberFormat="1" applyFont="1" applyFill="1" applyBorder="1" applyAlignment="1">
      <alignment horizontal="center"/>
    </xf>
    <xf numFmtId="0" fontId="5" fillId="0" borderId="3" xfId="0" applyFont="1" applyFill="1" applyBorder="1" applyAlignment="1">
      <alignment horizontal="center"/>
    </xf>
    <xf numFmtId="0" fontId="6" fillId="0" borderId="0" xfId="0" applyFont="1" applyFill="1" applyBorder="1"/>
    <xf numFmtId="0" fontId="5" fillId="2" borderId="0" xfId="0" applyFont="1" applyFill="1" applyAlignment="1">
      <alignment horizontal="center" vertical="top"/>
    </xf>
    <xf numFmtId="165" fontId="5" fillId="2" borderId="1" xfId="28" quotePrefix="1" applyNumberFormat="1" applyFont="1" applyFill="1" applyBorder="1" applyAlignment="1">
      <alignment horizontal="center"/>
    </xf>
    <xf numFmtId="0" fontId="5" fillId="0" borderId="6" xfId="0" applyFont="1" applyBorder="1"/>
    <xf numFmtId="0" fontId="5" fillId="0" borderId="0" xfId="0" applyFont="1" applyBorder="1"/>
    <xf numFmtId="0" fontId="7" fillId="0" borderId="0" xfId="121" applyAlignment="1" applyProtection="1">
      <alignment horizontal="center"/>
      <protection locked="0"/>
    </xf>
    <xf numFmtId="0" fontId="6" fillId="2" borderId="0" xfId="0" applyFont="1" applyFill="1" applyAlignment="1">
      <alignment wrapText="1"/>
    </xf>
    <xf numFmtId="0" fontId="5" fillId="0" borderId="6" xfId="0" applyFont="1" applyFill="1" applyBorder="1" applyAlignment="1">
      <alignment horizontal="center"/>
    </xf>
    <xf numFmtId="0" fontId="6" fillId="0" borderId="6" xfId="0" applyFont="1" applyFill="1" applyBorder="1"/>
    <xf numFmtId="0" fontId="5" fillId="2" borderId="0" xfId="0" quotePrefix="1" applyFont="1" applyFill="1" applyAlignment="1">
      <alignment horizontal="center" wrapText="1"/>
    </xf>
    <xf numFmtId="165" fontId="5" fillId="2" borderId="1" xfId="28" applyNumberFormat="1" applyFont="1" applyFill="1" applyBorder="1"/>
    <xf numFmtId="0" fontId="6" fillId="3" borderId="15" xfId="0" applyFont="1" applyFill="1" applyBorder="1"/>
    <xf numFmtId="0" fontId="5" fillId="3" borderId="6" xfId="0" applyFont="1" applyFill="1" applyBorder="1"/>
    <xf numFmtId="0" fontId="6" fillId="3" borderId="6" xfId="0" applyFont="1" applyFill="1" applyBorder="1"/>
    <xf numFmtId="0" fontId="6" fillId="3" borderId="7" xfId="0" applyFont="1" applyFill="1" applyBorder="1"/>
    <xf numFmtId="0" fontId="6" fillId="3" borderId="0" xfId="0" applyFont="1" applyFill="1" applyBorder="1"/>
    <xf numFmtId="0" fontId="0" fillId="0" borderId="2" xfId="0" applyBorder="1"/>
    <xf numFmtId="0" fontId="10" fillId="0" borderId="15" xfId="0" applyFont="1" applyBorder="1" applyAlignment="1">
      <alignment horizontal="center"/>
    </xf>
    <xf numFmtId="0" fontId="6" fillId="3" borderId="17" xfId="0" applyFont="1" applyFill="1" applyBorder="1"/>
    <xf numFmtId="0" fontId="6" fillId="3" borderId="13" xfId="0" applyFont="1" applyFill="1" applyBorder="1"/>
    <xf numFmtId="0" fontId="0" fillId="0" borderId="34" xfId="0" applyFill="1" applyBorder="1"/>
    <xf numFmtId="165" fontId="0" fillId="5" borderId="19" xfId="28" applyNumberFormat="1" applyFont="1" applyFill="1" applyBorder="1" applyProtection="1">
      <protection locked="0"/>
    </xf>
    <xf numFmtId="165" fontId="0" fillId="5" borderId="19" xfId="0" applyNumberFormat="1" applyFill="1" applyBorder="1" applyProtection="1">
      <protection locked="0"/>
    </xf>
    <xf numFmtId="165" fontId="0" fillId="0" borderId="19" xfId="28" applyNumberFormat="1" applyFont="1" applyFill="1" applyBorder="1" applyAlignment="1">
      <alignment horizontal="right"/>
    </xf>
    <xf numFmtId="0" fontId="0" fillId="0" borderId="0" xfId="0" applyFill="1" applyBorder="1"/>
    <xf numFmtId="0" fontId="11" fillId="0" borderId="42" xfId="0" applyFont="1" applyBorder="1" applyAlignment="1">
      <alignment horizontal="center"/>
    </xf>
    <xf numFmtId="0" fontId="11" fillId="0" borderId="43" xfId="0" applyFont="1" applyBorder="1" applyAlignment="1">
      <alignment horizontal="center"/>
    </xf>
    <xf numFmtId="0" fontId="0" fillId="0" borderId="17" xfId="0" applyFill="1" applyBorder="1"/>
    <xf numFmtId="0" fontId="19" fillId="0" borderId="6" xfId="0" applyFont="1" applyBorder="1" applyAlignment="1">
      <alignment horizontal="left"/>
    </xf>
    <xf numFmtId="0" fontId="0" fillId="0" borderId="44" xfId="0" applyFill="1" applyBorder="1"/>
    <xf numFmtId="0" fontId="0" fillId="0" borderId="44" xfId="0" applyBorder="1"/>
    <xf numFmtId="0" fontId="0" fillId="0" borderId="45" xfId="0" applyBorder="1"/>
    <xf numFmtId="165" fontId="0" fillId="5" borderId="46" xfId="28" applyNumberFormat="1" applyFont="1" applyFill="1" applyBorder="1" applyProtection="1">
      <protection locked="0"/>
    </xf>
    <xf numFmtId="0" fontId="11" fillId="0" borderId="47" xfId="0" applyFont="1" applyBorder="1" applyAlignment="1">
      <alignment horizontal="right"/>
    </xf>
    <xf numFmtId="165" fontId="11" fillId="0" borderId="4" xfId="28" applyNumberFormat="1" applyFont="1" applyBorder="1" applyAlignment="1">
      <alignment horizontal="center"/>
    </xf>
    <xf numFmtId="0" fontId="0" fillId="0" borderId="49" xfId="0" applyBorder="1"/>
    <xf numFmtId="165" fontId="0" fillId="0" borderId="19" xfId="0" applyNumberFormat="1" applyFill="1" applyBorder="1" applyAlignment="1">
      <alignment horizontal="right"/>
    </xf>
    <xf numFmtId="165" fontId="0" fillId="0" borderId="51" xfId="0" applyNumberFormat="1" applyBorder="1" applyAlignment="1">
      <alignment horizontal="right"/>
    </xf>
    <xf numFmtId="0" fontId="0" fillId="0" borderId="52" xfId="0" applyBorder="1"/>
    <xf numFmtId="165" fontId="0" fillId="5" borderId="52" xfId="28" applyNumberFormat="1" applyFont="1" applyFill="1" applyBorder="1" applyProtection="1">
      <protection locked="0"/>
    </xf>
    <xf numFmtId="165" fontId="0" fillId="0" borderId="52" xfId="28" applyNumberFormat="1" applyFont="1" applyFill="1" applyBorder="1"/>
    <xf numFmtId="165" fontId="0" fillId="0" borderId="50" xfId="28" applyNumberFormat="1" applyFont="1" applyBorder="1"/>
    <xf numFmtId="0" fontId="11" fillId="0" borderId="0" xfId="0" applyFont="1" applyBorder="1" applyAlignment="1">
      <alignment horizontal="center"/>
    </xf>
    <xf numFmtId="165" fontId="0" fillId="0" borderId="0" xfId="28" applyNumberFormat="1" applyFont="1" applyFill="1" applyBorder="1"/>
    <xf numFmtId="165" fontId="0" fillId="5" borderId="53" xfId="28" applyNumberFormat="1" applyFont="1" applyFill="1" applyBorder="1" applyProtection="1">
      <protection locked="0"/>
    </xf>
    <xf numFmtId="0" fontId="0" fillId="0" borderId="49" xfId="0" quotePrefix="1" applyBorder="1"/>
    <xf numFmtId="165" fontId="0" fillId="0" borderId="29" xfId="28" applyNumberFormat="1" applyFont="1" applyFill="1" applyBorder="1" applyProtection="1"/>
    <xf numFmtId="164" fontId="5" fillId="2" borderId="1" xfId="1" applyNumberFormat="1" applyFont="1" applyFill="1" applyBorder="1"/>
    <xf numFmtId="164" fontId="5" fillId="2" borderId="11" xfId="1" applyNumberFormat="1" applyFont="1" applyFill="1" applyBorder="1"/>
    <xf numFmtId="164" fontId="5" fillId="2" borderId="11" xfId="1" applyNumberFormat="1" applyFont="1" applyFill="1" applyBorder="1" applyAlignment="1">
      <alignment horizontal="center" vertical="center"/>
    </xf>
    <xf numFmtId="2" fontId="5" fillId="0" borderId="1" xfId="0" applyNumberFormat="1" applyFont="1" applyBorder="1" applyAlignment="1">
      <alignment horizontal="center"/>
    </xf>
    <xf numFmtId="10" fontId="5" fillId="0" borderId="1" xfId="1" applyNumberFormat="1" applyFont="1" applyBorder="1" applyAlignment="1">
      <alignment horizontal="center"/>
    </xf>
    <xf numFmtId="168" fontId="0" fillId="0" borderId="0" xfId="0" applyNumberFormat="1" applyAlignment="1">
      <alignment horizontal="right"/>
    </xf>
    <xf numFmtId="168" fontId="0" fillId="0" borderId="0" xfId="0" applyNumberFormat="1" applyAlignment="1">
      <alignment horizontal="center"/>
    </xf>
    <xf numFmtId="168" fontId="10" fillId="0" borderId="7" xfId="0" applyNumberFormat="1" applyFont="1" applyBorder="1" applyAlignment="1">
      <alignment horizontal="right"/>
    </xf>
    <xf numFmtId="168" fontId="10" fillId="0" borderId="9" xfId="0" applyNumberFormat="1" applyFont="1" applyBorder="1" applyAlignment="1">
      <alignment horizontal="right"/>
    </xf>
    <xf numFmtId="168" fontId="10" fillId="0" borderId="23" xfId="0" applyNumberFormat="1" applyFont="1" applyBorder="1" applyAlignment="1">
      <alignment horizontal="right"/>
    </xf>
    <xf numFmtId="168" fontId="10" fillId="0" borderId="16" xfId="0" applyNumberFormat="1" applyFont="1" applyBorder="1" applyAlignment="1">
      <alignment horizontal="right"/>
    </xf>
    <xf numFmtId="0" fontId="0" fillId="0" borderId="13"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xf numFmtId="0" fontId="0" fillId="0" borderId="0" xfId="0" applyBorder="1" applyAlignment="1">
      <alignment horizontal="center"/>
    </xf>
    <xf numFmtId="0" fontId="0" fillId="0" borderId="41" xfId="0" applyBorder="1" applyAlignment="1">
      <alignment horizontal="left"/>
    </xf>
    <xf numFmtId="0" fontId="0" fillId="0" borderId="2" xfId="0" applyBorder="1" applyAlignment="1">
      <alignment horizontal="right"/>
    </xf>
    <xf numFmtId="168" fontId="0" fillId="5" borderId="28" xfId="28" applyNumberFormat="1" applyFont="1" applyFill="1" applyBorder="1" applyProtection="1">
      <protection locked="0"/>
    </xf>
    <xf numFmtId="0" fontId="6" fillId="0" borderId="35" xfId="0" applyFont="1" applyBorder="1"/>
    <xf numFmtId="0" fontId="0" fillId="0" borderId="54" xfId="0" applyBorder="1" applyAlignment="1">
      <alignment horizontal="right"/>
    </xf>
    <xf numFmtId="0" fontId="6" fillId="0" borderId="58" xfId="0" applyFont="1" applyBorder="1" applyAlignment="1">
      <alignment horizontal="right"/>
    </xf>
    <xf numFmtId="0" fontId="0" fillId="0" borderId="60" xfId="0" applyBorder="1"/>
    <xf numFmtId="164" fontId="0" fillId="0" borderId="28" xfId="1" applyNumberFormat="1" applyFont="1" applyBorder="1" applyAlignment="1">
      <alignment horizontal="right"/>
    </xf>
    <xf numFmtId="165" fontId="5" fillId="4" borderId="1" xfId="0" applyNumberFormat="1" applyFont="1" applyFill="1" applyBorder="1"/>
    <xf numFmtId="0" fontId="5" fillId="4" borderId="0" xfId="0" applyFont="1" applyFill="1"/>
    <xf numFmtId="0" fontId="5" fillId="4" borderId="0" xfId="0" applyFont="1" applyFill="1" applyAlignment="1">
      <alignment horizontal="left"/>
    </xf>
    <xf numFmtId="165" fontId="5" fillId="4" borderId="1" xfId="28" applyNumberFormat="1" applyFont="1" applyFill="1" applyBorder="1"/>
    <xf numFmtId="0" fontId="0" fillId="0" borderId="0" xfId="0" applyAlignment="1">
      <alignment horizontal="center"/>
    </xf>
    <xf numFmtId="0" fontId="0" fillId="0" borderId="0" xfId="0" applyFill="1" applyAlignment="1">
      <alignment horizontal="center"/>
    </xf>
    <xf numFmtId="0" fontId="0" fillId="0" borderId="61" xfId="0" applyBorder="1"/>
    <xf numFmtId="0" fontId="0" fillId="0" borderId="62" xfId="0" quotePrefix="1" applyBorder="1"/>
    <xf numFmtId="165" fontId="0" fillId="0" borderId="33" xfId="28" applyNumberFormat="1" applyFont="1" applyFill="1" applyBorder="1" applyAlignment="1" applyProtection="1">
      <alignment horizontal="right"/>
    </xf>
    <xf numFmtId="165" fontId="0" fillId="0" borderId="0" xfId="28" applyNumberFormat="1" applyFont="1" applyFill="1" applyBorder="1" applyAlignment="1">
      <alignment horizontal="right"/>
    </xf>
    <xf numFmtId="165" fontId="0" fillId="5" borderId="64" xfId="28" applyNumberFormat="1" applyFont="1" applyFill="1" applyBorder="1" applyProtection="1">
      <protection locked="0"/>
    </xf>
    <xf numFmtId="0" fontId="10" fillId="0" borderId="43" xfId="0" applyFont="1" applyBorder="1" applyAlignment="1">
      <alignment horizontal="right"/>
    </xf>
    <xf numFmtId="0" fontId="10" fillId="0" borderId="66" xfId="0" applyFont="1" applyBorder="1" applyAlignment="1">
      <alignment horizontal="right"/>
    </xf>
    <xf numFmtId="165" fontId="10" fillId="0" borderId="21" xfId="28" applyNumberFormat="1" applyFont="1" applyBorder="1"/>
    <xf numFmtId="9" fontId="10" fillId="0" borderId="27" xfId="1" applyFont="1" applyBorder="1"/>
    <xf numFmtId="165" fontId="10" fillId="0" borderId="36" xfId="28" applyNumberFormat="1" applyFont="1" applyBorder="1"/>
    <xf numFmtId="9" fontId="10" fillId="0" borderId="28" xfId="1" applyFont="1" applyBorder="1"/>
    <xf numFmtId="0" fontId="5" fillId="0" borderId="57" xfId="0" applyFont="1" applyBorder="1" applyAlignment="1">
      <alignment horizontal="right"/>
    </xf>
    <xf numFmtId="0" fontId="5" fillId="0" borderId="59" xfId="0" applyFont="1" applyBorder="1"/>
    <xf numFmtId="0" fontId="5" fillId="0" borderId="60" xfId="0" applyFont="1" applyBorder="1"/>
    <xf numFmtId="164" fontId="5" fillId="0" borderId="28" xfId="1" applyNumberFormat="1" applyFont="1" applyBorder="1" applyAlignment="1">
      <alignment horizontal="right"/>
    </xf>
    <xf numFmtId="0" fontId="5" fillId="0" borderId="58" xfId="0" applyFont="1" applyBorder="1" applyAlignment="1">
      <alignment horizontal="right"/>
    </xf>
    <xf numFmtId="0" fontId="0" fillId="0" borderId="59" xfId="0" applyBorder="1" applyAlignment="1">
      <alignment horizontal="left"/>
    </xf>
    <xf numFmtId="0" fontId="7" fillId="0" borderId="0" xfId="121" applyFill="1" applyBorder="1" applyAlignment="1" applyProtection="1">
      <alignment horizontal="center" vertical="center" wrapText="1"/>
      <protection locked="0"/>
    </xf>
    <xf numFmtId="165" fontId="0" fillId="0" borderId="0" xfId="28" applyNumberFormat="1" applyFont="1" applyFill="1" applyBorder="1" applyProtection="1"/>
    <xf numFmtId="165" fontId="0" fillId="0" borderId="17" xfId="28" applyNumberFormat="1" applyFont="1" applyFill="1" applyBorder="1" applyProtection="1"/>
    <xf numFmtId="165" fontId="0" fillId="0" borderId="6" xfId="28" applyNumberFormat="1" applyFont="1" applyFill="1" applyBorder="1" applyProtection="1"/>
    <xf numFmtId="0" fontId="7" fillId="0" borderId="0" xfId="121" applyAlignment="1" applyProtection="1">
      <alignment horizontal="center"/>
      <protection locked="0"/>
    </xf>
    <xf numFmtId="0" fontId="7" fillId="0" borderId="0" xfId="121" applyBorder="1" applyAlignment="1" applyProtection="1">
      <alignment horizontal="left"/>
      <protection locked="0"/>
    </xf>
    <xf numFmtId="0" fontId="7" fillId="7" borderId="24" xfId="121" quotePrefix="1" applyFill="1" applyBorder="1" applyAlignment="1" applyProtection="1">
      <alignment horizontal="center" vertical="center" wrapText="1"/>
      <protection locked="0"/>
    </xf>
    <xf numFmtId="0" fontId="7" fillId="7" borderId="25" xfId="121" quotePrefix="1" applyFill="1" applyBorder="1" applyAlignment="1" applyProtection="1">
      <alignment horizontal="center" vertical="center" wrapText="1"/>
      <protection locked="0"/>
    </xf>
    <xf numFmtId="0" fontId="7" fillId="7" borderId="12" xfId="121" quotePrefix="1" applyFill="1" applyBorder="1" applyAlignment="1" applyProtection="1">
      <alignment horizontal="center" vertical="center" wrapText="1"/>
      <protection locked="0"/>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xf>
    <xf numFmtId="0" fontId="0" fillId="0" borderId="0" xfId="0" applyBorder="1" applyAlignment="1">
      <alignment horizontal="left"/>
    </xf>
    <xf numFmtId="0" fontId="0" fillId="0" borderId="0" xfId="0" applyFill="1" applyBorder="1" applyAlignment="1">
      <alignment horizontal="left"/>
    </xf>
    <xf numFmtId="0" fontId="0" fillId="0" borderId="9" xfId="0" applyFill="1" applyBorder="1" applyAlignment="1">
      <alignment horizontal="left"/>
    </xf>
    <xf numFmtId="0" fontId="7" fillId="7" borderId="24" xfId="121" applyFill="1" applyBorder="1" applyAlignment="1" applyProtection="1">
      <alignment horizontal="center" vertical="center" wrapText="1"/>
      <protection locked="0"/>
    </xf>
    <xf numFmtId="0" fontId="7" fillId="7" borderId="25" xfId="121" applyFill="1" applyBorder="1" applyAlignment="1" applyProtection="1">
      <alignment horizontal="center" vertical="center" wrapText="1"/>
      <protection locked="0"/>
    </xf>
    <xf numFmtId="0" fontId="7" fillId="7" borderId="12" xfId="121" applyFill="1" applyBorder="1" applyAlignment="1" applyProtection="1">
      <alignment horizontal="center" vertical="center" wrapText="1"/>
      <protection locked="0"/>
    </xf>
    <xf numFmtId="0" fontId="10" fillId="0" borderId="0" xfId="0" applyFont="1" applyAlignment="1">
      <alignment horizontal="center"/>
    </xf>
    <xf numFmtId="0" fontId="0" fillId="0" borderId="13"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vertical="top" wrapText="1"/>
    </xf>
    <xf numFmtId="0" fontId="0" fillId="0" borderId="49" xfId="0" applyBorder="1" applyAlignment="1">
      <alignment horizontal="left"/>
    </xf>
    <xf numFmtId="0" fontId="0" fillId="0" borderId="18" xfId="0" applyBorder="1" applyAlignment="1">
      <alignment horizontal="left"/>
    </xf>
    <xf numFmtId="0" fontId="10" fillId="0" borderId="40" xfId="0" applyFont="1" applyBorder="1" applyAlignment="1">
      <alignment horizontal="center" wrapText="1"/>
    </xf>
    <xf numFmtId="0" fontId="10" fillId="0" borderId="15" xfId="0" applyFont="1" applyBorder="1" applyAlignment="1">
      <alignment horizontal="center" wrapText="1"/>
    </xf>
    <xf numFmtId="0" fontId="10" fillId="0" borderId="41" xfId="0" applyFont="1" applyBorder="1" applyAlignment="1">
      <alignment horizontal="center" wrapText="1"/>
    </xf>
    <xf numFmtId="0" fontId="0" fillId="5" borderId="19" xfId="0" applyFill="1" applyBorder="1" applyAlignment="1" applyProtection="1">
      <protection locked="0"/>
    </xf>
    <xf numFmtId="0" fontId="0" fillId="5" borderId="20" xfId="0" applyFill="1" applyBorder="1" applyAlignment="1" applyProtection="1">
      <protection locked="0"/>
    </xf>
    <xf numFmtId="0" fontId="0" fillId="5" borderId="21" xfId="0" applyFill="1" applyBorder="1" applyAlignment="1" applyProtection="1">
      <protection locked="0"/>
    </xf>
    <xf numFmtId="167" fontId="0" fillId="5" borderId="19" xfId="0" applyNumberFormat="1" applyFill="1" applyBorder="1" applyAlignment="1" applyProtection="1">
      <alignment horizontal="left"/>
      <protection locked="0"/>
    </xf>
    <xf numFmtId="167" fontId="0" fillId="5" borderId="21" xfId="0" applyNumberFormat="1" applyFill="1" applyBorder="1" applyAlignment="1" applyProtection="1">
      <alignment horizontal="left"/>
      <protection locked="0"/>
    </xf>
    <xf numFmtId="0" fontId="0" fillId="5" borderId="19" xfId="0" applyFill="1" applyBorder="1" applyAlignment="1" applyProtection="1">
      <alignment horizontal="left"/>
      <protection locked="0"/>
    </xf>
    <xf numFmtId="0" fontId="0" fillId="5" borderId="20" xfId="0" applyFill="1" applyBorder="1" applyAlignment="1" applyProtection="1">
      <alignment horizontal="left"/>
      <protection locked="0"/>
    </xf>
    <xf numFmtId="0" fontId="0" fillId="5" borderId="21" xfId="0" applyFill="1" applyBorder="1" applyAlignment="1" applyProtection="1">
      <alignment horizontal="left"/>
      <protection locked="0"/>
    </xf>
    <xf numFmtId="0" fontId="10" fillId="0" borderId="10" xfId="0" applyFont="1" applyBorder="1" applyAlignment="1">
      <alignment horizontal="center"/>
    </xf>
    <xf numFmtId="0" fontId="10" fillId="0" borderId="55" xfId="0" applyFont="1" applyBorder="1" applyAlignment="1">
      <alignment horizontal="center"/>
    </xf>
    <xf numFmtId="0" fontId="10" fillId="0" borderId="56" xfId="0" applyFont="1" applyBorder="1" applyAlignment="1">
      <alignment horizontal="center"/>
    </xf>
    <xf numFmtId="0" fontId="10" fillId="0" borderId="63" xfId="0" applyFont="1" applyBorder="1" applyAlignment="1">
      <alignment horizontal="left"/>
    </xf>
    <xf numFmtId="0" fontId="10" fillId="0" borderId="20" xfId="0" applyFont="1" applyBorder="1" applyAlignment="1">
      <alignment horizontal="left"/>
    </xf>
    <xf numFmtId="0" fontId="10" fillId="0" borderId="21" xfId="0" applyFont="1" applyBorder="1" applyAlignment="1">
      <alignment horizontal="left"/>
    </xf>
    <xf numFmtId="0" fontId="0" fillId="0" borderId="63"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center" wrapText="1"/>
    </xf>
    <xf numFmtId="0" fontId="0" fillId="5" borderId="18" xfId="0" applyFill="1" applyBorder="1" applyAlignment="1" applyProtection="1">
      <alignment horizontal="center"/>
      <protection locked="0"/>
    </xf>
    <xf numFmtId="0" fontId="10" fillId="5" borderId="19" xfId="0" applyFont="1" applyFill="1" applyBorder="1" applyAlignment="1" applyProtection="1">
      <alignment horizontal="left"/>
      <protection locked="0"/>
    </xf>
    <xf numFmtId="0" fontId="10" fillId="5" borderId="20" xfId="0" applyFont="1" applyFill="1" applyBorder="1" applyAlignment="1" applyProtection="1">
      <alignment horizontal="left"/>
      <protection locked="0"/>
    </xf>
    <xf numFmtId="0" fontId="10" fillId="5" borderId="21" xfId="0" applyFont="1" applyFill="1" applyBorder="1" applyAlignment="1" applyProtection="1">
      <alignment horizontal="left"/>
      <protection locked="0"/>
    </xf>
    <xf numFmtId="49" fontId="0" fillId="5" borderId="19" xfId="0" applyNumberFormat="1" applyFill="1" applyBorder="1" applyAlignment="1" applyProtection="1">
      <alignment horizontal="center"/>
      <protection locked="0"/>
    </xf>
    <xf numFmtId="49" fontId="0" fillId="5" borderId="20" xfId="0" applyNumberFormat="1" applyFill="1" applyBorder="1" applyAlignment="1" applyProtection="1">
      <alignment horizontal="center"/>
      <protection locked="0"/>
    </xf>
    <xf numFmtId="49" fontId="0" fillId="5" borderId="21" xfId="0" applyNumberFormat="1" applyFill="1" applyBorder="1" applyAlignment="1" applyProtection="1">
      <alignment horizontal="center"/>
      <protection locked="0"/>
    </xf>
    <xf numFmtId="0" fontId="10" fillId="0" borderId="17" xfId="0" applyFont="1" applyBorder="1" applyAlignment="1">
      <alignment horizontal="center"/>
    </xf>
    <xf numFmtId="0" fontId="10" fillId="0" borderId="6" xfId="0" applyFont="1" applyBorder="1" applyAlignment="1">
      <alignment horizontal="center"/>
    </xf>
    <xf numFmtId="0" fontId="10" fillId="0" borderId="49" xfId="0" applyFont="1" applyFill="1" applyBorder="1" applyAlignment="1">
      <alignment horizontal="left"/>
    </xf>
    <xf numFmtId="0" fontId="10" fillId="0" borderId="18" xfId="0" applyFont="1" applyFill="1" applyBorder="1" applyAlignment="1">
      <alignment horizontal="left"/>
    </xf>
    <xf numFmtId="0" fontId="14" fillId="0" borderId="39" xfId="0" applyFont="1" applyBorder="1" applyAlignment="1">
      <alignment horizontal="center" wrapText="1"/>
    </xf>
    <xf numFmtId="0" fontId="14" fillId="0" borderId="7" xfId="0" applyFont="1" applyBorder="1" applyAlignment="1">
      <alignment horizontal="center" wrapText="1"/>
    </xf>
    <xf numFmtId="0" fontId="14" fillId="0" borderId="39" xfId="0" applyFont="1" applyBorder="1" applyAlignment="1">
      <alignment horizontal="left"/>
    </xf>
    <xf numFmtId="0" fontId="14" fillId="0" borderId="6" xfId="0" applyFont="1" applyBorder="1" applyAlignment="1">
      <alignment horizontal="left"/>
    </xf>
    <xf numFmtId="0" fontId="14" fillId="0" borderId="48" xfId="0" applyFont="1" applyBorder="1" applyAlignment="1">
      <alignment horizontal="left"/>
    </xf>
    <xf numFmtId="0" fontId="0" fillId="0" borderId="49" xfId="0" applyFill="1" applyBorder="1" applyAlignment="1">
      <alignment horizontal="left"/>
    </xf>
    <xf numFmtId="0" fontId="0" fillId="0" borderId="18" xfId="0" applyFill="1" applyBorder="1" applyAlignment="1">
      <alignment horizontal="left"/>
    </xf>
    <xf numFmtId="165" fontId="0" fillId="0" borderId="6" xfId="28" applyNumberFormat="1" applyFont="1" applyBorder="1" applyAlignment="1">
      <alignment horizontal="right"/>
    </xf>
    <xf numFmtId="0" fontId="10" fillId="0" borderId="0" xfId="0" applyFont="1" applyBorder="1" applyAlignment="1">
      <alignment horizontal="center"/>
    </xf>
    <xf numFmtId="0" fontId="10" fillId="0" borderId="0" xfId="0" applyFont="1" applyBorder="1" applyAlignment="1">
      <alignment horizontal="left"/>
    </xf>
    <xf numFmtId="0" fontId="10" fillId="0" borderId="6"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0" xfId="0" applyAlignment="1">
      <alignment horizontal="left"/>
    </xf>
    <xf numFmtId="0" fontId="4" fillId="0" borderId="0" xfId="0" applyFont="1" applyAlignment="1">
      <alignment horizontal="center"/>
    </xf>
    <xf numFmtId="0" fontId="0" fillId="0" borderId="0" xfId="0" applyAlignment="1">
      <alignment horizontal="center"/>
    </xf>
    <xf numFmtId="0" fontId="15" fillId="0" borderId="0" xfId="0" applyFont="1" applyAlignment="1">
      <alignment horizontal="center"/>
    </xf>
    <xf numFmtId="0" fontId="10" fillId="0" borderId="7" xfId="0" applyFont="1" applyBorder="1" applyAlignment="1">
      <alignment horizontal="center"/>
    </xf>
    <xf numFmtId="0" fontId="6" fillId="0" borderId="57" xfId="0" applyFont="1" applyBorder="1" applyAlignment="1">
      <alignment horizontal="center"/>
    </xf>
    <xf numFmtId="0" fontId="6" fillId="0" borderId="65" xfId="0" applyFont="1" applyBorder="1" applyAlignment="1">
      <alignment horizontal="center"/>
    </xf>
    <xf numFmtId="0" fontId="10" fillId="0" borderId="44" xfId="0" applyFont="1" applyBorder="1" applyAlignment="1">
      <alignment horizontal="right"/>
    </xf>
    <xf numFmtId="0" fontId="10" fillId="0" borderId="30" xfId="0" applyFont="1" applyBorder="1" applyAlignment="1">
      <alignment horizontal="right"/>
    </xf>
    <xf numFmtId="0" fontId="10" fillId="0" borderId="45" xfId="0" applyFont="1" applyBorder="1" applyAlignment="1">
      <alignment horizontal="right"/>
    </xf>
    <xf numFmtId="0" fontId="10" fillId="0" borderId="32" xfId="0" applyFont="1" applyBorder="1" applyAlignment="1">
      <alignment horizontal="right"/>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0" borderId="10" xfId="0" applyFont="1" applyBorder="1" applyAlignment="1">
      <alignment horizontal="left"/>
    </xf>
    <xf numFmtId="0" fontId="5" fillId="0" borderId="55" xfId="0" applyFont="1" applyBorder="1" applyAlignment="1">
      <alignment horizontal="left"/>
    </xf>
    <xf numFmtId="0" fontId="5" fillId="0" borderId="56" xfId="0" applyFont="1" applyBorder="1" applyAlignment="1">
      <alignment horizontal="left"/>
    </xf>
    <xf numFmtId="0" fontId="5" fillId="0" borderId="35" xfId="0" applyFont="1" applyBorder="1" applyAlignment="1">
      <alignment horizontal="center"/>
    </xf>
    <xf numFmtId="0" fontId="5" fillId="0" borderId="54" xfId="0" applyFont="1" applyBorder="1" applyAlignment="1">
      <alignment horizontal="center"/>
    </xf>
    <xf numFmtId="0" fontId="5" fillId="0" borderId="10" xfId="0" applyFont="1" applyBorder="1" applyAlignment="1">
      <alignment horizontal="center"/>
    </xf>
    <xf numFmtId="0" fontId="5" fillId="0" borderId="55" xfId="0" applyFont="1" applyBorder="1" applyAlignment="1">
      <alignment horizontal="center"/>
    </xf>
    <xf numFmtId="0" fontId="5" fillId="0" borderId="56" xfId="0" applyFont="1" applyBorder="1" applyAlignment="1">
      <alignment horizontal="center"/>
    </xf>
    <xf numFmtId="0" fontId="10" fillId="0" borderId="15" xfId="0" applyFont="1" applyBorder="1" applyAlignment="1">
      <alignment horizontal="left"/>
    </xf>
    <xf numFmtId="0" fontId="7" fillId="0" borderId="0" xfId="121" applyAlignment="1" applyProtection="1">
      <alignment horizontal="left"/>
      <protection locked="0"/>
    </xf>
    <xf numFmtId="0" fontId="7" fillId="0" borderId="24" xfId="121" quotePrefix="1" applyBorder="1" applyAlignment="1" applyProtection="1">
      <alignment horizontal="center" vertical="center" wrapText="1"/>
      <protection locked="0"/>
    </xf>
    <xf numFmtId="0" fontId="7" fillId="0" borderId="25" xfId="121" quotePrefix="1" applyBorder="1" applyAlignment="1" applyProtection="1">
      <alignment horizontal="center" vertical="center" wrapText="1"/>
      <protection locked="0"/>
    </xf>
    <xf numFmtId="0" fontId="7" fillId="0" borderId="12" xfId="121" quotePrefix="1" applyBorder="1" applyAlignment="1" applyProtection="1">
      <alignment horizontal="center" vertical="center" wrapText="1"/>
      <protection locked="0"/>
    </xf>
    <xf numFmtId="0" fontId="7" fillId="0" borderId="24" xfId="121" applyBorder="1" applyAlignment="1" applyProtection="1">
      <alignment horizontal="center" vertical="center" wrapText="1"/>
      <protection locked="0"/>
    </xf>
    <xf numFmtId="0" fontId="7" fillId="0" borderId="25" xfId="121" applyBorder="1" applyAlignment="1" applyProtection="1">
      <alignment horizontal="center" vertical="center" wrapText="1"/>
      <protection locked="0"/>
    </xf>
    <xf numFmtId="0" fontId="7" fillId="0" borderId="12" xfId="121" applyBorder="1" applyAlignment="1" applyProtection="1">
      <alignment horizontal="center" vertical="center" wrapText="1"/>
      <protection locked="0"/>
    </xf>
    <xf numFmtId="0" fontId="5" fillId="2" borderId="2" xfId="0" applyFont="1" applyFill="1" applyBorder="1" applyAlignment="1">
      <alignment horizontal="center" wrapText="1"/>
    </xf>
    <xf numFmtId="0" fontId="5" fillId="6" borderId="0" xfId="0" applyFont="1" applyFill="1" applyBorder="1" applyAlignment="1">
      <alignment horizontal="center"/>
    </xf>
    <xf numFmtId="0" fontId="5" fillId="6" borderId="9" xfId="0" applyFont="1" applyFill="1" applyBorder="1" applyAlignment="1">
      <alignment horizontal="center"/>
    </xf>
  </cellXfs>
  <cellStyles count="236">
    <cellStyle name="Comma" xfId="28"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L$19"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264160</xdr:colOff>
      <xdr:row>0</xdr:row>
      <xdr:rowOff>81282</xdr:rowOff>
    </xdr:from>
    <xdr:to>
      <xdr:col>13</xdr:col>
      <xdr:colOff>508000</xdr:colOff>
      <xdr:row>3</xdr:row>
      <xdr:rowOff>190500</xdr:rowOff>
    </xdr:to>
    <xdr:pic>
      <xdr:nvPicPr>
        <xdr:cNvPr id="3" name="Picture 2"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3060" y="81282"/>
          <a:ext cx="1069340" cy="947418"/>
        </a:xfrm>
        <a:prstGeom prst="rect">
          <a:avLst/>
        </a:prstGeom>
      </xdr:spPr>
    </xdr:pic>
    <xdr:clientData/>
  </xdr:twoCellAnchor>
  <xdr:twoCellAnchor editAs="oneCell">
    <xdr:from>
      <xdr:col>2</xdr:col>
      <xdr:colOff>279400</xdr:colOff>
      <xdr:row>41</xdr:row>
      <xdr:rowOff>38100</xdr:rowOff>
    </xdr:from>
    <xdr:to>
      <xdr:col>3</xdr:col>
      <xdr:colOff>523240</xdr:colOff>
      <xdr:row>45</xdr:row>
      <xdr:rowOff>33018</xdr:rowOff>
    </xdr:to>
    <xdr:pic>
      <xdr:nvPicPr>
        <xdr:cNvPr id="5" name="Picture 4"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5100" y="9105900"/>
          <a:ext cx="1069340" cy="947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853440</xdr:colOff>
      <xdr:row>62</xdr:row>
      <xdr:rowOff>40639</xdr:rowOff>
    </xdr:from>
    <xdr:to>
      <xdr:col>1</xdr:col>
      <xdr:colOff>1635760</xdr:colOff>
      <xdr:row>74</xdr:row>
      <xdr:rowOff>0</xdr:rowOff>
    </xdr:to>
    <xdr:pic>
      <xdr:nvPicPr>
        <xdr:cNvPr id="8" name="Picture 7"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6800" y="11592559"/>
          <a:ext cx="782320" cy="7315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228600</xdr:colOff>
          <xdr:row>14</xdr:row>
          <xdr:rowOff>12700</xdr:rowOff>
        </xdr:from>
        <xdr:to>
          <xdr:col>1</xdr:col>
          <xdr:colOff>1511300</xdr:colOff>
          <xdr:row>19</xdr:row>
          <xdr:rowOff>50800</xdr:rowOff>
        </xdr:to>
        <xdr:sp macro="" textlink="">
          <xdr:nvSpPr>
            <xdr:cNvPr id="4113" name="Group Box 17" hidden="1">
              <a:extLst>
                <a:ext uri="{63B3BB69-23CF-44E3-9099-C40C66FF867C}">
                  <a14:compatExt spid="_x0000_s411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1000" b="0" i="0" u="none" strike="noStrike" baseline="0">
                  <a:solidFill>
                    <a:srgbClr val="000000"/>
                  </a:solidFill>
                  <a:latin typeface="Geneva"/>
                  <a:ea typeface="Geneva"/>
                  <a:cs typeface="Geneva"/>
                </a:rPr>
                <a:t>Values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16</xdr:row>
          <xdr:rowOff>25400</xdr:rowOff>
        </xdr:from>
        <xdr:to>
          <xdr:col>1</xdr:col>
          <xdr:colOff>1282700</xdr:colOff>
          <xdr:row>17</xdr:row>
          <xdr:rowOff>76200</xdr:rowOff>
        </xdr:to>
        <xdr:sp macro="" textlink="">
          <xdr:nvSpPr>
            <xdr:cNvPr id="4114" name="Option Button 18" hidden="1">
              <a:extLst>
                <a:ext uri="{63B3BB69-23CF-44E3-9099-C40C66FF867C}">
                  <a14:compatExt spid="_x0000_s4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Thousands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17</xdr:row>
          <xdr:rowOff>139700</xdr:rowOff>
        </xdr:from>
        <xdr:to>
          <xdr:col>1</xdr:col>
          <xdr:colOff>1308100</xdr:colOff>
          <xdr:row>18</xdr:row>
          <xdr:rowOff>165100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Millions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14</xdr:row>
          <xdr:rowOff>101600</xdr:rowOff>
        </xdr:from>
        <xdr:to>
          <xdr:col>1</xdr:col>
          <xdr:colOff>1231900</xdr:colOff>
          <xdr:row>16</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Actual</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482600</xdr:colOff>
      <xdr:row>5</xdr:row>
      <xdr:rowOff>88900</xdr:rowOff>
    </xdr:from>
    <xdr:to>
      <xdr:col>3</xdr:col>
      <xdr:colOff>482600</xdr:colOff>
      <xdr:row>10</xdr:row>
      <xdr:rowOff>101600</xdr:rowOff>
    </xdr:to>
    <xdr:sp macro="" textlink="">
      <xdr:nvSpPr>
        <xdr:cNvPr id="2" name="Line 1"/>
        <xdr:cNvSpPr>
          <a:spLocks noChangeShapeType="1"/>
        </xdr:cNvSpPr>
      </xdr:nvSpPr>
      <xdr:spPr bwMode="auto">
        <a:xfrm>
          <a:off x="4305300" y="1409700"/>
          <a:ext cx="0" cy="101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457200</xdr:colOff>
      <xdr:row>27</xdr:row>
      <xdr:rowOff>76200</xdr:rowOff>
    </xdr:from>
    <xdr:to>
      <xdr:col>5</xdr:col>
      <xdr:colOff>457200</xdr:colOff>
      <xdr:row>36</xdr:row>
      <xdr:rowOff>101600</xdr:rowOff>
    </xdr:to>
    <xdr:sp macro="" textlink="">
      <xdr:nvSpPr>
        <xdr:cNvPr id="3" name="Line 3"/>
        <xdr:cNvSpPr>
          <a:spLocks noChangeShapeType="1"/>
        </xdr:cNvSpPr>
      </xdr:nvSpPr>
      <xdr:spPr bwMode="auto">
        <a:xfrm>
          <a:off x="3187700" y="5448300"/>
          <a:ext cx="0" cy="18288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5</xdr:row>
      <xdr:rowOff>88900</xdr:rowOff>
    </xdr:from>
    <xdr:to>
      <xdr:col>3</xdr:col>
      <xdr:colOff>482600</xdr:colOff>
      <xdr:row>5</xdr:row>
      <xdr:rowOff>88900</xdr:rowOff>
    </xdr:to>
    <xdr:sp macro="" textlink="">
      <xdr:nvSpPr>
        <xdr:cNvPr id="4" name="Line 4"/>
        <xdr:cNvSpPr>
          <a:spLocks noChangeShapeType="1"/>
        </xdr:cNvSpPr>
      </xdr:nvSpPr>
      <xdr:spPr bwMode="auto">
        <a:xfrm>
          <a:off x="3822700" y="14097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10</xdr:row>
      <xdr:rowOff>101600</xdr:rowOff>
    </xdr:from>
    <xdr:to>
      <xdr:col>3</xdr:col>
      <xdr:colOff>482600</xdr:colOff>
      <xdr:row>10</xdr:row>
      <xdr:rowOff>101600</xdr:rowOff>
    </xdr:to>
    <xdr:sp macro="" textlink="">
      <xdr:nvSpPr>
        <xdr:cNvPr id="5" name="Line 5"/>
        <xdr:cNvSpPr>
          <a:spLocks noChangeShapeType="1"/>
        </xdr:cNvSpPr>
      </xdr:nvSpPr>
      <xdr:spPr bwMode="auto">
        <a:xfrm>
          <a:off x="3822700" y="24257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469900</xdr:colOff>
      <xdr:row>8</xdr:row>
      <xdr:rowOff>88900</xdr:rowOff>
    </xdr:from>
    <xdr:to>
      <xdr:col>6</xdr:col>
      <xdr:colOff>469900</xdr:colOff>
      <xdr:row>20</xdr:row>
      <xdr:rowOff>76200</xdr:rowOff>
    </xdr:to>
    <xdr:sp macro="" textlink="">
      <xdr:nvSpPr>
        <xdr:cNvPr id="10" name="Line 13"/>
        <xdr:cNvSpPr>
          <a:spLocks noChangeShapeType="1"/>
        </xdr:cNvSpPr>
      </xdr:nvSpPr>
      <xdr:spPr bwMode="auto">
        <a:xfrm>
          <a:off x="6388100" y="2006600"/>
          <a:ext cx="0" cy="2324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8</xdr:row>
      <xdr:rowOff>88900</xdr:rowOff>
    </xdr:from>
    <xdr:to>
      <xdr:col>6</xdr:col>
      <xdr:colOff>457200</xdr:colOff>
      <xdr:row>8</xdr:row>
      <xdr:rowOff>88900</xdr:rowOff>
    </xdr:to>
    <xdr:sp macro="" textlink="">
      <xdr:nvSpPr>
        <xdr:cNvPr id="11" name="Line 14"/>
        <xdr:cNvSpPr>
          <a:spLocks noChangeShapeType="1"/>
        </xdr:cNvSpPr>
      </xdr:nvSpPr>
      <xdr:spPr bwMode="auto">
        <a:xfrm>
          <a:off x="5918200" y="20066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20</xdr:row>
      <xdr:rowOff>88900</xdr:rowOff>
    </xdr:from>
    <xdr:to>
      <xdr:col>6</xdr:col>
      <xdr:colOff>457200</xdr:colOff>
      <xdr:row>20</xdr:row>
      <xdr:rowOff>88900</xdr:rowOff>
    </xdr:to>
    <xdr:sp macro="" textlink="">
      <xdr:nvSpPr>
        <xdr:cNvPr id="12" name="Line 15"/>
        <xdr:cNvSpPr>
          <a:spLocks noChangeShapeType="1"/>
        </xdr:cNvSpPr>
      </xdr:nvSpPr>
      <xdr:spPr bwMode="auto">
        <a:xfrm>
          <a:off x="5918200" y="43434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469900</xdr:colOff>
      <xdr:row>13</xdr:row>
      <xdr:rowOff>88900</xdr:rowOff>
    </xdr:from>
    <xdr:to>
      <xdr:col>10</xdr:col>
      <xdr:colOff>469900</xdr:colOff>
      <xdr:row>22</xdr:row>
      <xdr:rowOff>76200</xdr:rowOff>
    </xdr:to>
    <xdr:sp macro="" textlink="">
      <xdr:nvSpPr>
        <xdr:cNvPr id="14" name="Line 17"/>
        <xdr:cNvSpPr>
          <a:spLocks noChangeShapeType="1"/>
        </xdr:cNvSpPr>
      </xdr:nvSpPr>
      <xdr:spPr bwMode="auto">
        <a:xfrm>
          <a:off x="8420100" y="3009900"/>
          <a:ext cx="0" cy="172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13</xdr:row>
      <xdr:rowOff>88900</xdr:rowOff>
    </xdr:from>
    <xdr:to>
      <xdr:col>10</xdr:col>
      <xdr:colOff>482600</xdr:colOff>
      <xdr:row>13</xdr:row>
      <xdr:rowOff>88900</xdr:rowOff>
    </xdr:to>
    <xdr:sp macro="" textlink="">
      <xdr:nvSpPr>
        <xdr:cNvPr id="15" name="Line 18"/>
        <xdr:cNvSpPr>
          <a:spLocks noChangeShapeType="1"/>
        </xdr:cNvSpPr>
      </xdr:nvSpPr>
      <xdr:spPr bwMode="auto">
        <a:xfrm>
          <a:off x="7975600" y="30099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22</xdr:row>
      <xdr:rowOff>76200</xdr:rowOff>
    </xdr:from>
    <xdr:to>
      <xdr:col>10</xdr:col>
      <xdr:colOff>457200</xdr:colOff>
      <xdr:row>22</xdr:row>
      <xdr:rowOff>76200</xdr:rowOff>
    </xdr:to>
    <xdr:sp macro="" textlink="">
      <xdr:nvSpPr>
        <xdr:cNvPr id="16" name="Line 19"/>
        <xdr:cNvSpPr>
          <a:spLocks noChangeShapeType="1"/>
        </xdr:cNvSpPr>
      </xdr:nvSpPr>
      <xdr:spPr bwMode="auto">
        <a:xfrm>
          <a:off x="7950200" y="4737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17</xdr:row>
      <xdr:rowOff>88900</xdr:rowOff>
    </xdr:from>
    <xdr:to>
      <xdr:col>10</xdr:col>
      <xdr:colOff>939800</xdr:colOff>
      <xdr:row>17</xdr:row>
      <xdr:rowOff>88900</xdr:rowOff>
    </xdr:to>
    <xdr:sp macro="" textlink="">
      <xdr:nvSpPr>
        <xdr:cNvPr id="17" name="Line 20"/>
        <xdr:cNvSpPr>
          <a:spLocks noChangeShapeType="1"/>
        </xdr:cNvSpPr>
      </xdr:nvSpPr>
      <xdr:spPr bwMode="auto">
        <a:xfrm>
          <a:off x="8432800" y="41402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38</xdr:row>
      <xdr:rowOff>101600</xdr:rowOff>
    </xdr:from>
    <xdr:to>
      <xdr:col>8</xdr:col>
      <xdr:colOff>457200</xdr:colOff>
      <xdr:row>38</xdr:row>
      <xdr:rowOff>101600</xdr:rowOff>
    </xdr:to>
    <xdr:sp macro="" textlink="">
      <xdr:nvSpPr>
        <xdr:cNvPr id="18" name="Line 21"/>
        <xdr:cNvSpPr>
          <a:spLocks noChangeShapeType="1"/>
        </xdr:cNvSpPr>
      </xdr:nvSpPr>
      <xdr:spPr bwMode="auto">
        <a:xfrm>
          <a:off x="5918200" y="7785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30</xdr:row>
      <xdr:rowOff>76200</xdr:rowOff>
    </xdr:from>
    <xdr:to>
      <xdr:col>10</xdr:col>
      <xdr:colOff>457200</xdr:colOff>
      <xdr:row>35</xdr:row>
      <xdr:rowOff>101600</xdr:rowOff>
    </xdr:to>
    <xdr:sp macro="" textlink="">
      <xdr:nvSpPr>
        <xdr:cNvPr id="19" name="Line 22"/>
        <xdr:cNvSpPr>
          <a:spLocks noChangeShapeType="1"/>
        </xdr:cNvSpPr>
      </xdr:nvSpPr>
      <xdr:spPr bwMode="auto">
        <a:xfrm>
          <a:off x="8407400" y="61468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33</xdr:row>
      <xdr:rowOff>127000</xdr:rowOff>
    </xdr:from>
    <xdr:to>
      <xdr:col>8</xdr:col>
      <xdr:colOff>457200</xdr:colOff>
      <xdr:row>38</xdr:row>
      <xdr:rowOff>88900</xdr:rowOff>
    </xdr:to>
    <xdr:sp macro="" textlink="">
      <xdr:nvSpPr>
        <xdr:cNvPr id="21" name="Line 24"/>
        <xdr:cNvSpPr>
          <a:spLocks noChangeShapeType="1"/>
        </xdr:cNvSpPr>
      </xdr:nvSpPr>
      <xdr:spPr bwMode="auto">
        <a:xfrm>
          <a:off x="6375400" y="6794500"/>
          <a:ext cx="0" cy="977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12700</xdr:colOff>
      <xdr:row>35</xdr:row>
      <xdr:rowOff>101600</xdr:rowOff>
    </xdr:from>
    <xdr:to>
      <xdr:col>10</xdr:col>
      <xdr:colOff>444500</xdr:colOff>
      <xdr:row>35</xdr:row>
      <xdr:rowOff>101600</xdr:rowOff>
    </xdr:to>
    <xdr:sp macro="" textlink="">
      <xdr:nvSpPr>
        <xdr:cNvPr id="22" name="Line 25"/>
        <xdr:cNvSpPr>
          <a:spLocks noChangeShapeType="1"/>
        </xdr:cNvSpPr>
      </xdr:nvSpPr>
      <xdr:spPr bwMode="auto">
        <a:xfrm>
          <a:off x="7962900" y="71755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30</xdr:row>
      <xdr:rowOff>76200</xdr:rowOff>
    </xdr:from>
    <xdr:to>
      <xdr:col>10</xdr:col>
      <xdr:colOff>457200</xdr:colOff>
      <xdr:row>30</xdr:row>
      <xdr:rowOff>76200</xdr:rowOff>
    </xdr:to>
    <xdr:sp macro="" textlink="">
      <xdr:nvSpPr>
        <xdr:cNvPr id="23" name="Line 26"/>
        <xdr:cNvSpPr>
          <a:spLocks noChangeShapeType="1"/>
        </xdr:cNvSpPr>
      </xdr:nvSpPr>
      <xdr:spPr bwMode="auto">
        <a:xfrm>
          <a:off x="7975600" y="61468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35</xdr:row>
      <xdr:rowOff>101600</xdr:rowOff>
    </xdr:from>
    <xdr:to>
      <xdr:col>8</xdr:col>
      <xdr:colOff>939800</xdr:colOff>
      <xdr:row>35</xdr:row>
      <xdr:rowOff>101600</xdr:rowOff>
    </xdr:to>
    <xdr:sp macro="" textlink="">
      <xdr:nvSpPr>
        <xdr:cNvPr id="24" name="Line 27"/>
        <xdr:cNvSpPr>
          <a:spLocks noChangeShapeType="1"/>
        </xdr:cNvSpPr>
      </xdr:nvSpPr>
      <xdr:spPr bwMode="auto">
        <a:xfrm>
          <a:off x="6375400" y="7175500"/>
          <a:ext cx="36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33</xdr:row>
      <xdr:rowOff>88900</xdr:rowOff>
    </xdr:from>
    <xdr:to>
      <xdr:col>10</xdr:col>
      <xdr:colOff>939800</xdr:colOff>
      <xdr:row>33</xdr:row>
      <xdr:rowOff>88900</xdr:rowOff>
    </xdr:to>
    <xdr:sp macro="" textlink="">
      <xdr:nvSpPr>
        <xdr:cNvPr id="25" name="Line 28"/>
        <xdr:cNvSpPr>
          <a:spLocks noChangeShapeType="1"/>
        </xdr:cNvSpPr>
      </xdr:nvSpPr>
      <xdr:spPr bwMode="auto">
        <a:xfrm>
          <a:off x="8407400" y="6756400"/>
          <a:ext cx="36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520700</xdr:colOff>
      <xdr:row>17</xdr:row>
      <xdr:rowOff>88900</xdr:rowOff>
    </xdr:from>
    <xdr:to>
      <xdr:col>12</xdr:col>
      <xdr:colOff>520700</xdr:colOff>
      <xdr:row>33</xdr:row>
      <xdr:rowOff>76200</xdr:rowOff>
    </xdr:to>
    <xdr:sp macro="" textlink="">
      <xdr:nvSpPr>
        <xdr:cNvPr id="26" name="Line 29"/>
        <xdr:cNvSpPr>
          <a:spLocks noChangeShapeType="1"/>
        </xdr:cNvSpPr>
      </xdr:nvSpPr>
      <xdr:spPr bwMode="auto">
        <a:xfrm>
          <a:off x="10490200" y="4140200"/>
          <a:ext cx="0" cy="2603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17</xdr:row>
      <xdr:rowOff>88900</xdr:rowOff>
    </xdr:from>
    <xdr:to>
      <xdr:col>12</xdr:col>
      <xdr:colOff>520700</xdr:colOff>
      <xdr:row>17</xdr:row>
      <xdr:rowOff>88900</xdr:rowOff>
    </xdr:to>
    <xdr:sp macro="" textlink="">
      <xdr:nvSpPr>
        <xdr:cNvPr id="27" name="Line 30"/>
        <xdr:cNvSpPr>
          <a:spLocks noChangeShapeType="1"/>
        </xdr:cNvSpPr>
      </xdr:nvSpPr>
      <xdr:spPr bwMode="auto">
        <a:xfrm>
          <a:off x="9982200" y="4140200"/>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33</xdr:row>
      <xdr:rowOff>88900</xdr:rowOff>
    </xdr:from>
    <xdr:to>
      <xdr:col>12</xdr:col>
      <xdr:colOff>520700</xdr:colOff>
      <xdr:row>33</xdr:row>
      <xdr:rowOff>88900</xdr:rowOff>
    </xdr:to>
    <xdr:sp macro="" textlink="">
      <xdr:nvSpPr>
        <xdr:cNvPr id="28" name="Line 31"/>
        <xdr:cNvSpPr>
          <a:spLocks noChangeShapeType="1"/>
        </xdr:cNvSpPr>
      </xdr:nvSpPr>
      <xdr:spPr bwMode="auto">
        <a:xfrm>
          <a:off x="9982200" y="6756400"/>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46</xdr:row>
      <xdr:rowOff>101600</xdr:rowOff>
    </xdr:from>
    <xdr:to>
      <xdr:col>8</xdr:col>
      <xdr:colOff>457200</xdr:colOff>
      <xdr:row>46</xdr:row>
      <xdr:rowOff>101600</xdr:rowOff>
    </xdr:to>
    <xdr:sp macro="" textlink="">
      <xdr:nvSpPr>
        <xdr:cNvPr id="30" name="Line 33"/>
        <xdr:cNvSpPr>
          <a:spLocks noChangeShapeType="1"/>
        </xdr:cNvSpPr>
      </xdr:nvSpPr>
      <xdr:spPr bwMode="auto">
        <a:xfrm>
          <a:off x="5918200" y="93853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41</xdr:row>
      <xdr:rowOff>114300</xdr:rowOff>
    </xdr:from>
    <xdr:to>
      <xdr:col>8</xdr:col>
      <xdr:colOff>469900</xdr:colOff>
      <xdr:row>46</xdr:row>
      <xdr:rowOff>101600</xdr:rowOff>
    </xdr:to>
    <xdr:sp macro="" textlink="">
      <xdr:nvSpPr>
        <xdr:cNvPr id="32" name="Line 35"/>
        <xdr:cNvSpPr>
          <a:spLocks noChangeShapeType="1"/>
        </xdr:cNvSpPr>
      </xdr:nvSpPr>
      <xdr:spPr bwMode="auto">
        <a:xfrm>
          <a:off x="6388100" y="8394700"/>
          <a:ext cx="0"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44</xdr:row>
      <xdr:rowOff>88900</xdr:rowOff>
    </xdr:from>
    <xdr:to>
      <xdr:col>8</xdr:col>
      <xdr:colOff>939800</xdr:colOff>
      <xdr:row>44</xdr:row>
      <xdr:rowOff>88900</xdr:rowOff>
    </xdr:to>
    <xdr:sp macro="" textlink="">
      <xdr:nvSpPr>
        <xdr:cNvPr id="33" name="Line 36"/>
        <xdr:cNvSpPr>
          <a:spLocks noChangeShapeType="1"/>
        </xdr:cNvSpPr>
      </xdr:nvSpPr>
      <xdr:spPr bwMode="auto">
        <a:xfrm>
          <a:off x="6388100" y="896620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44</xdr:row>
      <xdr:rowOff>88900</xdr:rowOff>
    </xdr:from>
    <xdr:to>
      <xdr:col>10</xdr:col>
      <xdr:colOff>482600</xdr:colOff>
      <xdr:row>49</xdr:row>
      <xdr:rowOff>76200</xdr:rowOff>
    </xdr:to>
    <xdr:sp macro="" textlink="">
      <xdr:nvSpPr>
        <xdr:cNvPr id="34" name="Line 37"/>
        <xdr:cNvSpPr>
          <a:spLocks noChangeShapeType="1"/>
        </xdr:cNvSpPr>
      </xdr:nvSpPr>
      <xdr:spPr bwMode="auto">
        <a:xfrm>
          <a:off x="8432800" y="8966200"/>
          <a:ext cx="0" cy="100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44</xdr:row>
      <xdr:rowOff>88900</xdr:rowOff>
    </xdr:from>
    <xdr:to>
      <xdr:col>10</xdr:col>
      <xdr:colOff>469900</xdr:colOff>
      <xdr:row>44</xdr:row>
      <xdr:rowOff>88900</xdr:rowOff>
    </xdr:to>
    <xdr:sp macro="" textlink="">
      <xdr:nvSpPr>
        <xdr:cNvPr id="35" name="Line 38"/>
        <xdr:cNvSpPr>
          <a:spLocks noChangeShapeType="1"/>
        </xdr:cNvSpPr>
      </xdr:nvSpPr>
      <xdr:spPr bwMode="auto">
        <a:xfrm flipH="1">
          <a:off x="7950200" y="89662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49</xdr:row>
      <xdr:rowOff>76200</xdr:rowOff>
    </xdr:from>
    <xdr:to>
      <xdr:col>10</xdr:col>
      <xdr:colOff>482600</xdr:colOff>
      <xdr:row>49</xdr:row>
      <xdr:rowOff>76200</xdr:rowOff>
    </xdr:to>
    <xdr:sp macro="" textlink="">
      <xdr:nvSpPr>
        <xdr:cNvPr id="36" name="Line 39"/>
        <xdr:cNvSpPr>
          <a:spLocks noChangeShapeType="1"/>
        </xdr:cNvSpPr>
      </xdr:nvSpPr>
      <xdr:spPr bwMode="auto">
        <a:xfrm flipH="1">
          <a:off x="7950200" y="99695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47</xdr:row>
      <xdr:rowOff>88900</xdr:rowOff>
    </xdr:from>
    <xdr:to>
      <xdr:col>10</xdr:col>
      <xdr:colOff>939800</xdr:colOff>
      <xdr:row>47</xdr:row>
      <xdr:rowOff>88900</xdr:rowOff>
    </xdr:to>
    <xdr:sp macro="" textlink="">
      <xdr:nvSpPr>
        <xdr:cNvPr id="37" name="Line 40"/>
        <xdr:cNvSpPr>
          <a:spLocks noChangeShapeType="1"/>
        </xdr:cNvSpPr>
      </xdr:nvSpPr>
      <xdr:spPr bwMode="auto">
        <a:xfrm>
          <a:off x="8432800" y="95758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47</xdr:row>
      <xdr:rowOff>101600</xdr:rowOff>
    </xdr:from>
    <xdr:to>
      <xdr:col>12</xdr:col>
      <xdr:colOff>469900</xdr:colOff>
      <xdr:row>52</xdr:row>
      <xdr:rowOff>101600</xdr:rowOff>
    </xdr:to>
    <xdr:sp macro="" textlink="">
      <xdr:nvSpPr>
        <xdr:cNvPr id="38" name="Line 41"/>
        <xdr:cNvSpPr>
          <a:spLocks noChangeShapeType="1"/>
        </xdr:cNvSpPr>
      </xdr:nvSpPr>
      <xdr:spPr bwMode="auto">
        <a:xfrm>
          <a:off x="10439400" y="9588500"/>
          <a:ext cx="0" cy="100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47</xdr:row>
      <xdr:rowOff>101600</xdr:rowOff>
    </xdr:from>
    <xdr:to>
      <xdr:col>12</xdr:col>
      <xdr:colOff>469900</xdr:colOff>
      <xdr:row>47</xdr:row>
      <xdr:rowOff>101600</xdr:rowOff>
    </xdr:to>
    <xdr:sp macro="" textlink="">
      <xdr:nvSpPr>
        <xdr:cNvPr id="39" name="Line 42"/>
        <xdr:cNvSpPr>
          <a:spLocks noChangeShapeType="1"/>
        </xdr:cNvSpPr>
      </xdr:nvSpPr>
      <xdr:spPr bwMode="auto">
        <a:xfrm flipH="1">
          <a:off x="9969500" y="95885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49</xdr:row>
      <xdr:rowOff>88900</xdr:rowOff>
    </xdr:from>
    <xdr:to>
      <xdr:col>12</xdr:col>
      <xdr:colOff>939800</xdr:colOff>
      <xdr:row>49</xdr:row>
      <xdr:rowOff>88900</xdr:rowOff>
    </xdr:to>
    <xdr:sp macro="" textlink="">
      <xdr:nvSpPr>
        <xdr:cNvPr id="41" name="Line 44"/>
        <xdr:cNvSpPr>
          <a:spLocks noChangeShapeType="1"/>
        </xdr:cNvSpPr>
      </xdr:nvSpPr>
      <xdr:spPr bwMode="auto">
        <a:xfrm flipH="1">
          <a:off x="10439400" y="998220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26</xdr:row>
      <xdr:rowOff>88900</xdr:rowOff>
    </xdr:from>
    <xdr:to>
      <xdr:col>14</xdr:col>
      <xdr:colOff>495300</xdr:colOff>
      <xdr:row>49</xdr:row>
      <xdr:rowOff>88900</xdr:rowOff>
    </xdr:to>
    <xdr:sp macro="" textlink="">
      <xdr:nvSpPr>
        <xdr:cNvPr id="42" name="Line 45"/>
        <xdr:cNvSpPr>
          <a:spLocks noChangeShapeType="1"/>
        </xdr:cNvSpPr>
      </xdr:nvSpPr>
      <xdr:spPr bwMode="auto">
        <a:xfrm>
          <a:off x="12827000" y="5359400"/>
          <a:ext cx="0" cy="4622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26</xdr:row>
      <xdr:rowOff>88900</xdr:rowOff>
    </xdr:from>
    <xdr:to>
      <xdr:col>14</xdr:col>
      <xdr:colOff>495300</xdr:colOff>
      <xdr:row>26</xdr:row>
      <xdr:rowOff>88900</xdr:rowOff>
    </xdr:to>
    <xdr:sp macro="" textlink="">
      <xdr:nvSpPr>
        <xdr:cNvPr id="43" name="Line 46"/>
        <xdr:cNvSpPr>
          <a:spLocks noChangeShapeType="1"/>
        </xdr:cNvSpPr>
      </xdr:nvSpPr>
      <xdr:spPr bwMode="auto">
        <a:xfrm flipH="1">
          <a:off x="12331700" y="53594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49</xdr:row>
      <xdr:rowOff>88900</xdr:rowOff>
    </xdr:from>
    <xdr:to>
      <xdr:col>14</xdr:col>
      <xdr:colOff>495300</xdr:colOff>
      <xdr:row>49</xdr:row>
      <xdr:rowOff>88900</xdr:rowOff>
    </xdr:to>
    <xdr:sp macro="" textlink="">
      <xdr:nvSpPr>
        <xdr:cNvPr id="44" name="Line 47"/>
        <xdr:cNvSpPr>
          <a:spLocks noChangeShapeType="1"/>
        </xdr:cNvSpPr>
      </xdr:nvSpPr>
      <xdr:spPr bwMode="auto">
        <a:xfrm flipH="1">
          <a:off x="12331700" y="99822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38</xdr:row>
      <xdr:rowOff>88900</xdr:rowOff>
    </xdr:from>
    <xdr:to>
      <xdr:col>15</xdr:col>
      <xdr:colOff>0</xdr:colOff>
      <xdr:row>38</xdr:row>
      <xdr:rowOff>88900</xdr:rowOff>
    </xdr:to>
    <xdr:sp macro="" textlink="">
      <xdr:nvSpPr>
        <xdr:cNvPr id="45" name="Line 48"/>
        <xdr:cNvSpPr>
          <a:spLocks noChangeShapeType="1"/>
        </xdr:cNvSpPr>
      </xdr:nvSpPr>
      <xdr:spPr bwMode="auto">
        <a:xfrm>
          <a:off x="12827000" y="7772400"/>
          <a:ext cx="33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482600</xdr:colOff>
      <xdr:row>5</xdr:row>
      <xdr:rowOff>88900</xdr:rowOff>
    </xdr:from>
    <xdr:to>
      <xdr:col>3</xdr:col>
      <xdr:colOff>482600</xdr:colOff>
      <xdr:row>10</xdr:row>
      <xdr:rowOff>101600</xdr:rowOff>
    </xdr:to>
    <xdr:sp macro="" textlink="">
      <xdr:nvSpPr>
        <xdr:cNvPr id="46" name="Line 97"/>
        <xdr:cNvSpPr>
          <a:spLocks noChangeShapeType="1"/>
        </xdr:cNvSpPr>
      </xdr:nvSpPr>
      <xdr:spPr bwMode="auto">
        <a:xfrm>
          <a:off x="4305300" y="1409700"/>
          <a:ext cx="0" cy="10160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457200</xdr:colOff>
      <xdr:row>15</xdr:row>
      <xdr:rowOff>60960</xdr:rowOff>
    </xdr:from>
    <xdr:to>
      <xdr:col>3</xdr:col>
      <xdr:colOff>469900</xdr:colOff>
      <xdr:row>23</xdr:row>
      <xdr:rowOff>76200</xdr:rowOff>
    </xdr:to>
    <xdr:sp macro="" textlink="">
      <xdr:nvSpPr>
        <xdr:cNvPr id="47" name="Line 98"/>
        <xdr:cNvSpPr>
          <a:spLocks noChangeShapeType="1"/>
        </xdr:cNvSpPr>
      </xdr:nvSpPr>
      <xdr:spPr bwMode="auto">
        <a:xfrm>
          <a:off x="4279900" y="3705860"/>
          <a:ext cx="12700" cy="123444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5</xdr:row>
      <xdr:rowOff>88900</xdr:rowOff>
    </xdr:from>
    <xdr:to>
      <xdr:col>3</xdr:col>
      <xdr:colOff>482600</xdr:colOff>
      <xdr:row>5</xdr:row>
      <xdr:rowOff>88900</xdr:rowOff>
    </xdr:to>
    <xdr:sp macro="" textlink="">
      <xdr:nvSpPr>
        <xdr:cNvPr id="49" name="Line 100"/>
        <xdr:cNvSpPr>
          <a:spLocks noChangeShapeType="1"/>
        </xdr:cNvSpPr>
      </xdr:nvSpPr>
      <xdr:spPr bwMode="auto">
        <a:xfrm>
          <a:off x="3822700" y="14097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10</xdr:row>
      <xdr:rowOff>101600</xdr:rowOff>
    </xdr:from>
    <xdr:to>
      <xdr:col>3</xdr:col>
      <xdr:colOff>482600</xdr:colOff>
      <xdr:row>10</xdr:row>
      <xdr:rowOff>101600</xdr:rowOff>
    </xdr:to>
    <xdr:sp macro="" textlink="">
      <xdr:nvSpPr>
        <xdr:cNvPr id="50" name="Line 101"/>
        <xdr:cNvSpPr>
          <a:spLocks noChangeShapeType="1"/>
        </xdr:cNvSpPr>
      </xdr:nvSpPr>
      <xdr:spPr bwMode="auto">
        <a:xfrm>
          <a:off x="3822700" y="24257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495300</xdr:colOff>
      <xdr:row>8</xdr:row>
      <xdr:rowOff>127000</xdr:rowOff>
    </xdr:from>
    <xdr:to>
      <xdr:col>4</xdr:col>
      <xdr:colOff>1066800</xdr:colOff>
      <xdr:row>8</xdr:row>
      <xdr:rowOff>127000</xdr:rowOff>
    </xdr:to>
    <xdr:sp macro="" textlink="">
      <xdr:nvSpPr>
        <xdr:cNvPr id="54" name="Line 107"/>
        <xdr:cNvSpPr>
          <a:spLocks noChangeShapeType="1"/>
        </xdr:cNvSpPr>
      </xdr:nvSpPr>
      <xdr:spPr bwMode="auto">
        <a:xfrm flipV="1">
          <a:off x="3225800" y="1828800"/>
          <a:ext cx="1397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469900</xdr:colOff>
      <xdr:row>8</xdr:row>
      <xdr:rowOff>88900</xdr:rowOff>
    </xdr:from>
    <xdr:to>
      <xdr:col>6</xdr:col>
      <xdr:colOff>469900</xdr:colOff>
      <xdr:row>20</xdr:row>
      <xdr:rowOff>76200</xdr:rowOff>
    </xdr:to>
    <xdr:sp macro="" textlink="">
      <xdr:nvSpPr>
        <xdr:cNvPr id="55" name="Line 109"/>
        <xdr:cNvSpPr>
          <a:spLocks noChangeShapeType="1"/>
        </xdr:cNvSpPr>
      </xdr:nvSpPr>
      <xdr:spPr bwMode="auto">
        <a:xfrm>
          <a:off x="6388100" y="2006600"/>
          <a:ext cx="0" cy="23241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8</xdr:row>
      <xdr:rowOff>88900</xdr:rowOff>
    </xdr:from>
    <xdr:to>
      <xdr:col>6</xdr:col>
      <xdr:colOff>457200</xdr:colOff>
      <xdr:row>8</xdr:row>
      <xdr:rowOff>88900</xdr:rowOff>
    </xdr:to>
    <xdr:sp macro="" textlink="">
      <xdr:nvSpPr>
        <xdr:cNvPr id="56" name="Line 110"/>
        <xdr:cNvSpPr>
          <a:spLocks noChangeShapeType="1"/>
        </xdr:cNvSpPr>
      </xdr:nvSpPr>
      <xdr:spPr bwMode="auto">
        <a:xfrm>
          <a:off x="5918200" y="20066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20</xdr:row>
      <xdr:rowOff>88900</xdr:rowOff>
    </xdr:from>
    <xdr:to>
      <xdr:col>6</xdr:col>
      <xdr:colOff>457200</xdr:colOff>
      <xdr:row>20</xdr:row>
      <xdr:rowOff>88900</xdr:rowOff>
    </xdr:to>
    <xdr:sp macro="" textlink="">
      <xdr:nvSpPr>
        <xdr:cNvPr id="57" name="Line 111"/>
        <xdr:cNvSpPr>
          <a:spLocks noChangeShapeType="1"/>
        </xdr:cNvSpPr>
      </xdr:nvSpPr>
      <xdr:spPr bwMode="auto">
        <a:xfrm>
          <a:off x="5918200" y="43434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495300</xdr:colOff>
      <xdr:row>11</xdr:row>
      <xdr:rowOff>101600</xdr:rowOff>
    </xdr:from>
    <xdr:to>
      <xdr:col>6</xdr:col>
      <xdr:colOff>952500</xdr:colOff>
      <xdr:row>11</xdr:row>
      <xdr:rowOff>101600</xdr:rowOff>
    </xdr:to>
    <xdr:sp macro="" textlink="">
      <xdr:nvSpPr>
        <xdr:cNvPr id="58" name="Line 112"/>
        <xdr:cNvSpPr>
          <a:spLocks noChangeShapeType="1"/>
        </xdr:cNvSpPr>
      </xdr:nvSpPr>
      <xdr:spPr bwMode="auto">
        <a:xfrm>
          <a:off x="5588000" y="27178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469900</xdr:colOff>
      <xdr:row>13</xdr:row>
      <xdr:rowOff>88900</xdr:rowOff>
    </xdr:from>
    <xdr:to>
      <xdr:col>10</xdr:col>
      <xdr:colOff>469900</xdr:colOff>
      <xdr:row>22</xdr:row>
      <xdr:rowOff>76200</xdr:rowOff>
    </xdr:to>
    <xdr:sp macro="" textlink="">
      <xdr:nvSpPr>
        <xdr:cNvPr id="59" name="Line 113"/>
        <xdr:cNvSpPr>
          <a:spLocks noChangeShapeType="1"/>
        </xdr:cNvSpPr>
      </xdr:nvSpPr>
      <xdr:spPr bwMode="auto">
        <a:xfrm>
          <a:off x="8420100" y="3009900"/>
          <a:ext cx="0" cy="17272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13</xdr:row>
      <xdr:rowOff>88900</xdr:rowOff>
    </xdr:from>
    <xdr:to>
      <xdr:col>10</xdr:col>
      <xdr:colOff>482600</xdr:colOff>
      <xdr:row>13</xdr:row>
      <xdr:rowOff>88900</xdr:rowOff>
    </xdr:to>
    <xdr:sp macro="" textlink="">
      <xdr:nvSpPr>
        <xdr:cNvPr id="60" name="Line 114"/>
        <xdr:cNvSpPr>
          <a:spLocks noChangeShapeType="1"/>
        </xdr:cNvSpPr>
      </xdr:nvSpPr>
      <xdr:spPr bwMode="auto">
        <a:xfrm>
          <a:off x="7975600" y="30099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22</xdr:row>
      <xdr:rowOff>76200</xdr:rowOff>
    </xdr:from>
    <xdr:to>
      <xdr:col>10</xdr:col>
      <xdr:colOff>457200</xdr:colOff>
      <xdr:row>22</xdr:row>
      <xdr:rowOff>76200</xdr:rowOff>
    </xdr:to>
    <xdr:sp macro="" textlink="">
      <xdr:nvSpPr>
        <xdr:cNvPr id="61" name="Line 115"/>
        <xdr:cNvSpPr>
          <a:spLocks noChangeShapeType="1"/>
        </xdr:cNvSpPr>
      </xdr:nvSpPr>
      <xdr:spPr bwMode="auto">
        <a:xfrm>
          <a:off x="7950200" y="47371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17</xdr:row>
      <xdr:rowOff>88900</xdr:rowOff>
    </xdr:from>
    <xdr:to>
      <xdr:col>10</xdr:col>
      <xdr:colOff>1511300</xdr:colOff>
      <xdr:row>17</xdr:row>
      <xdr:rowOff>88900</xdr:rowOff>
    </xdr:to>
    <xdr:sp macro="" textlink="">
      <xdr:nvSpPr>
        <xdr:cNvPr id="62" name="Line 116"/>
        <xdr:cNvSpPr>
          <a:spLocks noChangeShapeType="1"/>
        </xdr:cNvSpPr>
      </xdr:nvSpPr>
      <xdr:spPr bwMode="auto">
        <a:xfrm>
          <a:off x="7607300" y="4229100"/>
          <a:ext cx="10287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38</xdr:row>
      <xdr:rowOff>101600</xdr:rowOff>
    </xdr:from>
    <xdr:to>
      <xdr:col>8</xdr:col>
      <xdr:colOff>457200</xdr:colOff>
      <xdr:row>38</xdr:row>
      <xdr:rowOff>101600</xdr:rowOff>
    </xdr:to>
    <xdr:sp macro="" textlink="">
      <xdr:nvSpPr>
        <xdr:cNvPr id="63" name="Line 117"/>
        <xdr:cNvSpPr>
          <a:spLocks noChangeShapeType="1"/>
        </xdr:cNvSpPr>
      </xdr:nvSpPr>
      <xdr:spPr bwMode="auto">
        <a:xfrm>
          <a:off x="5918200" y="77851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30</xdr:row>
      <xdr:rowOff>76200</xdr:rowOff>
    </xdr:from>
    <xdr:to>
      <xdr:col>10</xdr:col>
      <xdr:colOff>457200</xdr:colOff>
      <xdr:row>35</xdr:row>
      <xdr:rowOff>101600</xdr:rowOff>
    </xdr:to>
    <xdr:sp macro="" textlink="">
      <xdr:nvSpPr>
        <xdr:cNvPr id="64" name="Line 118"/>
        <xdr:cNvSpPr>
          <a:spLocks noChangeShapeType="1"/>
        </xdr:cNvSpPr>
      </xdr:nvSpPr>
      <xdr:spPr bwMode="auto">
        <a:xfrm>
          <a:off x="8407400" y="6146800"/>
          <a:ext cx="0" cy="1028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12700</xdr:colOff>
      <xdr:row>33</xdr:row>
      <xdr:rowOff>114300</xdr:rowOff>
    </xdr:from>
    <xdr:to>
      <xdr:col>8</xdr:col>
      <xdr:colOff>469900</xdr:colOff>
      <xdr:row>33</xdr:row>
      <xdr:rowOff>114300</xdr:rowOff>
    </xdr:to>
    <xdr:sp macro="" textlink="">
      <xdr:nvSpPr>
        <xdr:cNvPr id="65" name="Line 119"/>
        <xdr:cNvSpPr>
          <a:spLocks noChangeShapeType="1"/>
        </xdr:cNvSpPr>
      </xdr:nvSpPr>
      <xdr:spPr bwMode="auto">
        <a:xfrm>
          <a:off x="5105400" y="66802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33</xdr:row>
      <xdr:rowOff>127000</xdr:rowOff>
    </xdr:from>
    <xdr:to>
      <xdr:col>8</xdr:col>
      <xdr:colOff>457200</xdr:colOff>
      <xdr:row>38</xdr:row>
      <xdr:rowOff>88900</xdr:rowOff>
    </xdr:to>
    <xdr:sp macro="" textlink="">
      <xdr:nvSpPr>
        <xdr:cNvPr id="66" name="Line 120"/>
        <xdr:cNvSpPr>
          <a:spLocks noChangeShapeType="1"/>
        </xdr:cNvSpPr>
      </xdr:nvSpPr>
      <xdr:spPr bwMode="auto">
        <a:xfrm>
          <a:off x="6375400" y="6794500"/>
          <a:ext cx="0" cy="9779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12700</xdr:colOff>
      <xdr:row>35</xdr:row>
      <xdr:rowOff>101600</xdr:rowOff>
    </xdr:from>
    <xdr:to>
      <xdr:col>10</xdr:col>
      <xdr:colOff>444500</xdr:colOff>
      <xdr:row>35</xdr:row>
      <xdr:rowOff>101600</xdr:rowOff>
    </xdr:to>
    <xdr:sp macro="" textlink="">
      <xdr:nvSpPr>
        <xdr:cNvPr id="67" name="Line 121"/>
        <xdr:cNvSpPr>
          <a:spLocks noChangeShapeType="1"/>
        </xdr:cNvSpPr>
      </xdr:nvSpPr>
      <xdr:spPr bwMode="auto">
        <a:xfrm>
          <a:off x="7962900" y="7175500"/>
          <a:ext cx="431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30</xdr:row>
      <xdr:rowOff>76200</xdr:rowOff>
    </xdr:from>
    <xdr:to>
      <xdr:col>10</xdr:col>
      <xdr:colOff>457200</xdr:colOff>
      <xdr:row>30</xdr:row>
      <xdr:rowOff>76200</xdr:rowOff>
    </xdr:to>
    <xdr:sp macro="" textlink="">
      <xdr:nvSpPr>
        <xdr:cNvPr id="68" name="Line 122"/>
        <xdr:cNvSpPr>
          <a:spLocks noChangeShapeType="1"/>
        </xdr:cNvSpPr>
      </xdr:nvSpPr>
      <xdr:spPr bwMode="auto">
        <a:xfrm>
          <a:off x="7975600" y="6146800"/>
          <a:ext cx="431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35</xdr:row>
      <xdr:rowOff>101600</xdr:rowOff>
    </xdr:from>
    <xdr:to>
      <xdr:col>8</xdr:col>
      <xdr:colOff>939800</xdr:colOff>
      <xdr:row>35</xdr:row>
      <xdr:rowOff>101600</xdr:rowOff>
    </xdr:to>
    <xdr:sp macro="" textlink="">
      <xdr:nvSpPr>
        <xdr:cNvPr id="69" name="Line 123"/>
        <xdr:cNvSpPr>
          <a:spLocks noChangeShapeType="1"/>
        </xdr:cNvSpPr>
      </xdr:nvSpPr>
      <xdr:spPr bwMode="auto">
        <a:xfrm>
          <a:off x="6375400" y="7175500"/>
          <a:ext cx="3683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33</xdr:row>
      <xdr:rowOff>88900</xdr:rowOff>
    </xdr:from>
    <xdr:to>
      <xdr:col>10</xdr:col>
      <xdr:colOff>1498600</xdr:colOff>
      <xdr:row>33</xdr:row>
      <xdr:rowOff>101600</xdr:rowOff>
    </xdr:to>
    <xdr:sp macro="" textlink="">
      <xdr:nvSpPr>
        <xdr:cNvPr id="70" name="Line 124"/>
        <xdr:cNvSpPr>
          <a:spLocks noChangeShapeType="1"/>
        </xdr:cNvSpPr>
      </xdr:nvSpPr>
      <xdr:spPr bwMode="auto">
        <a:xfrm>
          <a:off x="7581900" y="6845300"/>
          <a:ext cx="10414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520700</xdr:colOff>
      <xdr:row>17</xdr:row>
      <xdr:rowOff>88900</xdr:rowOff>
    </xdr:from>
    <xdr:to>
      <xdr:col>12</xdr:col>
      <xdr:colOff>520700</xdr:colOff>
      <xdr:row>33</xdr:row>
      <xdr:rowOff>76200</xdr:rowOff>
    </xdr:to>
    <xdr:sp macro="" textlink="">
      <xdr:nvSpPr>
        <xdr:cNvPr id="71" name="Line 125"/>
        <xdr:cNvSpPr>
          <a:spLocks noChangeShapeType="1"/>
        </xdr:cNvSpPr>
      </xdr:nvSpPr>
      <xdr:spPr bwMode="auto">
        <a:xfrm>
          <a:off x="10490200" y="4140200"/>
          <a:ext cx="0" cy="26035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17</xdr:row>
      <xdr:rowOff>88900</xdr:rowOff>
    </xdr:from>
    <xdr:to>
      <xdr:col>12</xdr:col>
      <xdr:colOff>520700</xdr:colOff>
      <xdr:row>17</xdr:row>
      <xdr:rowOff>88900</xdr:rowOff>
    </xdr:to>
    <xdr:sp macro="" textlink="">
      <xdr:nvSpPr>
        <xdr:cNvPr id="72" name="Line 126"/>
        <xdr:cNvSpPr>
          <a:spLocks noChangeShapeType="1"/>
        </xdr:cNvSpPr>
      </xdr:nvSpPr>
      <xdr:spPr bwMode="auto">
        <a:xfrm>
          <a:off x="9982200" y="4140200"/>
          <a:ext cx="508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33</xdr:row>
      <xdr:rowOff>88900</xdr:rowOff>
    </xdr:from>
    <xdr:to>
      <xdr:col>12</xdr:col>
      <xdr:colOff>520700</xdr:colOff>
      <xdr:row>33</xdr:row>
      <xdr:rowOff>88900</xdr:rowOff>
    </xdr:to>
    <xdr:sp macro="" textlink="">
      <xdr:nvSpPr>
        <xdr:cNvPr id="73" name="Line 127"/>
        <xdr:cNvSpPr>
          <a:spLocks noChangeShapeType="1"/>
        </xdr:cNvSpPr>
      </xdr:nvSpPr>
      <xdr:spPr bwMode="auto">
        <a:xfrm>
          <a:off x="9982200" y="6756400"/>
          <a:ext cx="508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520700</xdr:colOff>
      <xdr:row>26</xdr:row>
      <xdr:rowOff>114300</xdr:rowOff>
    </xdr:from>
    <xdr:to>
      <xdr:col>13</xdr:col>
      <xdr:colOff>12700</xdr:colOff>
      <xdr:row>26</xdr:row>
      <xdr:rowOff>114300</xdr:rowOff>
    </xdr:to>
    <xdr:sp macro="" textlink="">
      <xdr:nvSpPr>
        <xdr:cNvPr id="74" name="Line 128"/>
        <xdr:cNvSpPr>
          <a:spLocks noChangeShapeType="1"/>
        </xdr:cNvSpPr>
      </xdr:nvSpPr>
      <xdr:spPr bwMode="auto">
        <a:xfrm flipV="1">
          <a:off x="13868400" y="6502400"/>
          <a:ext cx="558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46</xdr:row>
      <xdr:rowOff>101600</xdr:rowOff>
    </xdr:from>
    <xdr:to>
      <xdr:col>8</xdr:col>
      <xdr:colOff>457200</xdr:colOff>
      <xdr:row>46</xdr:row>
      <xdr:rowOff>101600</xdr:rowOff>
    </xdr:to>
    <xdr:sp macro="" textlink="">
      <xdr:nvSpPr>
        <xdr:cNvPr id="75" name="Line 129"/>
        <xdr:cNvSpPr>
          <a:spLocks noChangeShapeType="1"/>
        </xdr:cNvSpPr>
      </xdr:nvSpPr>
      <xdr:spPr bwMode="auto">
        <a:xfrm>
          <a:off x="5918200" y="93853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0</xdr:colOff>
      <xdr:row>41</xdr:row>
      <xdr:rowOff>114300</xdr:rowOff>
    </xdr:from>
    <xdr:to>
      <xdr:col>8</xdr:col>
      <xdr:colOff>469900</xdr:colOff>
      <xdr:row>41</xdr:row>
      <xdr:rowOff>114300</xdr:rowOff>
    </xdr:to>
    <xdr:sp macro="" textlink="">
      <xdr:nvSpPr>
        <xdr:cNvPr id="76" name="Line 130"/>
        <xdr:cNvSpPr>
          <a:spLocks noChangeShapeType="1"/>
        </xdr:cNvSpPr>
      </xdr:nvSpPr>
      <xdr:spPr bwMode="auto">
        <a:xfrm>
          <a:off x="5092700" y="82931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41</xdr:row>
      <xdr:rowOff>114300</xdr:rowOff>
    </xdr:from>
    <xdr:to>
      <xdr:col>8</xdr:col>
      <xdr:colOff>469900</xdr:colOff>
      <xdr:row>46</xdr:row>
      <xdr:rowOff>101600</xdr:rowOff>
    </xdr:to>
    <xdr:sp macro="" textlink="">
      <xdr:nvSpPr>
        <xdr:cNvPr id="77" name="Line 131"/>
        <xdr:cNvSpPr>
          <a:spLocks noChangeShapeType="1"/>
        </xdr:cNvSpPr>
      </xdr:nvSpPr>
      <xdr:spPr bwMode="auto">
        <a:xfrm>
          <a:off x="6388100" y="8394700"/>
          <a:ext cx="0" cy="990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44</xdr:row>
      <xdr:rowOff>88900</xdr:rowOff>
    </xdr:from>
    <xdr:to>
      <xdr:col>8</xdr:col>
      <xdr:colOff>939800</xdr:colOff>
      <xdr:row>44</xdr:row>
      <xdr:rowOff>88900</xdr:rowOff>
    </xdr:to>
    <xdr:sp macro="" textlink="">
      <xdr:nvSpPr>
        <xdr:cNvPr id="78" name="Line 132"/>
        <xdr:cNvSpPr>
          <a:spLocks noChangeShapeType="1"/>
        </xdr:cNvSpPr>
      </xdr:nvSpPr>
      <xdr:spPr bwMode="auto">
        <a:xfrm>
          <a:off x="6388100" y="8966200"/>
          <a:ext cx="355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44</xdr:row>
      <xdr:rowOff>88900</xdr:rowOff>
    </xdr:from>
    <xdr:to>
      <xdr:col>10</xdr:col>
      <xdr:colOff>482600</xdr:colOff>
      <xdr:row>49</xdr:row>
      <xdr:rowOff>76200</xdr:rowOff>
    </xdr:to>
    <xdr:sp macro="" textlink="">
      <xdr:nvSpPr>
        <xdr:cNvPr id="79" name="Line 133"/>
        <xdr:cNvSpPr>
          <a:spLocks noChangeShapeType="1"/>
        </xdr:cNvSpPr>
      </xdr:nvSpPr>
      <xdr:spPr bwMode="auto">
        <a:xfrm>
          <a:off x="8432800" y="8966200"/>
          <a:ext cx="0" cy="10033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44</xdr:row>
      <xdr:rowOff>88900</xdr:rowOff>
    </xdr:from>
    <xdr:to>
      <xdr:col>10</xdr:col>
      <xdr:colOff>469900</xdr:colOff>
      <xdr:row>44</xdr:row>
      <xdr:rowOff>88900</xdr:rowOff>
    </xdr:to>
    <xdr:sp macro="" textlink="">
      <xdr:nvSpPr>
        <xdr:cNvPr id="80" name="Line 134"/>
        <xdr:cNvSpPr>
          <a:spLocks noChangeShapeType="1"/>
        </xdr:cNvSpPr>
      </xdr:nvSpPr>
      <xdr:spPr bwMode="auto">
        <a:xfrm flipH="1">
          <a:off x="7950200" y="89662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49</xdr:row>
      <xdr:rowOff>76200</xdr:rowOff>
    </xdr:from>
    <xdr:to>
      <xdr:col>10</xdr:col>
      <xdr:colOff>482600</xdr:colOff>
      <xdr:row>49</xdr:row>
      <xdr:rowOff>76200</xdr:rowOff>
    </xdr:to>
    <xdr:sp macro="" textlink="">
      <xdr:nvSpPr>
        <xdr:cNvPr id="81" name="Line 135"/>
        <xdr:cNvSpPr>
          <a:spLocks noChangeShapeType="1"/>
        </xdr:cNvSpPr>
      </xdr:nvSpPr>
      <xdr:spPr bwMode="auto">
        <a:xfrm flipH="1">
          <a:off x="7950200" y="99695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47</xdr:row>
      <xdr:rowOff>88900</xdr:rowOff>
    </xdr:from>
    <xdr:to>
      <xdr:col>10</xdr:col>
      <xdr:colOff>1498600</xdr:colOff>
      <xdr:row>47</xdr:row>
      <xdr:rowOff>88900</xdr:rowOff>
    </xdr:to>
    <xdr:sp macro="" textlink="">
      <xdr:nvSpPr>
        <xdr:cNvPr id="82" name="Line 136"/>
        <xdr:cNvSpPr>
          <a:spLocks noChangeShapeType="1"/>
        </xdr:cNvSpPr>
      </xdr:nvSpPr>
      <xdr:spPr bwMode="auto">
        <a:xfrm>
          <a:off x="7607300" y="9664700"/>
          <a:ext cx="1016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47</xdr:row>
      <xdr:rowOff>101600</xdr:rowOff>
    </xdr:from>
    <xdr:to>
      <xdr:col>12</xdr:col>
      <xdr:colOff>469900</xdr:colOff>
      <xdr:row>52</xdr:row>
      <xdr:rowOff>101600</xdr:rowOff>
    </xdr:to>
    <xdr:sp macro="" textlink="">
      <xdr:nvSpPr>
        <xdr:cNvPr id="83" name="Line 137"/>
        <xdr:cNvSpPr>
          <a:spLocks noChangeShapeType="1"/>
        </xdr:cNvSpPr>
      </xdr:nvSpPr>
      <xdr:spPr bwMode="auto">
        <a:xfrm>
          <a:off x="10439400" y="9588500"/>
          <a:ext cx="0" cy="10033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47</xdr:row>
      <xdr:rowOff>101600</xdr:rowOff>
    </xdr:from>
    <xdr:to>
      <xdr:col>12</xdr:col>
      <xdr:colOff>469900</xdr:colOff>
      <xdr:row>47</xdr:row>
      <xdr:rowOff>101600</xdr:rowOff>
    </xdr:to>
    <xdr:sp macro="" textlink="">
      <xdr:nvSpPr>
        <xdr:cNvPr id="84" name="Line 138"/>
        <xdr:cNvSpPr>
          <a:spLocks noChangeShapeType="1"/>
        </xdr:cNvSpPr>
      </xdr:nvSpPr>
      <xdr:spPr bwMode="auto">
        <a:xfrm flipH="1">
          <a:off x="9969500" y="95885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52</xdr:row>
      <xdr:rowOff>101600</xdr:rowOff>
    </xdr:from>
    <xdr:to>
      <xdr:col>12</xdr:col>
      <xdr:colOff>457200</xdr:colOff>
      <xdr:row>52</xdr:row>
      <xdr:rowOff>101600</xdr:rowOff>
    </xdr:to>
    <xdr:sp macro="" textlink="">
      <xdr:nvSpPr>
        <xdr:cNvPr id="85" name="Line 139"/>
        <xdr:cNvSpPr>
          <a:spLocks noChangeShapeType="1"/>
        </xdr:cNvSpPr>
      </xdr:nvSpPr>
      <xdr:spPr bwMode="auto">
        <a:xfrm flipH="1">
          <a:off x="10426700" y="10680700"/>
          <a:ext cx="4445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49</xdr:row>
      <xdr:rowOff>88900</xdr:rowOff>
    </xdr:from>
    <xdr:to>
      <xdr:col>12</xdr:col>
      <xdr:colOff>1054100</xdr:colOff>
      <xdr:row>49</xdr:row>
      <xdr:rowOff>101600</xdr:rowOff>
    </xdr:to>
    <xdr:sp macro="" textlink="">
      <xdr:nvSpPr>
        <xdr:cNvPr id="86" name="Line 140"/>
        <xdr:cNvSpPr>
          <a:spLocks noChangeShapeType="1"/>
        </xdr:cNvSpPr>
      </xdr:nvSpPr>
      <xdr:spPr bwMode="auto">
        <a:xfrm flipH="1" flipV="1">
          <a:off x="10883900" y="10071100"/>
          <a:ext cx="5842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26</xdr:row>
      <xdr:rowOff>88900</xdr:rowOff>
    </xdr:from>
    <xdr:to>
      <xdr:col>14</xdr:col>
      <xdr:colOff>495300</xdr:colOff>
      <xdr:row>49</xdr:row>
      <xdr:rowOff>88900</xdr:rowOff>
    </xdr:to>
    <xdr:sp macro="" textlink="">
      <xdr:nvSpPr>
        <xdr:cNvPr id="87" name="Line 141"/>
        <xdr:cNvSpPr>
          <a:spLocks noChangeShapeType="1"/>
        </xdr:cNvSpPr>
      </xdr:nvSpPr>
      <xdr:spPr bwMode="auto">
        <a:xfrm>
          <a:off x="12827000" y="5359400"/>
          <a:ext cx="0" cy="46228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26</xdr:row>
      <xdr:rowOff>76200</xdr:rowOff>
    </xdr:from>
    <xdr:to>
      <xdr:col>14</xdr:col>
      <xdr:colOff>495300</xdr:colOff>
      <xdr:row>26</xdr:row>
      <xdr:rowOff>76200</xdr:rowOff>
    </xdr:to>
    <xdr:sp macro="" textlink="">
      <xdr:nvSpPr>
        <xdr:cNvPr id="88" name="Line 142"/>
        <xdr:cNvSpPr>
          <a:spLocks noChangeShapeType="1"/>
        </xdr:cNvSpPr>
      </xdr:nvSpPr>
      <xdr:spPr bwMode="auto">
        <a:xfrm flipH="1">
          <a:off x="12331700" y="5346700"/>
          <a:ext cx="4953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49</xdr:row>
      <xdr:rowOff>88900</xdr:rowOff>
    </xdr:from>
    <xdr:to>
      <xdr:col>14</xdr:col>
      <xdr:colOff>495300</xdr:colOff>
      <xdr:row>49</xdr:row>
      <xdr:rowOff>88900</xdr:rowOff>
    </xdr:to>
    <xdr:sp macro="" textlink="">
      <xdr:nvSpPr>
        <xdr:cNvPr id="89" name="Line 143"/>
        <xdr:cNvSpPr>
          <a:spLocks noChangeShapeType="1"/>
        </xdr:cNvSpPr>
      </xdr:nvSpPr>
      <xdr:spPr bwMode="auto">
        <a:xfrm flipH="1">
          <a:off x="12331700" y="99822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38</xdr:row>
      <xdr:rowOff>88900</xdr:rowOff>
    </xdr:from>
    <xdr:to>
      <xdr:col>15</xdr:col>
      <xdr:colOff>0</xdr:colOff>
      <xdr:row>38</xdr:row>
      <xdr:rowOff>88900</xdr:rowOff>
    </xdr:to>
    <xdr:sp macro="" textlink="">
      <xdr:nvSpPr>
        <xdr:cNvPr id="90" name="Line 144"/>
        <xdr:cNvSpPr>
          <a:spLocks noChangeShapeType="1"/>
        </xdr:cNvSpPr>
      </xdr:nvSpPr>
      <xdr:spPr bwMode="auto">
        <a:xfrm>
          <a:off x="12827000" y="7772400"/>
          <a:ext cx="330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15</xdr:row>
      <xdr:rowOff>71120</xdr:rowOff>
    </xdr:from>
    <xdr:to>
      <xdr:col>3</xdr:col>
      <xdr:colOff>447040</xdr:colOff>
      <xdr:row>15</xdr:row>
      <xdr:rowOff>81280</xdr:rowOff>
    </xdr:to>
    <xdr:sp macro="" textlink="">
      <xdr:nvSpPr>
        <xdr:cNvPr id="91" name="Line 98"/>
        <xdr:cNvSpPr>
          <a:spLocks noChangeShapeType="1"/>
        </xdr:cNvSpPr>
      </xdr:nvSpPr>
      <xdr:spPr bwMode="auto">
        <a:xfrm flipH="1">
          <a:off x="3822700" y="3716020"/>
          <a:ext cx="44704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40640</xdr:colOff>
      <xdr:row>23</xdr:row>
      <xdr:rowOff>81280</xdr:rowOff>
    </xdr:from>
    <xdr:to>
      <xdr:col>3</xdr:col>
      <xdr:colOff>467360</xdr:colOff>
      <xdr:row>23</xdr:row>
      <xdr:rowOff>91440</xdr:rowOff>
    </xdr:to>
    <xdr:sp macro="" textlink="">
      <xdr:nvSpPr>
        <xdr:cNvPr id="92" name="Line 98"/>
        <xdr:cNvSpPr>
          <a:spLocks noChangeShapeType="1"/>
        </xdr:cNvSpPr>
      </xdr:nvSpPr>
      <xdr:spPr bwMode="auto">
        <a:xfrm flipH="1">
          <a:off x="3863340" y="4945380"/>
          <a:ext cx="42672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20</xdr:row>
      <xdr:rowOff>81280</xdr:rowOff>
    </xdr:from>
    <xdr:to>
      <xdr:col>5</xdr:col>
      <xdr:colOff>10160</xdr:colOff>
      <xdr:row>20</xdr:row>
      <xdr:rowOff>91440</xdr:rowOff>
    </xdr:to>
    <xdr:sp macro="" textlink="">
      <xdr:nvSpPr>
        <xdr:cNvPr id="93" name="Line 98"/>
        <xdr:cNvSpPr>
          <a:spLocks noChangeShapeType="1"/>
        </xdr:cNvSpPr>
      </xdr:nvSpPr>
      <xdr:spPr bwMode="auto">
        <a:xfrm>
          <a:off x="3822700" y="4335780"/>
          <a:ext cx="83566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editAs="oneCell">
    <xdr:from>
      <xdr:col>2</xdr:col>
      <xdr:colOff>1054100</xdr:colOff>
      <xdr:row>61</xdr:row>
      <xdr:rowOff>88900</xdr:rowOff>
    </xdr:from>
    <xdr:to>
      <xdr:col>3</xdr:col>
      <xdr:colOff>434340</xdr:colOff>
      <xdr:row>65</xdr:row>
      <xdr:rowOff>83818</xdr:rowOff>
    </xdr:to>
    <xdr:pic>
      <xdr:nvPicPr>
        <xdr:cNvPr id="96" name="Picture 95"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100" y="12611100"/>
          <a:ext cx="1069340" cy="947418"/>
        </a:xfrm>
        <a:prstGeom prst="rect">
          <a:avLst/>
        </a:prstGeom>
      </xdr:spPr>
    </xdr:pic>
    <xdr:clientData/>
  </xdr:twoCellAnchor>
  <xdr:twoCellAnchor>
    <xdr:from>
      <xdr:col>5</xdr:col>
      <xdr:colOff>0</xdr:colOff>
      <xdr:row>33</xdr:row>
      <xdr:rowOff>101600</xdr:rowOff>
    </xdr:from>
    <xdr:to>
      <xdr:col>6</xdr:col>
      <xdr:colOff>977900</xdr:colOff>
      <xdr:row>33</xdr:row>
      <xdr:rowOff>114300</xdr:rowOff>
    </xdr:to>
    <xdr:cxnSp macro="">
      <xdr:nvCxnSpPr>
        <xdr:cNvPr id="98" name="Straight Connector 97"/>
        <xdr:cNvCxnSpPr/>
      </xdr:nvCxnSpPr>
      <xdr:spPr>
        <a:xfrm flipV="1">
          <a:off x="4635500" y="7797800"/>
          <a:ext cx="22479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0</xdr:colOff>
      <xdr:row>27</xdr:row>
      <xdr:rowOff>76200</xdr:rowOff>
    </xdr:from>
    <xdr:to>
      <xdr:col>5</xdr:col>
      <xdr:colOff>457200</xdr:colOff>
      <xdr:row>27</xdr:row>
      <xdr:rowOff>88900</xdr:rowOff>
    </xdr:to>
    <xdr:cxnSp macro="">
      <xdr:nvCxnSpPr>
        <xdr:cNvPr id="7" name="Straight Connector 6"/>
        <xdr:cNvCxnSpPr>
          <a:endCxn id="3" idx="0"/>
        </xdr:cNvCxnSpPr>
      </xdr:nvCxnSpPr>
      <xdr:spPr>
        <a:xfrm flipV="1">
          <a:off x="2730500" y="5448300"/>
          <a:ext cx="4572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0</xdr:colOff>
      <xdr:row>30</xdr:row>
      <xdr:rowOff>88900</xdr:rowOff>
    </xdr:from>
    <xdr:to>
      <xdr:col>5</xdr:col>
      <xdr:colOff>431800</xdr:colOff>
      <xdr:row>30</xdr:row>
      <xdr:rowOff>88900</xdr:rowOff>
    </xdr:to>
    <xdr:cxnSp macro="">
      <xdr:nvCxnSpPr>
        <xdr:cNvPr id="95" name="Straight Connector 94"/>
        <xdr:cNvCxnSpPr/>
      </xdr:nvCxnSpPr>
      <xdr:spPr>
        <a:xfrm>
          <a:off x="2730500" y="6057900"/>
          <a:ext cx="431800" cy="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12700</xdr:colOff>
      <xdr:row>36</xdr:row>
      <xdr:rowOff>101600</xdr:rowOff>
    </xdr:from>
    <xdr:to>
      <xdr:col>5</xdr:col>
      <xdr:colOff>444500</xdr:colOff>
      <xdr:row>36</xdr:row>
      <xdr:rowOff>101600</xdr:rowOff>
    </xdr:to>
    <xdr:cxnSp macro="">
      <xdr:nvCxnSpPr>
        <xdr:cNvPr id="100" name="Straight Connector 99"/>
        <xdr:cNvCxnSpPr/>
      </xdr:nvCxnSpPr>
      <xdr:spPr>
        <a:xfrm>
          <a:off x="2743200" y="7277100"/>
          <a:ext cx="431800" cy="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368300</xdr:colOff>
      <xdr:row>11</xdr:row>
      <xdr:rowOff>114300</xdr:rowOff>
    </xdr:from>
    <xdr:to>
      <xdr:col>8</xdr:col>
      <xdr:colOff>381000</xdr:colOff>
      <xdr:row>20</xdr:row>
      <xdr:rowOff>114300</xdr:rowOff>
    </xdr:to>
    <xdr:sp macro="" textlink="">
      <xdr:nvSpPr>
        <xdr:cNvPr id="94" name="Line 109"/>
        <xdr:cNvSpPr>
          <a:spLocks noChangeShapeType="1"/>
        </xdr:cNvSpPr>
      </xdr:nvSpPr>
      <xdr:spPr bwMode="auto">
        <a:xfrm flipH="1">
          <a:off x="7366000" y="2730500"/>
          <a:ext cx="12700" cy="21209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25400</xdr:colOff>
      <xdr:row>11</xdr:row>
      <xdr:rowOff>101600</xdr:rowOff>
    </xdr:from>
    <xdr:to>
      <xdr:col>8</xdr:col>
      <xdr:colOff>381000</xdr:colOff>
      <xdr:row>11</xdr:row>
      <xdr:rowOff>101600</xdr:rowOff>
    </xdr:to>
    <xdr:sp macro="" textlink="">
      <xdr:nvSpPr>
        <xdr:cNvPr id="97" name="Line 110"/>
        <xdr:cNvSpPr>
          <a:spLocks noChangeShapeType="1"/>
        </xdr:cNvSpPr>
      </xdr:nvSpPr>
      <xdr:spPr bwMode="auto">
        <a:xfrm flipV="1">
          <a:off x="8051800" y="261620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12700</xdr:colOff>
      <xdr:row>20</xdr:row>
      <xdr:rowOff>127000</xdr:rowOff>
    </xdr:from>
    <xdr:to>
      <xdr:col>8</xdr:col>
      <xdr:colOff>368300</xdr:colOff>
      <xdr:row>20</xdr:row>
      <xdr:rowOff>127000</xdr:rowOff>
    </xdr:to>
    <xdr:sp macro="" textlink="">
      <xdr:nvSpPr>
        <xdr:cNvPr id="99" name="Line 110"/>
        <xdr:cNvSpPr>
          <a:spLocks noChangeShapeType="1"/>
        </xdr:cNvSpPr>
      </xdr:nvSpPr>
      <xdr:spPr bwMode="auto">
        <a:xfrm>
          <a:off x="7010400" y="486410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381000</xdr:colOff>
      <xdr:row>13</xdr:row>
      <xdr:rowOff>101600</xdr:rowOff>
    </xdr:from>
    <xdr:to>
      <xdr:col>9</xdr:col>
      <xdr:colOff>12700</xdr:colOff>
      <xdr:row>13</xdr:row>
      <xdr:rowOff>101600</xdr:rowOff>
    </xdr:to>
    <xdr:sp macro="" textlink="">
      <xdr:nvSpPr>
        <xdr:cNvPr id="101" name="Line 112"/>
        <xdr:cNvSpPr>
          <a:spLocks noChangeShapeType="1"/>
        </xdr:cNvSpPr>
      </xdr:nvSpPr>
      <xdr:spPr bwMode="auto">
        <a:xfrm>
          <a:off x="7378700" y="32893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12700</xdr:colOff>
      <xdr:row>41</xdr:row>
      <xdr:rowOff>101600</xdr:rowOff>
    </xdr:from>
    <xdr:to>
      <xdr:col>6</xdr:col>
      <xdr:colOff>965200</xdr:colOff>
      <xdr:row>41</xdr:row>
      <xdr:rowOff>114300</xdr:rowOff>
    </xdr:to>
    <xdr:cxnSp macro="">
      <xdr:nvCxnSpPr>
        <xdr:cNvPr id="102" name="Straight Connector 101"/>
        <xdr:cNvCxnSpPr/>
      </xdr:nvCxnSpPr>
      <xdr:spPr>
        <a:xfrm flipV="1">
          <a:off x="5918200" y="9499600"/>
          <a:ext cx="9525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12700</xdr:colOff>
      <xdr:row>46</xdr:row>
      <xdr:rowOff>101600</xdr:rowOff>
    </xdr:from>
    <xdr:to>
      <xdr:col>6</xdr:col>
      <xdr:colOff>419100</xdr:colOff>
      <xdr:row>46</xdr:row>
      <xdr:rowOff>114300</xdr:rowOff>
    </xdr:to>
    <xdr:cxnSp macro="">
      <xdr:nvCxnSpPr>
        <xdr:cNvPr id="103" name="Straight Connector 102"/>
        <xdr:cNvCxnSpPr/>
      </xdr:nvCxnSpPr>
      <xdr:spPr>
        <a:xfrm flipV="1">
          <a:off x="5918200" y="10502900"/>
          <a:ext cx="4064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406400</xdr:colOff>
      <xdr:row>41</xdr:row>
      <xdr:rowOff>114300</xdr:rowOff>
    </xdr:from>
    <xdr:to>
      <xdr:col>6</xdr:col>
      <xdr:colOff>406400</xdr:colOff>
      <xdr:row>46</xdr:row>
      <xdr:rowOff>114300</xdr:rowOff>
    </xdr:to>
    <xdr:sp macro="" textlink="">
      <xdr:nvSpPr>
        <xdr:cNvPr id="104" name="Line 3"/>
        <xdr:cNvSpPr>
          <a:spLocks noChangeShapeType="1"/>
        </xdr:cNvSpPr>
      </xdr:nvSpPr>
      <xdr:spPr bwMode="auto">
        <a:xfrm flipH="1">
          <a:off x="6311900" y="9512300"/>
          <a:ext cx="0" cy="10033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12700</xdr:colOff>
      <xdr:row>16</xdr:row>
      <xdr:rowOff>101600</xdr:rowOff>
    </xdr:from>
    <xdr:to>
      <xdr:col>8</xdr:col>
      <xdr:colOff>368300</xdr:colOff>
      <xdr:row>16</xdr:row>
      <xdr:rowOff>114300</xdr:rowOff>
    </xdr:to>
    <xdr:sp macro="" textlink="">
      <xdr:nvSpPr>
        <xdr:cNvPr id="105" name="Line 114"/>
        <xdr:cNvSpPr>
          <a:spLocks noChangeShapeType="1"/>
        </xdr:cNvSpPr>
      </xdr:nvSpPr>
      <xdr:spPr bwMode="auto">
        <a:xfrm flipV="1">
          <a:off x="8039100" y="4165600"/>
          <a:ext cx="3556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25400</xdr:colOff>
      <xdr:row>49</xdr:row>
      <xdr:rowOff>101600</xdr:rowOff>
    </xdr:from>
    <xdr:to>
      <xdr:col>9</xdr:col>
      <xdr:colOff>25400</xdr:colOff>
      <xdr:row>49</xdr:row>
      <xdr:rowOff>101600</xdr:rowOff>
    </xdr:to>
    <xdr:sp macro="" textlink="">
      <xdr:nvSpPr>
        <xdr:cNvPr id="106" name="Line 129"/>
        <xdr:cNvSpPr>
          <a:spLocks noChangeShapeType="1"/>
        </xdr:cNvSpPr>
      </xdr:nvSpPr>
      <xdr:spPr bwMode="auto">
        <a:xfrm>
          <a:off x="8051800" y="11163300"/>
          <a:ext cx="8255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0</xdr:colOff>
      <xdr:row>52</xdr:row>
      <xdr:rowOff>114300</xdr:rowOff>
    </xdr:from>
    <xdr:to>
      <xdr:col>8</xdr:col>
      <xdr:colOff>457200</xdr:colOff>
      <xdr:row>52</xdr:row>
      <xdr:rowOff>114300</xdr:rowOff>
    </xdr:to>
    <xdr:sp macro="" textlink="">
      <xdr:nvSpPr>
        <xdr:cNvPr id="107" name="Line 129"/>
        <xdr:cNvSpPr>
          <a:spLocks noChangeShapeType="1"/>
        </xdr:cNvSpPr>
      </xdr:nvSpPr>
      <xdr:spPr bwMode="auto">
        <a:xfrm>
          <a:off x="8026400" y="117729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444500</xdr:colOff>
      <xdr:row>49</xdr:row>
      <xdr:rowOff>101600</xdr:rowOff>
    </xdr:from>
    <xdr:to>
      <xdr:col>8</xdr:col>
      <xdr:colOff>444500</xdr:colOff>
      <xdr:row>52</xdr:row>
      <xdr:rowOff>101600</xdr:rowOff>
    </xdr:to>
    <xdr:sp macro="" textlink="">
      <xdr:nvSpPr>
        <xdr:cNvPr id="108" name="Line 131"/>
        <xdr:cNvSpPr>
          <a:spLocks noChangeShapeType="1"/>
        </xdr:cNvSpPr>
      </xdr:nvSpPr>
      <xdr:spPr bwMode="auto">
        <a:xfrm>
          <a:off x="8470900" y="11163300"/>
          <a:ext cx="0" cy="5969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482600</xdr:colOff>
      <xdr:row>7</xdr:row>
      <xdr:rowOff>88900</xdr:rowOff>
    </xdr:from>
    <xdr:to>
      <xdr:col>5</xdr:col>
      <xdr:colOff>482600</xdr:colOff>
      <xdr:row>12</xdr:row>
      <xdr:rowOff>101600</xdr:rowOff>
    </xdr:to>
    <xdr:sp macro="" textlink="">
      <xdr:nvSpPr>
        <xdr:cNvPr id="2" name="Line 1"/>
        <xdr:cNvSpPr>
          <a:spLocks noChangeShapeType="1"/>
        </xdr:cNvSpPr>
      </xdr:nvSpPr>
      <xdr:spPr bwMode="auto">
        <a:xfrm>
          <a:off x="3898900" y="520700"/>
          <a:ext cx="0"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0</xdr:colOff>
      <xdr:row>7</xdr:row>
      <xdr:rowOff>88900</xdr:rowOff>
    </xdr:from>
    <xdr:to>
      <xdr:col>5</xdr:col>
      <xdr:colOff>482600</xdr:colOff>
      <xdr:row>7</xdr:row>
      <xdr:rowOff>88900</xdr:rowOff>
    </xdr:to>
    <xdr:sp macro="" textlink="">
      <xdr:nvSpPr>
        <xdr:cNvPr id="5" name="Line 4"/>
        <xdr:cNvSpPr>
          <a:spLocks noChangeShapeType="1"/>
        </xdr:cNvSpPr>
      </xdr:nvSpPr>
      <xdr:spPr bwMode="auto">
        <a:xfrm>
          <a:off x="3416300" y="5207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0</xdr:colOff>
      <xdr:row>12</xdr:row>
      <xdr:rowOff>101600</xdr:rowOff>
    </xdr:from>
    <xdr:to>
      <xdr:col>5</xdr:col>
      <xdr:colOff>482600</xdr:colOff>
      <xdr:row>12</xdr:row>
      <xdr:rowOff>101600</xdr:rowOff>
    </xdr:to>
    <xdr:sp macro="" textlink="">
      <xdr:nvSpPr>
        <xdr:cNvPr id="6" name="Line 5"/>
        <xdr:cNvSpPr>
          <a:spLocks noChangeShapeType="1"/>
        </xdr:cNvSpPr>
      </xdr:nvSpPr>
      <xdr:spPr bwMode="auto">
        <a:xfrm>
          <a:off x="3416300" y="14732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482600</xdr:colOff>
      <xdr:row>10</xdr:row>
      <xdr:rowOff>88900</xdr:rowOff>
    </xdr:from>
    <xdr:to>
      <xdr:col>5</xdr:col>
      <xdr:colOff>939800</xdr:colOff>
      <xdr:row>10</xdr:row>
      <xdr:rowOff>88900</xdr:rowOff>
    </xdr:to>
    <xdr:sp macro="" textlink="">
      <xdr:nvSpPr>
        <xdr:cNvPr id="12" name="Line 11"/>
        <xdr:cNvSpPr>
          <a:spLocks noChangeShapeType="1"/>
        </xdr:cNvSpPr>
      </xdr:nvSpPr>
      <xdr:spPr bwMode="auto">
        <a:xfrm>
          <a:off x="3898900" y="10795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15</xdr:row>
      <xdr:rowOff>88900</xdr:rowOff>
    </xdr:from>
    <xdr:to>
      <xdr:col>10</xdr:col>
      <xdr:colOff>939800</xdr:colOff>
      <xdr:row>15</xdr:row>
      <xdr:rowOff>88900</xdr:rowOff>
    </xdr:to>
    <xdr:sp macro="" textlink="">
      <xdr:nvSpPr>
        <xdr:cNvPr id="17" name="Line 16"/>
        <xdr:cNvSpPr>
          <a:spLocks noChangeShapeType="1"/>
        </xdr:cNvSpPr>
      </xdr:nvSpPr>
      <xdr:spPr bwMode="auto">
        <a:xfrm>
          <a:off x="6019800" y="18415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15</xdr:row>
      <xdr:rowOff>88900</xdr:rowOff>
    </xdr:from>
    <xdr:to>
      <xdr:col>12</xdr:col>
      <xdr:colOff>469900</xdr:colOff>
      <xdr:row>23</xdr:row>
      <xdr:rowOff>76200</xdr:rowOff>
    </xdr:to>
    <xdr:sp macro="" textlink="">
      <xdr:nvSpPr>
        <xdr:cNvPr id="18" name="Line 17"/>
        <xdr:cNvSpPr>
          <a:spLocks noChangeShapeType="1"/>
        </xdr:cNvSpPr>
      </xdr:nvSpPr>
      <xdr:spPr bwMode="auto">
        <a:xfrm>
          <a:off x="7912100" y="1841500"/>
          <a:ext cx="0" cy="93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25400</xdr:colOff>
      <xdr:row>15</xdr:row>
      <xdr:rowOff>88900</xdr:rowOff>
    </xdr:from>
    <xdr:to>
      <xdr:col>12</xdr:col>
      <xdr:colOff>482600</xdr:colOff>
      <xdr:row>15</xdr:row>
      <xdr:rowOff>88900</xdr:rowOff>
    </xdr:to>
    <xdr:sp macro="" textlink="">
      <xdr:nvSpPr>
        <xdr:cNvPr id="19" name="Line 18"/>
        <xdr:cNvSpPr>
          <a:spLocks noChangeShapeType="1"/>
        </xdr:cNvSpPr>
      </xdr:nvSpPr>
      <xdr:spPr bwMode="auto">
        <a:xfrm>
          <a:off x="7467600" y="18415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23</xdr:row>
      <xdr:rowOff>76200</xdr:rowOff>
    </xdr:from>
    <xdr:to>
      <xdr:col>12</xdr:col>
      <xdr:colOff>457200</xdr:colOff>
      <xdr:row>23</xdr:row>
      <xdr:rowOff>76200</xdr:rowOff>
    </xdr:to>
    <xdr:sp macro="" textlink="">
      <xdr:nvSpPr>
        <xdr:cNvPr id="20" name="Line 19"/>
        <xdr:cNvSpPr>
          <a:spLocks noChangeShapeType="1"/>
        </xdr:cNvSpPr>
      </xdr:nvSpPr>
      <xdr:spPr bwMode="auto">
        <a:xfrm>
          <a:off x="7442200" y="27813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482600</xdr:colOff>
      <xdr:row>19</xdr:row>
      <xdr:rowOff>88900</xdr:rowOff>
    </xdr:from>
    <xdr:to>
      <xdr:col>12</xdr:col>
      <xdr:colOff>939800</xdr:colOff>
      <xdr:row>19</xdr:row>
      <xdr:rowOff>88900</xdr:rowOff>
    </xdr:to>
    <xdr:sp macro="" textlink="">
      <xdr:nvSpPr>
        <xdr:cNvPr id="21" name="Line 20"/>
        <xdr:cNvSpPr>
          <a:spLocks noChangeShapeType="1"/>
        </xdr:cNvSpPr>
      </xdr:nvSpPr>
      <xdr:spPr bwMode="auto">
        <a:xfrm>
          <a:off x="7924800" y="24130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9</xdr:col>
      <xdr:colOff>1562100</xdr:colOff>
      <xdr:row>39</xdr:row>
      <xdr:rowOff>101600</xdr:rowOff>
    </xdr:from>
    <xdr:to>
      <xdr:col>10</xdr:col>
      <xdr:colOff>457200</xdr:colOff>
      <xdr:row>39</xdr:row>
      <xdr:rowOff>101600</xdr:rowOff>
    </xdr:to>
    <xdr:sp macro="" textlink="">
      <xdr:nvSpPr>
        <xdr:cNvPr id="22" name="Line 21"/>
        <xdr:cNvSpPr>
          <a:spLocks noChangeShapeType="1"/>
        </xdr:cNvSpPr>
      </xdr:nvSpPr>
      <xdr:spPr bwMode="auto">
        <a:xfrm>
          <a:off x="5537200" y="54483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457200</xdr:colOff>
      <xdr:row>31</xdr:row>
      <xdr:rowOff>76200</xdr:rowOff>
    </xdr:from>
    <xdr:to>
      <xdr:col>12</xdr:col>
      <xdr:colOff>457200</xdr:colOff>
      <xdr:row>36</xdr:row>
      <xdr:rowOff>101600</xdr:rowOff>
    </xdr:to>
    <xdr:sp macro="" textlink="">
      <xdr:nvSpPr>
        <xdr:cNvPr id="23" name="Line 22"/>
        <xdr:cNvSpPr>
          <a:spLocks noChangeShapeType="1"/>
        </xdr:cNvSpPr>
      </xdr:nvSpPr>
      <xdr:spPr bwMode="auto">
        <a:xfrm>
          <a:off x="7899400" y="3924300"/>
          <a:ext cx="0" cy="965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34</xdr:row>
      <xdr:rowOff>127000</xdr:rowOff>
    </xdr:from>
    <xdr:to>
      <xdr:col>10</xdr:col>
      <xdr:colOff>457200</xdr:colOff>
      <xdr:row>39</xdr:row>
      <xdr:rowOff>88900</xdr:rowOff>
    </xdr:to>
    <xdr:sp macro="" textlink="">
      <xdr:nvSpPr>
        <xdr:cNvPr id="25" name="Line 24"/>
        <xdr:cNvSpPr>
          <a:spLocks noChangeShapeType="1"/>
        </xdr:cNvSpPr>
      </xdr:nvSpPr>
      <xdr:spPr bwMode="auto">
        <a:xfrm>
          <a:off x="5994400" y="4533900"/>
          <a:ext cx="0" cy="901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36</xdr:row>
      <xdr:rowOff>101600</xdr:rowOff>
    </xdr:from>
    <xdr:to>
      <xdr:col>12</xdr:col>
      <xdr:colOff>444500</xdr:colOff>
      <xdr:row>36</xdr:row>
      <xdr:rowOff>101600</xdr:rowOff>
    </xdr:to>
    <xdr:sp macro="" textlink="">
      <xdr:nvSpPr>
        <xdr:cNvPr id="26" name="Line 25"/>
        <xdr:cNvSpPr>
          <a:spLocks noChangeShapeType="1"/>
        </xdr:cNvSpPr>
      </xdr:nvSpPr>
      <xdr:spPr bwMode="auto">
        <a:xfrm>
          <a:off x="7454900" y="48895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25400</xdr:colOff>
      <xdr:row>31</xdr:row>
      <xdr:rowOff>76200</xdr:rowOff>
    </xdr:from>
    <xdr:to>
      <xdr:col>12</xdr:col>
      <xdr:colOff>457200</xdr:colOff>
      <xdr:row>31</xdr:row>
      <xdr:rowOff>76200</xdr:rowOff>
    </xdr:to>
    <xdr:sp macro="" textlink="">
      <xdr:nvSpPr>
        <xdr:cNvPr id="27" name="Line 26"/>
        <xdr:cNvSpPr>
          <a:spLocks noChangeShapeType="1"/>
        </xdr:cNvSpPr>
      </xdr:nvSpPr>
      <xdr:spPr bwMode="auto">
        <a:xfrm>
          <a:off x="7467600" y="39243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36</xdr:row>
      <xdr:rowOff>101600</xdr:rowOff>
    </xdr:from>
    <xdr:to>
      <xdr:col>10</xdr:col>
      <xdr:colOff>939800</xdr:colOff>
      <xdr:row>36</xdr:row>
      <xdr:rowOff>101600</xdr:rowOff>
    </xdr:to>
    <xdr:sp macro="" textlink="">
      <xdr:nvSpPr>
        <xdr:cNvPr id="28" name="Line 27"/>
        <xdr:cNvSpPr>
          <a:spLocks noChangeShapeType="1"/>
        </xdr:cNvSpPr>
      </xdr:nvSpPr>
      <xdr:spPr bwMode="auto">
        <a:xfrm>
          <a:off x="5994400" y="48895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457200</xdr:colOff>
      <xdr:row>34</xdr:row>
      <xdr:rowOff>88900</xdr:rowOff>
    </xdr:from>
    <xdr:to>
      <xdr:col>12</xdr:col>
      <xdr:colOff>939800</xdr:colOff>
      <xdr:row>34</xdr:row>
      <xdr:rowOff>88900</xdr:rowOff>
    </xdr:to>
    <xdr:sp macro="" textlink="">
      <xdr:nvSpPr>
        <xdr:cNvPr id="29" name="Line 28"/>
        <xdr:cNvSpPr>
          <a:spLocks noChangeShapeType="1"/>
        </xdr:cNvSpPr>
      </xdr:nvSpPr>
      <xdr:spPr bwMode="auto">
        <a:xfrm>
          <a:off x="7899400" y="44958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12700</xdr:colOff>
      <xdr:row>34</xdr:row>
      <xdr:rowOff>88900</xdr:rowOff>
    </xdr:from>
    <xdr:to>
      <xdr:col>14</xdr:col>
      <xdr:colOff>520700</xdr:colOff>
      <xdr:row>34</xdr:row>
      <xdr:rowOff>88900</xdr:rowOff>
    </xdr:to>
    <xdr:sp macro="" textlink="">
      <xdr:nvSpPr>
        <xdr:cNvPr id="32" name="Line 31"/>
        <xdr:cNvSpPr>
          <a:spLocks noChangeShapeType="1"/>
        </xdr:cNvSpPr>
      </xdr:nvSpPr>
      <xdr:spPr bwMode="auto">
        <a:xfrm>
          <a:off x="9601200" y="4495800"/>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533400</xdr:colOff>
      <xdr:row>27</xdr:row>
      <xdr:rowOff>101600</xdr:rowOff>
    </xdr:from>
    <xdr:to>
      <xdr:col>14</xdr:col>
      <xdr:colOff>939800</xdr:colOff>
      <xdr:row>27</xdr:row>
      <xdr:rowOff>101600</xdr:rowOff>
    </xdr:to>
    <xdr:sp macro="" textlink="">
      <xdr:nvSpPr>
        <xdr:cNvPr id="33" name="Line 32"/>
        <xdr:cNvSpPr>
          <a:spLocks noChangeShapeType="1"/>
        </xdr:cNvSpPr>
      </xdr:nvSpPr>
      <xdr:spPr bwMode="auto">
        <a:xfrm>
          <a:off x="10121900" y="3378200"/>
          <a:ext cx="406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9</xdr:col>
      <xdr:colOff>1562100</xdr:colOff>
      <xdr:row>47</xdr:row>
      <xdr:rowOff>101600</xdr:rowOff>
    </xdr:from>
    <xdr:to>
      <xdr:col>10</xdr:col>
      <xdr:colOff>457200</xdr:colOff>
      <xdr:row>47</xdr:row>
      <xdr:rowOff>101600</xdr:rowOff>
    </xdr:to>
    <xdr:sp macro="" textlink="">
      <xdr:nvSpPr>
        <xdr:cNvPr id="34" name="Line 33"/>
        <xdr:cNvSpPr>
          <a:spLocks noChangeShapeType="1"/>
        </xdr:cNvSpPr>
      </xdr:nvSpPr>
      <xdr:spPr bwMode="auto">
        <a:xfrm>
          <a:off x="5537200" y="69469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469900</xdr:colOff>
      <xdr:row>42</xdr:row>
      <xdr:rowOff>114300</xdr:rowOff>
    </xdr:from>
    <xdr:to>
      <xdr:col>10</xdr:col>
      <xdr:colOff>469900</xdr:colOff>
      <xdr:row>47</xdr:row>
      <xdr:rowOff>101600</xdr:rowOff>
    </xdr:to>
    <xdr:sp macro="" textlink="">
      <xdr:nvSpPr>
        <xdr:cNvPr id="36" name="Line 35"/>
        <xdr:cNvSpPr>
          <a:spLocks noChangeShapeType="1"/>
        </xdr:cNvSpPr>
      </xdr:nvSpPr>
      <xdr:spPr bwMode="auto">
        <a:xfrm>
          <a:off x="6007100" y="6019800"/>
          <a:ext cx="0" cy="927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469900</xdr:colOff>
      <xdr:row>45</xdr:row>
      <xdr:rowOff>88900</xdr:rowOff>
    </xdr:from>
    <xdr:to>
      <xdr:col>10</xdr:col>
      <xdr:colOff>939800</xdr:colOff>
      <xdr:row>45</xdr:row>
      <xdr:rowOff>88900</xdr:rowOff>
    </xdr:to>
    <xdr:sp macro="" textlink="">
      <xdr:nvSpPr>
        <xdr:cNvPr id="37" name="Line 36"/>
        <xdr:cNvSpPr>
          <a:spLocks noChangeShapeType="1"/>
        </xdr:cNvSpPr>
      </xdr:nvSpPr>
      <xdr:spPr bwMode="auto">
        <a:xfrm>
          <a:off x="6007100" y="65532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482600</xdr:colOff>
      <xdr:row>45</xdr:row>
      <xdr:rowOff>88900</xdr:rowOff>
    </xdr:from>
    <xdr:to>
      <xdr:col>12</xdr:col>
      <xdr:colOff>482600</xdr:colOff>
      <xdr:row>50</xdr:row>
      <xdr:rowOff>76200</xdr:rowOff>
    </xdr:to>
    <xdr:sp macro="" textlink="">
      <xdr:nvSpPr>
        <xdr:cNvPr id="38" name="Line 37"/>
        <xdr:cNvSpPr>
          <a:spLocks noChangeShapeType="1"/>
        </xdr:cNvSpPr>
      </xdr:nvSpPr>
      <xdr:spPr bwMode="auto">
        <a:xfrm>
          <a:off x="7924800" y="6553200"/>
          <a:ext cx="0" cy="93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45</xdr:row>
      <xdr:rowOff>88900</xdr:rowOff>
    </xdr:from>
    <xdr:to>
      <xdr:col>12</xdr:col>
      <xdr:colOff>469900</xdr:colOff>
      <xdr:row>45</xdr:row>
      <xdr:rowOff>88900</xdr:rowOff>
    </xdr:to>
    <xdr:sp macro="" textlink="">
      <xdr:nvSpPr>
        <xdr:cNvPr id="39" name="Line 38"/>
        <xdr:cNvSpPr>
          <a:spLocks noChangeShapeType="1"/>
        </xdr:cNvSpPr>
      </xdr:nvSpPr>
      <xdr:spPr bwMode="auto">
        <a:xfrm flipH="1">
          <a:off x="7442200" y="65532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50</xdr:row>
      <xdr:rowOff>76200</xdr:rowOff>
    </xdr:from>
    <xdr:to>
      <xdr:col>12</xdr:col>
      <xdr:colOff>482600</xdr:colOff>
      <xdr:row>50</xdr:row>
      <xdr:rowOff>76200</xdr:rowOff>
    </xdr:to>
    <xdr:sp macro="" textlink="">
      <xdr:nvSpPr>
        <xdr:cNvPr id="40" name="Line 39"/>
        <xdr:cNvSpPr>
          <a:spLocks noChangeShapeType="1"/>
        </xdr:cNvSpPr>
      </xdr:nvSpPr>
      <xdr:spPr bwMode="auto">
        <a:xfrm flipH="1">
          <a:off x="7442200" y="74930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482600</xdr:colOff>
      <xdr:row>48</xdr:row>
      <xdr:rowOff>88900</xdr:rowOff>
    </xdr:from>
    <xdr:to>
      <xdr:col>12</xdr:col>
      <xdr:colOff>939800</xdr:colOff>
      <xdr:row>48</xdr:row>
      <xdr:rowOff>88900</xdr:rowOff>
    </xdr:to>
    <xdr:sp macro="" textlink="">
      <xdr:nvSpPr>
        <xdr:cNvPr id="41" name="Line 40"/>
        <xdr:cNvSpPr>
          <a:spLocks noChangeShapeType="1"/>
        </xdr:cNvSpPr>
      </xdr:nvSpPr>
      <xdr:spPr bwMode="auto">
        <a:xfrm>
          <a:off x="7924800" y="71247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469900</xdr:colOff>
      <xdr:row>48</xdr:row>
      <xdr:rowOff>101600</xdr:rowOff>
    </xdr:from>
    <xdr:to>
      <xdr:col>14</xdr:col>
      <xdr:colOff>469900</xdr:colOff>
      <xdr:row>53</xdr:row>
      <xdr:rowOff>101600</xdr:rowOff>
    </xdr:to>
    <xdr:sp macro="" textlink="">
      <xdr:nvSpPr>
        <xdr:cNvPr id="42" name="Line 41"/>
        <xdr:cNvSpPr>
          <a:spLocks noChangeShapeType="1"/>
        </xdr:cNvSpPr>
      </xdr:nvSpPr>
      <xdr:spPr bwMode="auto">
        <a:xfrm>
          <a:off x="10058400" y="7137400"/>
          <a:ext cx="0" cy="93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48</xdr:row>
      <xdr:rowOff>101600</xdr:rowOff>
    </xdr:from>
    <xdr:to>
      <xdr:col>14</xdr:col>
      <xdr:colOff>469900</xdr:colOff>
      <xdr:row>48</xdr:row>
      <xdr:rowOff>101600</xdr:rowOff>
    </xdr:to>
    <xdr:sp macro="" textlink="">
      <xdr:nvSpPr>
        <xdr:cNvPr id="43" name="Line 42"/>
        <xdr:cNvSpPr>
          <a:spLocks noChangeShapeType="1"/>
        </xdr:cNvSpPr>
      </xdr:nvSpPr>
      <xdr:spPr bwMode="auto">
        <a:xfrm flipH="1">
          <a:off x="9588500" y="71374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469900</xdr:colOff>
      <xdr:row>50</xdr:row>
      <xdr:rowOff>88900</xdr:rowOff>
    </xdr:from>
    <xdr:to>
      <xdr:col>14</xdr:col>
      <xdr:colOff>939800</xdr:colOff>
      <xdr:row>50</xdr:row>
      <xdr:rowOff>88900</xdr:rowOff>
    </xdr:to>
    <xdr:sp macro="" textlink="">
      <xdr:nvSpPr>
        <xdr:cNvPr id="45" name="Line 44"/>
        <xdr:cNvSpPr>
          <a:spLocks noChangeShapeType="1"/>
        </xdr:cNvSpPr>
      </xdr:nvSpPr>
      <xdr:spPr bwMode="auto">
        <a:xfrm flipH="1">
          <a:off x="10058400" y="75057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16</xdr:col>
      <xdr:colOff>0</xdr:colOff>
      <xdr:row>27</xdr:row>
      <xdr:rowOff>88900</xdr:rowOff>
    </xdr:from>
    <xdr:to>
      <xdr:col>16</xdr:col>
      <xdr:colOff>495300</xdr:colOff>
      <xdr:row>27</xdr:row>
      <xdr:rowOff>88900</xdr:rowOff>
    </xdr:to>
    <xdr:sp macro="" textlink="">
      <xdr:nvSpPr>
        <xdr:cNvPr id="47" name="Line 46"/>
        <xdr:cNvSpPr>
          <a:spLocks noChangeShapeType="1"/>
        </xdr:cNvSpPr>
      </xdr:nvSpPr>
      <xdr:spPr bwMode="auto">
        <a:xfrm flipH="1">
          <a:off x="12077700" y="33655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16</xdr:col>
      <xdr:colOff>0</xdr:colOff>
      <xdr:row>50</xdr:row>
      <xdr:rowOff>88900</xdr:rowOff>
    </xdr:from>
    <xdr:to>
      <xdr:col>16</xdr:col>
      <xdr:colOff>495300</xdr:colOff>
      <xdr:row>50</xdr:row>
      <xdr:rowOff>88900</xdr:rowOff>
    </xdr:to>
    <xdr:sp macro="" textlink="">
      <xdr:nvSpPr>
        <xdr:cNvPr id="48" name="Line 47"/>
        <xdr:cNvSpPr>
          <a:spLocks noChangeShapeType="1"/>
        </xdr:cNvSpPr>
      </xdr:nvSpPr>
      <xdr:spPr bwMode="auto">
        <a:xfrm flipH="1">
          <a:off x="12077700" y="75057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16</xdr:col>
      <xdr:colOff>495300</xdr:colOff>
      <xdr:row>39</xdr:row>
      <xdr:rowOff>88900</xdr:rowOff>
    </xdr:from>
    <xdr:to>
      <xdr:col>17</xdr:col>
      <xdr:colOff>0</xdr:colOff>
      <xdr:row>39</xdr:row>
      <xdr:rowOff>88900</xdr:rowOff>
    </xdr:to>
    <xdr:sp macro="" textlink="">
      <xdr:nvSpPr>
        <xdr:cNvPr id="49" name="Line 48"/>
        <xdr:cNvSpPr>
          <a:spLocks noChangeShapeType="1"/>
        </xdr:cNvSpPr>
      </xdr:nvSpPr>
      <xdr:spPr bwMode="auto">
        <a:xfrm>
          <a:off x="12573000" y="54356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482600</xdr:colOff>
      <xdr:row>7</xdr:row>
      <xdr:rowOff>88900</xdr:rowOff>
    </xdr:from>
    <xdr:to>
      <xdr:col>5</xdr:col>
      <xdr:colOff>482600</xdr:colOff>
      <xdr:row>12</xdr:row>
      <xdr:rowOff>101600</xdr:rowOff>
    </xdr:to>
    <xdr:sp macro="" textlink="">
      <xdr:nvSpPr>
        <xdr:cNvPr id="50" name="Line 97"/>
        <xdr:cNvSpPr>
          <a:spLocks noChangeShapeType="1"/>
        </xdr:cNvSpPr>
      </xdr:nvSpPr>
      <xdr:spPr bwMode="auto">
        <a:xfrm>
          <a:off x="3898900" y="520700"/>
          <a:ext cx="0" cy="9525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190500</xdr:colOff>
      <xdr:row>17</xdr:row>
      <xdr:rowOff>111760</xdr:rowOff>
    </xdr:from>
    <xdr:to>
      <xdr:col>5</xdr:col>
      <xdr:colOff>203200</xdr:colOff>
      <xdr:row>24</xdr:row>
      <xdr:rowOff>127000</xdr:rowOff>
    </xdr:to>
    <xdr:sp macro="" textlink="">
      <xdr:nvSpPr>
        <xdr:cNvPr id="51" name="Line 98"/>
        <xdr:cNvSpPr>
          <a:spLocks noChangeShapeType="1"/>
        </xdr:cNvSpPr>
      </xdr:nvSpPr>
      <xdr:spPr bwMode="auto">
        <a:xfrm>
          <a:off x="5054600" y="3655060"/>
          <a:ext cx="12700" cy="123444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203200</xdr:colOff>
      <xdr:row>28</xdr:row>
      <xdr:rowOff>76200</xdr:rowOff>
    </xdr:from>
    <xdr:to>
      <xdr:col>7</xdr:col>
      <xdr:colOff>215900</xdr:colOff>
      <xdr:row>37</xdr:row>
      <xdr:rowOff>76200</xdr:rowOff>
    </xdr:to>
    <xdr:sp macro="" textlink="">
      <xdr:nvSpPr>
        <xdr:cNvPr id="52" name="Line 99"/>
        <xdr:cNvSpPr>
          <a:spLocks noChangeShapeType="1"/>
        </xdr:cNvSpPr>
      </xdr:nvSpPr>
      <xdr:spPr bwMode="auto">
        <a:xfrm flipH="1">
          <a:off x="5067300" y="5448300"/>
          <a:ext cx="12700" cy="18034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0</xdr:colOff>
      <xdr:row>7</xdr:row>
      <xdr:rowOff>88900</xdr:rowOff>
    </xdr:from>
    <xdr:to>
      <xdr:col>5</xdr:col>
      <xdr:colOff>482600</xdr:colOff>
      <xdr:row>7</xdr:row>
      <xdr:rowOff>88900</xdr:rowOff>
    </xdr:to>
    <xdr:sp macro="" textlink="">
      <xdr:nvSpPr>
        <xdr:cNvPr id="53" name="Line 100"/>
        <xdr:cNvSpPr>
          <a:spLocks noChangeShapeType="1"/>
        </xdr:cNvSpPr>
      </xdr:nvSpPr>
      <xdr:spPr bwMode="auto">
        <a:xfrm>
          <a:off x="3416300" y="5207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0</xdr:colOff>
      <xdr:row>12</xdr:row>
      <xdr:rowOff>101600</xdr:rowOff>
    </xdr:from>
    <xdr:to>
      <xdr:col>5</xdr:col>
      <xdr:colOff>482600</xdr:colOff>
      <xdr:row>12</xdr:row>
      <xdr:rowOff>101600</xdr:rowOff>
    </xdr:to>
    <xdr:sp macro="" textlink="">
      <xdr:nvSpPr>
        <xdr:cNvPr id="54" name="Line 101"/>
        <xdr:cNvSpPr>
          <a:spLocks noChangeShapeType="1"/>
        </xdr:cNvSpPr>
      </xdr:nvSpPr>
      <xdr:spPr bwMode="auto">
        <a:xfrm>
          <a:off x="3416300" y="14732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0</xdr:colOff>
      <xdr:row>28</xdr:row>
      <xdr:rowOff>63500</xdr:rowOff>
    </xdr:from>
    <xdr:to>
      <xdr:col>7</xdr:col>
      <xdr:colOff>228600</xdr:colOff>
      <xdr:row>28</xdr:row>
      <xdr:rowOff>76200</xdr:rowOff>
    </xdr:to>
    <xdr:sp macro="" textlink="">
      <xdr:nvSpPr>
        <xdr:cNvPr id="59" name="Line 106"/>
        <xdr:cNvSpPr>
          <a:spLocks noChangeShapeType="1"/>
        </xdr:cNvSpPr>
      </xdr:nvSpPr>
      <xdr:spPr bwMode="auto">
        <a:xfrm>
          <a:off x="4953000" y="5626100"/>
          <a:ext cx="228600" cy="127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482600</xdr:colOff>
      <xdr:row>10</xdr:row>
      <xdr:rowOff>88900</xdr:rowOff>
    </xdr:from>
    <xdr:to>
      <xdr:col>7</xdr:col>
      <xdr:colOff>0</xdr:colOff>
      <xdr:row>10</xdr:row>
      <xdr:rowOff>88900</xdr:rowOff>
    </xdr:to>
    <xdr:sp macro="" textlink="">
      <xdr:nvSpPr>
        <xdr:cNvPr id="60" name="Line 107"/>
        <xdr:cNvSpPr>
          <a:spLocks noChangeShapeType="1"/>
        </xdr:cNvSpPr>
      </xdr:nvSpPr>
      <xdr:spPr bwMode="auto">
        <a:xfrm>
          <a:off x="5435600" y="2095500"/>
          <a:ext cx="1016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12</xdr:row>
      <xdr:rowOff>114300</xdr:rowOff>
    </xdr:from>
    <xdr:to>
      <xdr:col>10</xdr:col>
      <xdr:colOff>482600</xdr:colOff>
      <xdr:row>22</xdr:row>
      <xdr:rowOff>254000</xdr:rowOff>
    </xdr:to>
    <xdr:sp macro="" textlink="">
      <xdr:nvSpPr>
        <xdr:cNvPr id="62" name="Line 109"/>
        <xdr:cNvSpPr>
          <a:spLocks noChangeShapeType="1"/>
        </xdr:cNvSpPr>
      </xdr:nvSpPr>
      <xdr:spPr bwMode="auto">
        <a:xfrm flipH="1">
          <a:off x="9664700" y="2527300"/>
          <a:ext cx="25400" cy="2679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38100</xdr:colOff>
      <xdr:row>12</xdr:row>
      <xdr:rowOff>101600</xdr:rowOff>
    </xdr:from>
    <xdr:to>
      <xdr:col>10</xdr:col>
      <xdr:colOff>495300</xdr:colOff>
      <xdr:row>12</xdr:row>
      <xdr:rowOff>101600</xdr:rowOff>
    </xdr:to>
    <xdr:sp macro="" textlink="">
      <xdr:nvSpPr>
        <xdr:cNvPr id="63" name="Line 110"/>
        <xdr:cNvSpPr>
          <a:spLocks noChangeShapeType="1"/>
        </xdr:cNvSpPr>
      </xdr:nvSpPr>
      <xdr:spPr bwMode="auto">
        <a:xfrm>
          <a:off x="9245600" y="25146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22</xdr:row>
      <xdr:rowOff>266700</xdr:rowOff>
    </xdr:from>
    <xdr:to>
      <xdr:col>10</xdr:col>
      <xdr:colOff>457200</xdr:colOff>
      <xdr:row>22</xdr:row>
      <xdr:rowOff>266700</xdr:rowOff>
    </xdr:to>
    <xdr:sp macro="" textlink="">
      <xdr:nvSpPr>
        <xdr:cNvPr id="64" name="Line 111"/>
        <xdr:cNvSpPr>
          <a:spLocks noChangeShapeType="1"/>
        </xdr:cNvSpPr>
      </xdr:nvSpPr>
      <xdr:spPr bwMode="auto">
        <a:xfrm>
          <a:off x="9207500" y="52197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15</xdr:row>
      <xdr:rowOff>88900</xdr:rowOff>
    </xdr:from>
    <xdr:to>
      <xdr:col>10</xdr:col>
      <xdr:colOff>939800</xdr:colOff>
      <xdr:row>15</xdr:row>
      <xdr:rowOff>88900</xdr:rowOff>
    </xdr:to>
    <xdr:sp macro="" textlink="">
      <xdr:nvSpPr>
        <xdr:cNvPr id="65" name="Line 112"/>
        <xdr:cNvSpPr>
          <a:spLocks noChangeShapeType="1"/>
        </xdr:cNvSpPr>
      </xdr:nvSpPr>
      <xdr:spPr bwMode="auto">
        <a:xfrm>
          <a:off x="6019800" y="18415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15</xdr:row>
      <xdr:rowOff>88900</xdr:rowOff>
    </xdr:from>
    <xdr:to>
      <xdr:col>12</xdr:col>
      <xdr:colOff>469900</xdr:colOff>
      <xdr:row>23</xdr:row>
      <xdr:rowOff>76200</xdr:rowOff>
    </xdr:to>
    <xdr:sp macro="" textlink="">
      <xdr:nvSpPr>
        <xdr:cNvPr id="66" name="Line 113"/>
        <xdr:cNvSpPr>
          <a:spLocks noChangeShapeType="1"/>
        </xdr:cNvSpPr>
      </xdr:nvSpPr>
      <xdr:spPr bwMode="auto">
        <a:xfrm>
          <a:off x="7912100" y="1841500"/>
          <a:ext cx="0" cy="9398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25400</xdr:colOff>
      <xdr:row>15</xdr:row>
      <xdr:rowOff>88900</xdr:rowOff>
    </xdr:from>
    <xdr:to>
      <xdr:col>12</xdr:col>
      <xdr:colOff>482600</xdr:colOff>
      <xdr:row>15</xdr:row>
      <xdr:rowOff>88900</xdr:rowOff>
    </xdr:to>
    <xdr:sp macro="" textlink="">
      <xdr:nvSpPr>
        <xdr:cNvPr id="67" name="Line 114"/>
        <xdr:cNvSpPr>
          <a:spLocks noChangeShapeType="1"/>
        </xdr:cNvSpPr>
      </xdr:nvSpPr>
      <xdr:spPr bwMode="auto">
        <a:xfrm>
          <a:off x="7467600" y="18415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23</xdr:row>
      <xdr:rowOff>76200</xdr:rowOff>
    </xdr:from>
    <xdr:to>
      <xdr:col>12</xdr:col>
      <xdr:colOff>457200</xdr:colOff>
      <xdr:row>23</xdr:row>
      <xdr:rowOff>76200</xdr:rowOff>
    </xdr:to>
    <xdr:sp macro="" textlink="">
      <xdr:nvSpPr>
        <xdr:cNvPr id="68" name="Line 115"/>
        <xdr:cNvSpPr>
          <a:spLocks noChangeShapeType="1"/>
        </xdr:cNvSpPr>
      </xdr:nvSpPr>
      <xdr:spPr bwMode="auto">
        <a:xfrm>
          <a:off x="7442200" y="27813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482600</xdr:colOff>
      <xdr:row>19</xdr:row>
      <xdr:rowOff>88900</xdr:rowOff>
    </xdr:from>
    <xdr:to>
      <xdr:col>12</xdr:col>
      <xdr:colOff>939800</xdr:colOff>
      <xdr:row>19</xdr:row>
      <xdr:rowOff>88900</xdr:rowOff>
    </xdr:to>
    <xdr:sp macro="" textlink="">
      <xdr:nvSpPr>
        <xdr:cNvPr id="69" name="Line 116"/>
        <xdr:cNvSpPr>
          <a:spLocks noChangeShapeType="1"/>
        </xdr:cNvSpPr>
      </xdr:nvSpPr>
      <xdr:spPr bwMode="auto">
        <a:xfrm>
          <a:off x="7924800" y="24130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9</xdr:col>
      <xdr:colOff>1562100</xdr:colOff>
      <xdr:row>39</xdr:row>
      <xdr:rowOff>101600</xdr:rowOff>
    </xdr:from>
    <xdr:to>
      <xdr:col>10</xdr:col>
      <xdr:colOff>457200</xdr:colOff>
      <xdr:row>39</xdr:row>
      <xdr:rowOff>101600</xdr:rowOff>
    </xdr:to>
    <xdr:sp macro="" textlink="">
      <xdr:nvSpPr>
        <xdr:cNvPr id="70" name="Line 117"/>
        <xdr:cNvSpPr>
          <a:spLocks noChangeShapeType="1"/>
        </xdr:cNvSpPr>
      </xdr:nvSpPr>
      <xdr:spPr bwMode="auto">
        <a:xfrm>
          <a:off x="5537200" y="54483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457200</xdr:colOff>
      <xdr:row>31</xdr:row>
      <xdr:rowOff>76200</xdr:rowOff>
    </xdr:from>
    <xdr:to>
      <xdr:col>12</xdr:col>
      <xdr:colOff>457200</xdr:colOff>
      <xdr:row>36</xdr:row>
      <xdr:rowOff>101600</xdr:rowOff>
    </xdr:to>
    <xdr:sp macro="" textlink="">
      <xdr:nvSpPr>
        <xdr:cNvPr id="71" name="Line 118"/>
        <xdr:cNvSpPr>
          <a:spLocks noChangeShapeType="1"/>
        </xdr:cNvSpPr>
      </xdr:nvSpPr>
      <xdr:spPr bwMode="auto">
        <a:xfrm>
          <a:off x="7899400" y="3924300"/>
          <a:ext cx="0" cy="9652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34</xdr:row>
      <xdr:rowOff>114300</xdr:rowOff>
    </xdr:from>
    <xdr:to>
      <xdr:col>10</xdr:col>
      <xdr:colOff>469900</xdr:colOff>
      <xdr:row>34</xdr:row>
      <xdr:rowOff>114300</xdr:rowOff>
    </xdr:to>
    <xdr:sp macro="" textlink="">
      <xdr:nvSpPr>
        <xdr:cNvPr id="72" name="Line 119"/>
        <xdr:cNvSpPr>
          <a:spLocks noChangeShapeType="1"/>
        </xdr:cNvSpPr>
      </xdr:nvSpPr>
      <xdr:spPr bwMode="auto">
        <a:xfrm>
          <a:off x="9867900" y="78613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34</xdr:row>
      <xdr:rowOff>127000</xdr:rowOff>
    </xdr:from>
    <xdr:to>
      <xdr:col>10</xdr:col>
      <xdr:colOff>457200</xdr:colOff>
      <xdr:row>39</xdr:row>
      <xdr:rowOff>88900</xdr:rowOff>
    </xdr:to>
    <xdr:sp macro="" textlink="">
      <xdr:nvSpPr>
        <xdr:cNvPr id="73" name="Line 120"/>
        <xdr:cNvSpPr>
          <a:spLocks noChangeShapeType="1"/>
        </xdr:cNvSpPr>
      </xdr:nvSpPr>
      <xdr:spPr bwMode="auto">
        <a:xfrm>
          <a:off x="5994400" y="4533900"/>
          <a:ext cx="0" cy="901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36</xdr:row>
      <xdr:rowOff>101600</xdr:rowOff>
    </xdr:from>
    <xdr:to>
      <xdr:col>12</xdr:col>
      <xdr:colOff>444500</xdr:colOff>
      <xdr:row>36</xdr:row>
      <xdr:rowOff>101600</xdr:rowOff>
    </xdr:to>
    <xdr:sp macro="" textlink="">
      <xdr:nvSpPr>
        <xdr:cNvPr id="74" name="Line 121"/>
        <xdr:cNvSpPr>
          <a:spLocks noChangeShapeType="1"/>
        </xdr:cNvSpPr>
      </xdr:nvSpPr>
      <xdr:spPr bwMode="auto">
        <a:xfrm>
          <a:off x="7454900" y="4889500"/>
          <a:ext cx="431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25400</xdr:colOff>
      <xdr:row>31</xdr:row>
      <xdr:rowOff>76200</xdr:rowOff>
    </xdr:from>
    <xdr:to>
      <xdr:col>12</xdr:col>
      <xdr:colOff>457200</xdr:colOff>
      <xdr:row>31</xdr:row>
      <xdr:rowOff>76200</xdr:rowOff>
    </xdr:to>
    <xdr:sp macro="" textlink="">
      <xdr:nvSpPr>
        <xdr:cNvPr id="75" name="Line 122"/>
        <xdr:cNvSpPr>
          <a:spLocks noChangeShapeType="1"/>
        </xdr:cNvSpPr>
      </xdr:nvSpPr>
      <xdr:spPr bwMode="auto">
        <a:xfrm>
          <a:off x="7467600" y="3924300"/>
          <a:ext cx="431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36</xdr:row>
      <xdr:rowOff>101600</xdr:rowOff>
    </xdr:from>
    <xdr:to>
      <xdr:col>10</xdr:col>
      <xdr:colOff>939800</xdr:colOff>
      <xdr:row>36</xdr:row>
      <xdr:rowOff>101600</xdr:rowOff>
    </xdr:to>
    <xdr:sp macro="" textlink="">
      <xdr:nvSpPr>
        <xdr:cNvPr id="76" name="Line 123"/>
        <xdr:cNvSpPr>
          <a:spLocks noChangeShapeType="1"/>
        </xdr:cNvSpPr>
      </xdr:nvSpPr>
      <xdr:spPr bwMode="auto">
        <a:xfrm>
          <a:off x="5994400" y="48895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457200</xdr:colOff>
      <xdr:row>34</xdr:row>
      <xdr:rowOff>88900</xdr:rowOff>
    </xdr:from>
    <xdr:to>
      <xdr:col>12</xdr:col>
      <xdr:colOff>939800</xdr:colOff>
      <xdr:row>34</xdr:row>
      <xdr:rowOff>88900</xdr:rowOff>
    </xdr:to>
    <xdr:sp macro="" textlink="">
      <xdr:nvSpPr>
        <xdr:cNvPr id="77" name="Line 124"/>
        <xdr:cNvSpPr>
          <a:spLocks noChangeShapeType="1"/>
        </xdr:cNvSpPr>
      </xdr:nvSpPr>
      <xdr:spPr bwMode="auto">
        <a:xfrm>
          <a:off x="7899400" y="44958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711200</xdr:colOff>
      <xdr:row>19</xdr:row>
      <xdr:rowOff>101600</xdr:rowOff>
    </xdr:from>
    <xdr:to>
      <xdr:col>12</xdr:col>
      <xdr:colOff>711200</xdr:colOff>
      <xdr:row>34</xdr:row>
      <xdr:rowOff>88900</xdr:rowOff>
    </xdr:to>
    <xdr:sp macro="" textlink="">
      <xdr:nvSpPr>
        <xdr:cNvPr id="78" name="Line 125"/>
        <xdr:cNvSpPr>
          <a:spLocks noChangeShapeType="1"/>
        </xdr:cNvSpPr>
      </xdr:nvSpPr>
      <xdr:spPr bwMode="auto">
        <a:xfrm>
          <a:off x="11938000" y="4648200"/>
          <a:ext cx="0" cy="3149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12700</xdr:colOff>
      <xdr:row>34</xdr:row>
      <xdr:rowOff>88900</xdr:rowOff>
    </xdr:from>
    <xdr:to>
      <xdr:col>14</xdr:col>
      <xdr:colOff>520700</xdr:colOff>
      <xdr:row>34</xdr:row>
      <xdr:rowOff>88900</xdr:rowOff>
    </xdr:to>
    <xdr:sp macro="" textlink="">
      <xdr:nvSpPr>
        <xdr:cNvPr id="80" name="Line 127"/>
        <xdr:cNvSpPr>
          <a:spLocks noChangeShapeType="1"/>
        </xdr:cNvSpPr>
      </xdr:nvSpPr>
      <xdr:spPr bwMode="auto">
        <a:xfrm>
          <a:off x="9601200" y="4495800"/>
          <a:ext cx="508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508000</xdr:colOff>
      <xdr:row>27</xdr:row>
      <xdr:rowOff>88900</xdr:rowOff>
    </xdr:from>
    <xdr:to>
      <xdr:col>15</xdr:col>
      <xdr:colOff>0</xdr:colOff>
      <xdr:row>27</xdr:row>
      <xdr:rowOff>101600</xdr:rowOff>
    </xdr:to>
    <xdr:sp macro="" textlink="">
      <xdr:nvSpPr>
        <xdr:cNvPr id="81" name="Line 128"/>
        <xdr:cNvSpPr>
          <a:spLocks noChangeShapeType="1"/>
        </xdr:cNvSpPr>
      </xdr:nvSpPr>
      <xdr:spPr bwMode="auto">
        <a:xfrm>
          <a:off x="14236700" y="6400800"/>
          <a:ext cx="3175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9</xdr:col>
      <xdr:colOff>1562100</xdr:colOff>
      <xdr:row>47</xdr:row>
      <xdr:rowOff>101600</xdr:rowOff>
    </xdr:from>
    <xdr:to>
      <xdr:col>10</xdr:col>
      <xdr:colOff>457200</xdr:colOff>
      <xdr:row>47</xdr:row>
      <xdr:rowOff>101600</xdr:rowOff>
    </xdr:to>
    <xdr:sp macro="" textlink="">
      <xdr:nvSpPr>
        <xdr:cNvPr id="82" name="Line 129"/>
        <xdr:cNvSpPr>
          <a:spLocks noChangeShapeType="1"/>
        </xdr:cNvSpPr>
      </xdr:nvSpPr>
      <xdr:spPr bwMode="auto">
        <a:xfrm>
          <a:off x="5537200" y="69469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12700</xdr:colOff>
      <xdr:row>42</xdr:row>
      <xdr:rowOff>101600</xdr:rowOff>
    </xdr:from>
    <xdr:to>
      <xdr:col>10</xdr:col>
      <xdr:colOff>469900</xdr:colOff>
      <xdr:row>42</xdr:row>
      <xdr:rowOff>114300</xdr:rowOff>
    </xdr:to>
    <xdr:sp macro="" textlink="">
      <xdr:nvSpPr>
        <xdr:cNvPr id="83" name="Line 130"/>
        <xdr:cNvSpPr>
          <a:spLocks noChangeShapeType="1"/>
        </xdr:cNvSpPr>
      </xdr:nvSpPr>
      <xdr:spPr bwMode="auto">
        <a:xfrm>
          <a:off x="9880600" y="9461500"/>
          <a:ext cx="4572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469900</xdr:colOff>
      <xdr:row>42</xdr:row>
      <xdr:rowOff>114300</xdr:rowOff>
    </xdr:from>
    <xdr:to>
      <xdr:col>10</xdr:col>
      <xdr:colOff>469900</xdr:colOff>
      <xdr:row>47</xdr:row>
      <xdr:rowOff>101600</xdr:rowOff>
    </xdr:to>
    <xdr:sp macro="" textlink="">
      <xdr:nvSpPr>
        <xdr:cNvPr id="84" name="Line 131"/>
        <xdr:cNvSpPr>
          <a:spLocks noChangeShapeType="1"/>
        </xdr:cNvSpPr>
      </xdr:nvSpPr>
      <xdr:spPr bwMode="auto">
        <a:xfrm>
          <a:off x="6007100" y="6019800"/>
          <a:ext cx="0" cy="9271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469900</xdr:colOff>
      <xdr:row>45</xdr:row>
      <xdr:rowOff>88900</xdr:rowOff>
    </xdr:from>
    <xdr:to>
      <xdr:col>10</xdr:col>
      <xdr:colOff>939800</xdr:colOff>
      <xdr:row>45</xdr:row>
      <xdr:rowOff>88900</xdr:rowOff>
    </xdr:to>
    <xdr:sp macro="" textlink="">
      <xdr:nvSpPr>
        <xdr:cNvPr id="85" name="Line 132"/>
        <xdr:cNvSpPr>
          <a:spLocks noChangeShapeType="1"/>
        </xdr:cNvSpPr>
      </xdr:nvSpPr>
      <xdr:spPr bwMode="auto">
        <a:xfrm>
          <a:off x="6007100" y="65532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482600</xdr:colOff>
      <xdr:row>45</xdr:row>
      <xdr:rowOff>88900</xdr:rowOff>
    </xdr:from>
    <xdr:to>
      <xdr:col>12</xdr:col>
      <xdr:colOff>482600</xdr:colOff>
      <xdr:row>50</xdr:row>
      <xdr:rowOff>76200</xdr:rowOff>
    </xdr:to>
    <xdr:sp macro="" textlink="">
      <xdr:nvSpPr>
        <xdr:cNvPr id="86" name="Line 133"/>
        <xdr:cNvSpPr>
          <a:spLocks noChangeShapeType="1"/>
        </xdr:cNvSpPr>
      </xdr:nvSpPr>
      <xdr:spPr bwMode="auto">
        <a:xfrm>
          <a:off x="7924800" y="6553200"/>
          <a:ext cx="0" cy="9398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45</xdr:row>
      <xdr:rowOff>88900</xdr:rowOff>
    </xdr:from>
    <xdr:to>
      <xdr:col>12</xdr:col>
      <xdr:colOff>469900</xdr:colOff>
      <xdr:row>45</xdr:row>
      <xdr:rowOff>88900</xdr:rowOff>
    </xdr:to>
    <xdr:sp macro="" textlink="">
      <xdr:nvSpPr>
        <xdr:cNvPr id="87" name="Line 134"/>
        <xdr:cNvSpPr>
          <a:spLocks noChangeShapeType="1"/>
        </xdr:cNvSpPr>
      </xdr:nvSpPr>
      <xdr:spPr bwMode="auto">
        <a:xfrm flipH="1">
          <a:off x="7442200" y="65532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50</xdr:row>
      <xdr:rowOff>76200</xdr:rowOff>
    </xdr:from>
    <xdr:to>
      <xdr:col>12</xdr:col>
      <xdr:colOff>482600</xdr:colOff>
      <xdr:row>50</xdr:row>
      <xdr:rowOff>76200</xdr:rowOff>
    </xdr:to>
    <xdr:sp macro="" textlink="">
      <xdr:nvSpPr>
        <xdr:cNvPr id="88" name="Line 135"/>
        <xdr:cNvSpPr>
          <a:spLocks noChangeShapeType="1"/>
        </xdr:cNvSpPr>
      </xdr:nvSpPr>
      <xdr:spPr bwMode="auto">
        <a:xfrm flipH="1">
          <a:off x="7442200" y="74930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482600</xdr:colOff>
      <xdr:row>48</xdr:row>
      <xdr:rowOff>88900</xdr:rowOff>
    </xdr:from>
    <xdr:to>
      <xdr:col>12</xdr:col>
      <xdr:colOff>939800</xdr:colOff>
      <xdr:row>48</xdr:row>
      <xdr:rowOff>88900</xdr:rowOff>
    </xdr:to>
    <xdr:sp macro="" textlink="">
      <xdr:nvSpPr>
        <xdr:cNvPr id="89" name="Line 136"/>
        <xdr:cNvSpPr>
          <a:spLocks noChangeShapeType="1"/>
        </xdr:cNvSpPr>
      </xdr:nvSpPr>
      <xdr:spPr bwMode="auto">
        <a:xfrm>
          <a:off x="7924800" y="71247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469900</xdr:colOff>
      <xdr:row>48</xdr:row>
      <xdr:rowOff>101600</xdr:rowOff>
    </xdr:from>
    <xdr:to>
      <xdr:col>14</xdr:col>
      <xdr:colOff>469900</xdr:colOff>
      <xdr:row>53</xdr:row>
      <xdr:rowOff>101600</xdr:rowOff>
    </xdr:to>
    <xdr:sp macro="" textlink="">
      <xdr:nvSpPr>
        <xdr:cNvPr id="90" name="Line 137"/>
        <xdr:cNvSpPr>
          <a:spLocks noChangeShapeType="1"/>
        </xdr:cNvSpPr>
      </xdr:nvSpPr>
      <xdr:spPr bwMode="auto">
        <a:xfrm>
          <a:off x="10058400" y="7137400"/>
          <a:ext cx="0" cy="9398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48</xdr:row>
      <xdr:rowOff>101600</xdr:rowOff>
    </xdr:from>
    <xdr:to>
      <xdr:col>14</xdr:col>
      <xdr:colOff>469900</xdr:colOff>
      <xdr:row>48</xdr:row>
      <xdr:rowOff>101600</xdr:rowOff>
    </xdr:to>
    <xdr:sp macro="" textlink="">
      <xdr:nvSpPr>
        <xdr:cNvPr id="91" name="Line 138"/>
        <xdr:cNvSpPr>
          <a:spLocks noChangeShapeType="1"/>
        </xdr:cNvSpPr>
      </xdr:nvSpPr>
      <xdr:spPr bwMode="auto">
        <a:xfrm flipH="1">
          <a:off x="9588500" y="71374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12700</xdr:colOff>
      <xdr:row>53</xdr:row>
      <xdr:rowOff>101600</xdr:rowOff>
    </xdr:from>
    <xdr:to>
      <xdr:col>14</xdr:col>
      <xdr:colOff>457200</xdr:colOff>
      <xdr:row>53</xdr:row>
      <xdr:rowOff>101600</xdr:rowOff>
    </xdr:to>
    <xdr:sp macro="" textlink="">
      <xdr:nvSpPr>
        <xdr:cNvPr id="92" name="Line 139"/>
        <xdr:cNvSpPr>
          <a:spLocks noChangeShapeType="1"/>
        </xdr:cNvSpPr>
      </xdr:nvSpPr>
      <xdr:spPr bwMode="auto">
        <a:xfrm flipH="1">
          <a:off x="13741400" y="11633200"/>
          <a:ext cx="4445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469900</xdr:colOff>
      <xdr:row>50</xdr:row>
      <xdr:rowOff>88900</xdr:rowOff>
    </xdr:from>
    <xdr:to>
      <xdr:col>14</xdr:col>
      <xdr:colOff>939800</xdr:colOff>
      <xdr:row>50</xdr:row>
      <xdr:rowOff>88900</xdr:rowOff>
    </xdr:to>
    <xdr:sp macro="" textlink="">
      <xdr:nvSpPr>
        <xdr:cNvPr id="93" name="Line 140"/>
        <xdr:cNvSpPr>
          <a:spLocks noChangeShapeType="1"/>
        </xdr:cNvSpPr>
      </xdr:nvSpPr>
      <xdr:spPr bwMode="auto">
        <a:xfrm flipH="1">
          <a:off x="10058400" y="75057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520700</xdr:colOff>
      <xdr:row>19</xdr:row>
      <xdr:rowOff>88900</xdr:rowOff>
    </xdr:from>
    <xdr:to>
      <xdr:col>14</xdr:col>
      <xdr:colOff>520700</xdr:colOff>
      <xdr:row>34</xdr:row>
      <xdr:rowOff>76200</xdr:rowOff>
    </xdr:to>
    <xdr:sp macro="" textlink="">
      <xdr:nvSpPr>
        <xdr:cNvPr id="94" name="Line 141"/>
        <xdr:cNvSpPr>
          <a:spLocks noChangeShapeType="1"/>
        </xdr:cNvSpPr>
      </xdr:nvSpPr>
      <xdr:spPr bwMode="auto">
        <a:xfrm>
          <a:off x="14249400" y="4635500"/>
          <a:ext cx="0" cy="3149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16</xdr:col>
      <xdr:colOff>0</xdr:colOff>
      <xdr:row>27</xdr:row>
      <xdr:rowOff>76200</xdr:rowOff>
    </xdr:from>
    <xdr:to>
      <xdr:col>16</xdr:col>
      <xdr:colOff>495300</xdr:colOff>
      <xdr:row>27</xdr:row>
      <xdr:rowOff>76200</xdr:rowOff>
    </xdr:to>
    <xdr:sp macro="" textlink="">
      <xdr:nvSpPr>
        <xdr:cNvPr id="95" name="Line 142"/>
        <xdr:cNvSpPr>
          <a:spLocks noChangeShapeType="1"/>
        </xdr:cNvSpPr>
      </xdr:nvSpPr>
      <xdr:spPr bwMode="auto">
        <a:xfrm flipH="1">
          <a:off x="12077700" y="3352800"/>
          <a:ext cx="4953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16</xdr:col>
      <xdr:colOff>0</xdr:colOff>
      <xdr:row>50</xdr:row>
      <xdr:rowOff>88900</xdr:rowOff>
    </xdr:from>
    <xdr:to>
      <xdr:col>16</xdr:col>
      <xdr:colOff>495300</xdr:colOff>
      <xdr:row>50</xdr:row>
      <xdr:rowOff>88900</xdr:rowOff>
    </xdr:to>
    <xdr:sp macro="" textlink="">
      <xdr:nvSpPr>
        <xdr:cNvPr id="96" name="Line 143"/>
        <xdr:cNvSpPr>
          <a:spLocks noChangeShapeType="1"/>
        </xdr:cNvSpPr>
      </xdr:nvSpPr>
      <xdr:spPr bwMode="auto">
        <a:xfrm flipH="1">
          <a:off x="12077700" y="75057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16</xdr:col>
      <xdr:colOff>495300</xdr:colOff>
      <xdr:row>39</xdr:row>
      <xdr:rowOff>88900</xdr:rowOff>
    </xdr:from>
    <xdr:to>
      <xdr:col>17</xdr:col>
      <xdr:colOff>0</xdr:colOff>
      <xdr:row>39</xdr:row>
      <xdr:rowOff>88900</xdr:rowOff>
    </xdr:to>
    <xdr:sp macro="" textlink="">
      <xdr:nvSpPr>
        <xdr:cNvPr id="97" name="Line 144"/>
        <xdr:cNvSpPr>
          <a:spLocks noChangeShapeType="1"/>
        </xdr:cNvSpPr>
      </xdr:nvSpPr>
      <xdr:spPr bwMode="auto">
        <a:xfrm>
          <a:off x="12573000" y="54356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0</xdr:colOff>
      <xdr:row>17</xdr:row>
      <xdr:rowOff>81280</xdr:rowOff>
    </xdr:from>
    <xdr:to>
      <xdr:col>5</xdr:col>
      <xdr:colOff>190500</xdr:colOff>
      <xdr:row>17</xdr:row>
      <xdr:rowOff>88900</xdr:rowOff>
    </xdr:to>
    <xdr:sp macro="" textlink="">
      <xdr:nvSpPr>
        <xdr:cNvPr id="101" name="Line 98"/>
        <xdr:cNvSpPr>
          <a:spLocks noChangeShapeType="1"/>
        </xdr:cNvSpPr>
      </xdr:nvSpPr>
      <xdr:spPr bwMode="auto">
        <a:xfrm flipH="1" flipV="1">
          <a:off x="4864100" y="3624580"/>
          <a:ext cx="190500" cy="762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40640</xdr:colOff>
      <xdr:row>24</xdr:row>
      <xdr:rowOff>91440</xdr:rowOff>
    </xdr:from>
    <xdr:to>
      <xdr:col>5</xdr:col>
      <xdr:colOff>203200</xdr:colOff>
      <xdr:row>24</xdr:row>
      <xdr:rowOff>101600</xdr:rowOff>
    </xdr:to>
    <xdr:sp macro="" textlink="">
      <xdr:nvSpPr>
        <xdr:cNvPr id="102" name="Line 98"/>
        <xdr:cNvSpPr>
          <a:spLocks noChangeShapeType="1"/>
        </xdr:cNvSpPr>
      </xdr:nvSpPr>
      <xdr:spPr bwMode="auto">
        <a:xfrm flipH="1" flipV="1">
          <a:off x="4904740" y="4853940"/>
          <a:ext cx="16256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0</xdr:colOff>
      <xdr:row>20</xdr:row>
      <xdr:rowOff>81280</xdr:rowOff>
    </xdr:from>
    <xdr:to>
      <xdr:col>7</xdr:col>
      <xdr:colOff>10160</xdr:colOff>
      <xdr:row>20</xdr:row>
      <xdr:rowOff>91440</xdr:rowOff>
    </xdr:to>
    <xdr:sp macro="" textlink="">
      <xdr:nvSpPr>
        <xdr:cNvPr id="103" name="Line 98"/>
        <xdr:cNvSpPr>
          <a:spLocks noChangeShapeType="1"/>
        </xdr:cNvSpPr>
      </xdr:nvSpPr>
      <xdr:spPr bwMode="auto">
        <a:xfrm>
          <a:off x="3413760" y="3647440"/>
          <a:ext cx="83312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editAs="oneCell">
    <xdr:from>
      <xdr:col>2</xdr:col>
      <xdr:colOff>876300</xdr:colOff>
      <xdr:row>62</xdr:row>
      <xdr:rowOff>38100</xdr:rowOff>
    </xdr:from>
    <xdr:to>
      <xdr:col>3</xdr:col>
      <xdr:colOff>231140</xdr:colOff>
      <xdr:row>66</xdr:row>
      <xdr:rowOff>33018</xdr:rowOff>
    </xdr:to>
    <xdr:pic>
      <xdr:nvPicPr>
        <xdr:cNvPr id="98" name="Picture 97"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7700" y="12217400"/>
          <a:ext cx="1069340" cy="947418"/>
        </a:xfrm>
        <a:prstGeom prst="rect">
          <a:avLst/>
        </a:prstGeom>
      </xdr:spPr>
    </xdr:pic>
    <xdr:clientData/>
  </xdr:twoCellAnchor>
  <xdr:twoCellAnchor>
    <xdr:from>
      <xdr:col>7</xdr:col>
      <xdr:colOff>38100</xdr:colOff>
      <xdr:row>31</xdr:row>
      <xdr:rowOff>88900</xdr:rowOff>
    </xdr:from>
    <xdr:to>
      <xdr:col>7</xdr:col>
      <xdr:colOff>203200</xdr:colOff>
      <xdr:row>31</xdr:row>
      <xdr:rowOff>127000</xdr:rowOff>
    </xdr:to>
    <xdr:sp macro="" textlink="">
      <xdr:nvSpPr>
        <xdr:cNvPr id="99" name="Line 106"/>
        <xdr:cNvSpPr>
          <a:spLocks noChangeShapeType="1"/>
        </xdr:cNvSpPr>
      </xdr:nvSpPr>
      <xdr:spPr bwMode="auto">
        <a:xfrm>
          <a:off x="4991100" y="6248400"/>
          <a:ext cx="165100" cy="381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0</xdr:colOff>
      <xdr:row>37</xdr:row>
      <xdr:rowOff>127000</xdr:rowOff>
    </xdr:from>
    <xdr:to>
      <xdr:col>7</xdr:col>
      <xdr:colOff>177800</xdr:colOff>
      <xdr:row>37</xdr:row>
      <xdr:rowOff>127000</xdr:rowOff>
    </xdr:to>
    <xdr:sp macro="" textlink="">
      <xdr:nvSpPr>
        <xdr:cNvPr id="100" name="Line 106"/>
        <xdr:cNvSpPr>
          <a:spLocks noChangeShapeType="1"/>
        </xdr:cNvSpPr>
      </xdr:nvSpPr>
      <xdr:spPr bwMode="auto">
        <a:xfrm flipV="1">
          <a:off x="4864100" y="7302500"/>
          <a:ext cx="177800"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0</xdr:colOff>
      <xdr:row>34</xdr:row>
      <xdr:rowOff>114300</xdr:rowOff>
    </xdr:from>
    <xdr:to>
      <xdr:col>9</xdr:col>
      <xdr:colOff>0</xdr:colOff>
      <xdr:row>34</xdr:row>
      <xdr:rowOff>114300</xdr:rowOff>
    </xdr:to>
    <xdr:sp macro="" textlink="">
      <xdr:nvSpPr>
        <xdr:cNvPr id="106" name="Line 106"/>
        <xdr:cNvSpPr>
          <a:spLocks noChangeShapeType="1"/>
        </xdr:cNvSpPr>
      </xdr:nvSpPr>
      <xdr:spPr bwMode="auto">
        <a:xfrm>
          <a:off x="4864100" y="6680200"/>
          <a:ext cx="838200" cy="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342900</xdr:colOff>
      <xdr:row>10</xdr:row>
      <xdr:rowOff>139700</xdr:rowOff>
    </xdr:from>
    <xdr:to>
      <xdr:col>8</xdr:col>
      <xdr:colOff>368300</xdr:colOff>
      <xdr:row>20</xdr:row>
      <xdr:rowOff>76200</xdr:rowOff>
    </xdr:to>
    <xdr:sp macro="" textlink="">
      <xdr:nvSpPr>
        <xdr:cNvPr id="104" name="Line 109"/>
        <xdr:cNvSpPr>
          <a:spLocks noChangeShapeType="1"/>
        </xdr:cNvSpPr>
      </xdr:nvSpPr>
      <xdr:spPr bwMode="auto">
        <a:xfrm flipH="1">
          <a:off x="7404100" y="2146300"/>
          <a:ext cx="25400" cy="2679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0</xdr:colOff>
      <xdr:row>10</xdr:row>
      <xdr:rowOff>127000</xdr:rowOff>
    </xdr:from>
    <xdr:to>
      <xdr:col>8</xdr:col>
      <xdr:colOff>368300</xdr:colOff>
      <xdr:row>10</xdr:row>
      <xdr:rowOff>139700</xdr:rowOff>
    </xdr:to>
    <xdr:sp macro="" textlink="">
      <xdr:nvSpPr>
        <xdr:cNvPr id="105" name="Line 110"/>
        <xdr:cNvSpPr>
          <a:spLocks noChangeShapeType="1"/>
        </xdr:cNvSpPr>
      </xdr:nvSpPr>
      <xdr:spPr bwMode="auto">
        <a:xfrm>
          <a:off x="7061200" y="2133600"/>
          <a:ext cx="36830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1257300</xdr:colOff>
      <xdr:row>20</xdr:row>
      <xdr:rowOff>76200</xdr:rowOff>
    </xdr:from>
    <xdr:to>
      <xdr:col>8</xdr:col>
      <xdr:colOff>342900</xdr:colOff>
      <xdr:row>20</xdr:row>
      <xdr:rowOff>88900</xdr:rowOff>
    </xdr:to>
    <xdr:sp macro="" textlink="">
      <xdr:nvSpPr>
        <xdr:cNvPr id="107" name="Line 110"/>
        <xdr:cNvSpPr>
          <a:spLocks noChangeShapeType="1"/>
        </xdr:cNvSpPr>
      </xdr:nvSpPr>
      <xdr:spPr bwMode="auto">
        <a:xfrm flipV="1">
          <a:off x="7048500" y="4826000"/>
          <a:ext cx="35560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368300</xdr:colOff>
      <xdr:row>12</xdr:row>
      <xdr:rowOff>114300</xdr:rowOff>
    </xdr:from>
    <xdr:to>
      <xdr:col>9</xdr:col>
      <xdr:colOff>0</xdr:colOff>
      <xdr:row>12</xdr:row>
      <xdr:rowOff>114300</xdr:rowOff>
    </xdr:to>
    <xdr:sp macro="" textlink="">
      <xdr:nvSpPr>
        <xdr:cNvPr id="108" name="Line 110"/>
        <xdr:cNvSpPr>
          <a:spLocks noChangeShapeType="1"/>
        </xdr:cNvSpPr>
      </xdr:nvSpPr>
      <xdr:spPr bwMode="auto">
        <a:xfrm>
          <a:off x="7429500" y="25273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12700</xdr:colOff>
      <xdr:row>19</xdr:row>
      <xdr:rowOff>114300</xdr:rowOff>
    </xdr:from>
    <xdr:to>
      <xdr:col>14</xdr:col>
      <xdr:colOff>520700</xdr:colOff>
      <xdr:row>19</xdr:row>
      <xdr:rowOff>114300</xdr:rowOff>
    </xdr:to>
    <xdr:sp macro="" textlink="">
      <xdr:nvSpPr>
        <xdr:cNvPr id="109" name="Line 127"/>
        <xdr:cNvSpPr>
          <a:spLocks noChangeShapeType="1"/>
        </xdr:cNvSpPr>
      </xdr:nvSpPr>
      <xdr:spPr bwMode="auto">
        <a:xfrm>
          <a:off x="13741400" y="4660900"/>
          <a:ext cx="508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16</xdr:col>
      <xdr:colOff>508000</xdr:colOff>
      <xdr:row>27</xdr:row>
      <xdr:rowOff>88900</xdr:rowOff>
    </xdr:from>
    <xdr:to>
      <xdr:col>16</xdr:col>
      <xdr:colOff>508000</xdr:colOff>
      <xdr:row>50</xdr:row>
      <xdr:rowOff>63500</xdr:rowOff>
    </xdr:to>
    <xdr:sp macro="" textlink="">
      <xdr:nvSpPr>
        <xdr:cNvPr id="110" name="Line 141"/>
        <xdr:cNvSpPr>
          <a:spLocks noChangeShapeType="1"/>
        </xdr:cNvSpPr>
      </xdr:nvSpPr>
      <xdr:spPr bwMode="auto">
        <a:xfrm flipH="1">
          <a:off x="15976600" y="6400800"/>
          <a:ext cx="0" cy="45974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1397000</xdr:colOff>
      <xdr:row>42</xdr:row>
      <xdr:rowOff>88900</xdr:rowOff>
    </xdr:from>
    <xdr:to>
      <xdr:col>9</xdr:col>
      <xdr:colOff>12700</xdr:colOff>
      <xdr:row>42</xdr:row>
      <xdr:rowOff>101600</xdr:rowOff>
    </xdr:to>
    <xdr:cxnSp macro="">
      <xdr:nvCxnSpPr>
        <xdr:cNvPr id="111" name="Straight Connector 110"/>
        <xdr:cNvCxnSpPr/>
      </xdr:nvCxnSpPr>
      <xdr:spPr>
        <a:xfrm>
          <a:off x="5816600" y="10274300"/>
          <a:ext cx="8509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25400</xdr:colOff>
      <xdr:row>47</xdr:row>
      <xdr:rowOff>101600</xdr:rowOff>
    </xdr:from>
    <xdr:to>
      <xdr:col>8</xdr:col>
      <xdr:colOff>406400</xdr:colOff>
      <xdr:row>47</xdr:row>
      <xdr:rowOff>101600</xdr:rowOff>
    </xdr:to>
    <xdr:cxnSp macro="">
      <xdr:nvCxnSpPr>
        <xdr:cNvPr id="112" name="Straight Connector 111"/>
        <xdr:cNvCxnSpPr/>
      </xdr:nvCxnSpPr>
      <xdr:spPr>
        <a:xfrm>
          <a:off x="5854700" y="11290300"/>
          <a:ext cx="381000" cy="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393700</xdr:colOff>
      <xdr:row>42</xdr:row>
      <xdr:rowOff>101600</xdr:rowOff>
    </xdr:from>
    <xdr:to>
      <xdr:col>8</xdr:col>
      <xdr:colOff>406400</xdr:colOff>
      <xdr:row>47</xdr:row>
      <xdr:rowOff>76200</xdr:rowOff>
    </xdr:to>
    <xdr:sp macro="" textlink="">
      <xdr:nvSpPr>
        <xdr:cNvPr id="113" name="Line 3"/>
        <xdr:cNvSpPr>
          <a:spLocks noChangeShapeType="1"/>
        </xdr:cNvSpPr>
      </xdr:nvSpPr>
      <xdr:spPr bwMode="auto">
        <a:xfrm>
          <a:off x="6223000" y="10287000"/>
          <a:ext cx="12700" cy="9779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53</xdr:row>
      <xdr:rowOff>114300</xdr:rowOff>
    </xdr:from>
    <xdr:to>
      <xdr:col>10</xdr:col>
      <xdr:colOff>457200</xdr:colOff>
      <xdr:row>53</xdr:row>
      <xdr:rowOff>114300</xdr:rowOff>
    </xdr:to>
    <xdr:sp macro="" textlink="">
      <xdr:nvSpPr>
        <xdr:cNvPr id="114" name="Line 129"/>
        <xdr:cNvSpPr>
          <a:spLocks noChangeShapeType="1"/>
        </xdr:cNvSpPr>
      </xdr:nvSpPr>
      <xdr:spPr bwMode="auto">
        <a:xfrm>
          <a:off x="10071100" y="116967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50</xdr:row>
      <xdr:rowOff>101600</xdr:rowOff>
    </xdr:from>
    <xdr:to>
      <xdr:col>11</xdr:col>
      <xdr:colOff>12700</xdr:colOff>
      <xdr:row>50</xdr:row>
      <xdr:rowOff>101600</xdr:rowOff>
    </xdr:to>
    <xdr:sp macro="" textlink="">
      <xdr:nvSpPr>
        <xdr:cNvPr id="115" name="Line 129"/>
        <xdr:cNvSpPr>
          <a:spLocks noChangeShapeType="1"/>
        </xdr:cNvSpPr>
      </xdr:nvSpPr>
      <xdr:spPr bwMode="auto">
        <a:xfrm>
          <a:off x="10071100" y="11087100"/>
          <a:ext cx="838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444500</xdr:colOff>
      <xdr:row>50</xdr:row>
      <xdr:rowOff>88900</xdr:rowOff>
    </xdr:from>
    <xdr:to>
      <xdr:col>10</xdr:col>
      <xdr:colOff>444500</xdr:colOff>
      <xdr:row>53</xdr:row>
      <xdr:rowOff>101600</xdr:rowOff>
    </xdr:to>
    <xdr:sp macro="" textlink="">
      <xdr:nvSpPr>
        <xdr:cNvPr id="116" name="Line 131"/>
        <xdr:cNvSpPr>
          <a:spLocks noChangeShapeType="1"/>
        </xdr:cNvSpPr>
      </xdr:nvSpPr>
      <xdr:spPr bwMode="auto">
        <a:xfrm>
          <a:off x="10515600" y="11074400"/>
          <a:ext cx="0" cy="609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18</xdr:row>
      <xdr:rowOff>114300</xdr:rowOff>
    </xdr:from>
    <xdr:to>
      <xdr:col>10</xdr:col>
      <xdr:colOff>482600</xdr:colOff>
      <xdr:row>18</xdr:row>
      <xdr:rowOff>114300</xdr:rowOff>
    </xdr:to>
    <xdr:sp macro="" textlink="">
      <xdr:nvSpPr>
        <xdr:cNvPr id="117" name="Line 110"/>
        <xdr:cNvSpPr>
          <a:spLocks noChangeShapeType="1"/>
        </xdr:cNvSpPr>
      </xdr:nvSpPr>
      <xdr:spPr bwMode="auto">
        <a:xfrm>
          <a:off x="10096500" y="44704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482600</xdr:colOff>
      <xdr:row>6</xdr:row>
      <xdr:rowOff>88900</xdr:rowOff>
    </xdr:from>
    <xdr:to>
      <xdr:col>3</xdr:col>
      <xdr:colOff>482600</xdr:colOff>
      <xdr:row>11</xdr:row>
      <xdr:rowOff>101600</xdr:rowOff>
    </xdr:to>
    <xdr:sp macro="" textlink="">
      <xdr:nvSpPr>
        <xdr:cNvPr id="2" name="Line 1"/>
        <xdr:cNvSpPr>
          <a:spLocks noChangeShapeType="1"/>
        </xdr:cNvSpPr>
      </xdr:nvSpPr>
      <xdr:spPr bwMode="auto">
        <a:xfrm>
          <a:off x="3213100" y="148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457200</xdr:colOff>
      <xdr:row>28</xdr:row>
      <xdr:rowOff>76200</xdr:rowOff>
    </xdr:from>
    <xdr:to>
      <xdr:col>5</xdr:col>
      <xdr:colOff>457200</xdr:colOff>
      <xdr:row>37</xdr:row>
      <xdr:rowOff>101600</xdr:rowOff>
    </xdr:to>
    <xdr:sp macro="" textlink="">
      <xdr:nvSpPr>
        <xdr:cNvPr id="3" name="Line 3"/>
        <xdr:cNvSpPr>
          <a:spLocks noChangeShapeType="1"/>
        </xdr:cNvSpPr>
      </xdr:nvSpPr>
      <xdr:spPr bwMode="auto">
        <a:xfrm>
          <a:off x="3187700" y="5638800"/>
          <a:ext cx="0" cy="18288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6</xdr:row>
      <xdr:rowOff>88900</xdr:rowOff>
    </xdr:from>
    <xdr:to>
      <xdr:col>3</xdr:col>
      <xdr:colOff>482600</xdr:colOff>
      <xdr:row>6</xdr:row>
      <xdr:rowOff>88900</xdr:rowOff>
    </xdr:to>
    <xdr:sp macro="" textlink="">
      <xdr:nvSpPr>
        <xdr:cNvPr id="4" name="Line 4"/>
        <xdr:cNvSpPr>
          <a:spLocks noChangeShapeType="1"/>
        </xdr:cNvSpPr>
      </xdr:nvSpPr>
      <xdr:spPr bwMode="auto">
        <a:xfrm>
          <a:off x="2730500" y="14859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11</xdr:row>
      <xdr:rowOff>101600</xdr:rowOff>
    </xdr:from>
    <xdr:to>
      <xdr:col>3</xdr:col>
      <xdr:colOff>482600</xdr:colOff>
      <xdr:row>11</xdr:row>
      <xdr:rowOff>101600</xdr:rowOff>
    </xdr:to>
    <xdr:sp macro="" textlink="">
      <xdr:nvSpPr>
        <xdr:cNvPr id="5" name="Line 5"/>
        <xdr:cNvSpPr>
          <a:spLocks noChangeShapeType="1"/>
        </xdr:cNvSpPr>
      </xdr:nvSpPr>
      <xdr:spPr bwMode="auto">
        <a:xfrm>
          <a:off x="2730500" y="25146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482600</xdr:colOff>
      <xdr:row>9</xdr:row>
      <xdr:rowOff>88900</xdr:rowOff>
    </xdr:from>
    <xdr:to>
      <xdr:col>3</xdr:col>
      <xdr:colOff>939800</xdr:colOff>
      <xdr:row>9</xdr:row>
      <xdr:rowOff>88900</xdr:rowOff>
    </xdr:to>
    <xdr:sp macro="" textlink="">
      <xdr:nvSpPr>
        <xdr:cNvPr id="6" name="Line 11"/>
        <xdr:cNvSpPr>
          <a:spLocks noChangeShapeType="1"/>
        </xdr:cNvSpPr>
      </xdr:nvSpPr>
      <xdr:spPr bwMode="auto">
        <a:xfrm>
          <a:off x="3213100" y="20955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469900</xdr:colOff>
      <xdr:row>9</xdr:row>
      <xdr:rowOff>88900</xdr:rowOff>
    </xdr:from>
    <xdr:to>
      <xdr:col>6</xdr:col>
      <xdr:colOff>469900</xdr:colOff>
      <xdr:row>19</xdr:row>
      <xdr:rowOff>76200</xdr:rowOff>
    </xdr:to>
    <xdr:sp macro="" textlink="">
      <xdr:nvSpPr>
        <xdr:cNvPr id="7" name="Line 13"/>
        <xdr:cNvSpPr>
          <a:spLocks noChangeShapeType="1"/>
        </xdr:cNvSpPr>
      </xdr:nvSpPr>
      <xdr:spPr bwMode="auto">
        <a:xfrm>
          <a:off x="5562600" y="2095500"/>
          <a:ext cx="0" cy="2324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9</xdr:row>
      <xdr:rowOff>88900</xdr:rowOff>
    </xdr:from>
    <xdr:to>
      <xdr:col>6</xdr:col>
      <xdr:colOff>457200</xdr:colOff>
      <xdr:row>9</xdr:row>
      <xdr:rowOff>88900</xdr:rowOff>
    </xdr:to>
    <xdr:sp macro="" textlink="">
      <xdr:nvSpPr>
        <xdr:cNvPr id="8" name="Line 14"/>
        <xdr:cNvSpPr>
          <a:spLocks noChangeShapeType="1"/>
        </xdr:cNvSpPr>
      </xdr:nvSpPr>
      <xdr:spPr bwMode="auto">
        <a:xfrm>
          <a:off x="5092700" y="20955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19</xdr:row>
      <xdr:rowOff>88900</xdr:rowOff>
    </xdr:from>
    <xdr:to>
      <xdr:col>6</xdr:col>
      <xdr:colOff>457200</xdr:colOff>
      <xdr:row>19</xdr:row>
      <xdr:rowOff>88900</xdr:rowOff>
    </xdr:to>
    <xdr:sp macro="" textlink="">
      <xdr:nvSpPr>
        <xdr:cNvPr id="9" name="Line 15"/>
        <xdr:cNvSpPr>
          <a:spLocks noChangeShapeType="1"/>
        </xdr:cNvSpPr>
      </xdr:nvSpPr>
      <xdr:spPr bwMode="auto">
        <a:xfrm>
          <a:off x="5092700" y="44323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482600</xdr:colOff>
      <xdr:row>14</xdr:row>
      <xdr:rowOff>88900</xdr:rowOff>
    </xdr:from>
    <xdr:to>
      <xdr:col>6</xdr:col>
      <xdr:colOff>939800</xdr:colOff>
      <xdr:row>14</xdr:row>
      <xdr:rowOff>88900</xdr:rowOff>
    </xdr:to>
    <xdr:sp macro="" textlink="">
      <xdr:nvSpPr>
        <xdr:cNvPr id="10" name="Line 16"/>
        <xdr:cNvSpPr>
          <a:spLocks noChangeShapeType="1"/>
        </xdr:cNvSpPr>
      </xdr:nvSpPr>
      <xdr:spPr bwMode="auto">
        <a:xfrm>
          <a:off x="5575300" y="309880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22</xdr:row>
      <xdr:rowOff>76200</xdr:rowOff>
    </xdr:from>
    <xdr:to>
      <xdr:col>10</xdr:col>
      <xdr:colOff>457200</xdr:colOff>
      <xdr:row>22</xdr:row>
      <xdr:rowOff>76200</xdr:rowOff>
    </xdr:to>
    <xdr:sp macro="" textlink="">
      <xdr:nvSpPr>
        <xdr:cNvPr id="13" name="Line 19"/>
        <xdr:cNvSpPr>
          <a:spLocks noChangeShapeType="1"/>
        </xdr:cNvSpPr>
      </xdr:nvSpPr>
      <xdr:spPr bwMode="auto">
        <a:xfrm>
          <a:off x="7124700" y="48260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18</xdr:row>
      <xdr:rowOff>88900</xdr:rowOff>
    </xdr:from>
    <xdr:to>
      <xdr:col>10</xdr:col>
      <xdr:colOff>939800</xdr:colOff>
      <xdr:row>18</xdr:row>
      <xdr:rowOff>88900</xdr:rowOff>
    </xdr:to>
    <xdr:sp macro="" textlink="">
      <xdr:nvSpPr>
        <xdr:cNvPr id="14" name="Line 20"/>
        <xdr:cNvSpPr>
          <a:spLocks noChangeShapeType="1"/>
        </xdr:cNvSpPr>
      </xdr:nvSpPr>
      <xdr:spPr bwMode="auto">
        <a:xfrm>
          <a:off x="7607300" y="4229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39</xdr:row>
      <xdr:rowOff>101600</xdr:rowOff>
    </xdr:from>
    <xdr:to>
      <xdr:col>8</xdr:col>
      <xdr:colOff>457200</xdr:colOff>
      <xdr:row>39</xdr:row>
      <xdr:rowOff>101600</xdr:rowOff>
    </xdr:to>
    <xdr:sp macro="" textlink="">
      <xdr:nvSpPr>
        <xdr:cNvPr id="15" name="Line 21"/>
        <xdr:cNvSpPr>
          <a:spLocks noChangeShapeType="1"/>
        </xdr:cNvSpPr>
      </xdr:nvSpPr>
      <xdr:spPr bwMode="auto">
        <a:xfrm>
          <a:off x="5092700" y="78740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31</xdr:row>
      <xdr:rowOff>76200</xdr:rowOff>
    </xdr:from>
    <xdr:to>
      <xdr:col>10</xdr:col>
      <xdr:colOff>457200</xdr:colOff>
      <xdr:row>36</xdr:row>
      <xdr:rowOff>101600</xdr:rowOff>
    </xdr:to>
    <xdr:sp macro="" textlink="">
      <xdr:nvSpPr>
        <xdr:cNvPr id="16" name="Line 22"/>
        <xdr:cNvSpPr>
          <a:spLocks noChangeShapeType="1"/>
        </xdr:cNvSpPr>
      </xdr:nvSpPr>
      <xdr:spPr bwMode="auto">
        <a:xfrm>
          <a:off x="7581900" y="6235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34</xdr:row>
      <xdr:rowOff>127000</xdr:rowOff>
    </xdr:from>
    <xdr:to>
      <xdr:col>8</xdr:col>
      <xdr:colOff>457200</xdr:colOff>
      <xdr:row>39</xdr:row>
      <xdr:rowOff>88900</xdr:rowOff>
    </xdr:to>
    <xdr:sp macro="" textlink="">
      <xdr:nvSpPr>
        <xdr:cNvPr id="17" name="Line 24"/>
        <xdr:cNvSpPr>
          <a:spLocks noChangeShapeType="1"/>
        </xdr:cNvSpPr>
      </xdr:nvSpPr>
      <xdr:spPr bwMode="auto">
        <a:xfrm>
          <a:off x="5549900" y="6883400"/>
          <a:ext cx="0" cy="977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12700</xdr:colOff>
      <xdr:row>36</xdr:row>
      <xdr:rowOff>101600</xdr:rowOff>
    </xdr:from>
    <xdr:to>
      <xdr:col>10</xdr:col>
      <xdr:colOff>444500</xdr:colOff>
      <xdr:row>36</xdr:row>
      <xdr:rowOff>101600</xdr:rowOff>
    </xdr:to>
    <xdr:sp macro="" textlink="">
      <xdr:nvSpPr>
        <xdr:cNvPr id="18" name="Line 25"/>
        <xdr:cNvSpPr>
          <a:spLocks noChangeShapeType="1"/>
        </xdr:cNvSpPr>
      </xdr:nvSpPr>
      <xdr:spPr bwMode="auto">
        <a:xfrm>
          <a:off x="7137400" y="72644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31</xdr:row>
      <xdr:rowOff>76200</xdr:rowOff>
    </xdr:from>
    <xdr:to>
      <xdr:col>10</xdr:col>
      <xdr:colOff>457200</xdr:colOff>
      <xdr:row>31</xdr:row>
      <xdr:rowOff>76200</xdr:rowOff>
    </xdr:to>
    <xdr:sp macro="" textlink="">
      <xdr:nvSpPr>
        <xdr:cNvPr id="19" name="Line 26"/>
        <xdr:cNvSpPr>
          <a:spLocks noChangeShapeType="1"/>
        </xdr:cNvSpPr>
      </xdr:nvSpPr>
      <xdr:spPr bwMode="auto">
        <a:xfrm>
          <a:off x="7150100" y="62357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36</xdr:row>
      <xdr:rowOff>101600</xdr:rowOff>
    </xdr:from>
    <xdr:to>
      <xdr:col>8</xdr:col>
      <xdr:colOff>939800</xdr:colOff>
      <xdr:row>36</xdr:row>
      <xdr:rowOff>101600</xdr:rowOff>
    </xdr:to>
    <xdr:sp macro="" textlink="">
      <xdr:nvSpPr>
        <xdr:cNvPr id="20" name="Line 27"/>
        <xdr:cNvSpPr>
          <a:spLocks noChangeShapeType="1"/>
        </xdr:cNvSpPr>
      </xdr:nvSpPr>
      <xdr:spPr bwMode="auto">
        <a:xfrm>
          <a:off x="5549900" y="7264400"/>
          <a:ext cx="36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34</xdr:row>
      <xdr:rowOff>88900</xdr:rowOff>
    </xdr:from>
    <xdr:to>
      <xdr:col>10</xdr:col>
      <xdr:colOff>939800</xdr:colOff>
      <xdr:row>34</xdr:row>
      <xdr:rowOff>88900</xdr:rowOff>
    </xdr:to>
    <xdr:sp macro="" textlink="">
      <xdr:nvSpPr>
        <xdr:cNvPr id="21" name="Line 28"/>
        <xdr:cNvSpPr>
          <a:spLocks noChangeShapeType="1"/>
        </xdr:cNvSpPr>
      </xdr:nvSpPr>
      <xdr:spPr bwMode="auto">
        <a:xfrm>
          <a:off x="7581900" y="68453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520700</xdr:colOff>
      <xdr:row>18</xdr:row>
      <xdr:rowOff>88900</xdr:rowOff>
    </xdr:from>
    <xdr:to>
      <xdr:col>12</xdr:col>
      <xdr:colOff>520700</xdr:colOff>
      <xdr:row>34</xdr:row>
      <xdr:rowOff>76200</xdr:rowOff>
    </xdr:to>
    <xdr:sp macro="" textlink="">
      <xdr:nvSpPr>
        <xdr:cNvPr id="22" name="Line 29"/>
        <xdr:cNvSpPr>
          <a:spLocks noChangeShapeType="1"/>
        </xdr:cNvSpPr>
      </xdr:nvSpPr>
      <xdr:spPr bwMode="auto">
        <a:xfrm>
          <a:off x="10934700" y="4229100"/>
          <a:ext cx="0" cy="2603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18</xdr:row>
      <xdr:rowOff>88900</xdr:rowOff>
    </xdr:from>
    <xdr:to>
      <xdr:col>12</xdr:col>
      <xdr:colOff>520700</xdr:colOff>
      <xdr:row>18</xdr:row>
      <xdr:rowOff>88900</xdr:rowOff>
    </xdr:to>
    <xdr:sp macro="" textlink="">
      <xdr:nvSpPr>
        <xdr:cNvPr id="23" name="Line 30"/>
        <xdr:cNvSpPr>
          <a:spLocks noChangeShapeType="1"/>
        </xdr:cNvSpPr>
      </xdr:nvSpPr>
      <xdr:spPr bwMode="auto">
        <a:xfrm>
          <a:off x="10426700" y="4229100"/>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34</xdr:row>
      <xdr:rowOff>88900</xdr:rowOff>
    </xdr:from>
    <xdr:to>
      <xdr:col>12</xdr:col>
      <xdr:colOff>520700</xdr:colOff>
      <xdr:row>34</xdr:row>
      <xdr:rowOff>88900</xdr:rowOff>
    </xdr:to>
    <xdr:sp macro="" textlink="">
      <xdr:nvSpPr>
        <xdr:cNvPr id="24" name="Line 31"/>
        <xdr:cNvSpPr>
          <a:spLocks noChangeShapeType="1"/>
        </xdr:cNvSpPr>
      </xdr:nvSpPr>
      <xdr:spPr bwMode="auto">
        <a:xfrm>
          <a:off x="10426700" y="6845300"/>
          <a:ext cx="50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533400</xdr:colOff>
      <xdr:row>27</xdr:row>
      <xdr:rowOff>101600</xdr:rowOff>
    </xdr:from>
    <xdr:to>
      <xdr:col>12</xdr:col>
      <xdr:colOff>939800</xdr:colOff>
      <xdr:row>27</xdr:row>
      <xdr:rowOff>101600</xdr:rowOff>
    </xdr:to>
    <xdr:sp macro="" textlink="">
      <xdr:nvSpPr>
        <xdr:cNvPr id="25" name="Line 32"/>
        <xdr:cNvSpPr>
          <a:spLocks noChangeShapeType="1"/>
        </xdr:cNvSpPr>
      </xdr:nvSpPr>
      <xdr:spPr bwMode="auto">
        <a:xfrm>
          <a:off x="10947400" y="5461000"/>
          <a:ext cx="406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47</xdr:row>
      <xdr:rowOff>101600</xdr:rowOff>
    </xdr:from>
    <xdr:to>
      <xdr:col>8</xdr:col>
      <xdr:colOff>457200</xdr:colOff>
      <xdr:row>47</xdr:row>
      <xdr:rowOff>101600</xdr:rowOff>
    </xdr:to>
    <xdr:sp macro="" textlink="">
      <xdr:nvSpPr>
        <xdr:cNvPr id="26" name="Line 33"/>
        <xdr:cNvSpPr>
          <a:spLocks noChangeShapeType="1"/>
        </xdr:cNvSpPr>
      </xdr:nvSpPr>
      <xdr:spPr bwMode="auto">
        <a:xfrm>
          <a:off x="5092700" y="94742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42</xdr:row>
      <xdr:rowOff>114300</xdr:rowOff>
    </xdr:from>
    <xdr:to>
      <xdr:col>8</xdr:col>
      <xdr:colOff>469900</xdr:colOff>
      <xdr:row>47</xdr:row>
      <xdr:rowOff>101600</xdr:rowOff>
    </xdr:to>
    <xdr:sp macro="" textlink="">
      <xdr:nvSpPr>
        <xdr:cNvPr id="27" name="Line 35"/>
        <xdr:cNvSpPr>
          <a:spLocks noChangeShapeType="1"/>
        </xdr:cNvSpPr>
      </xdr:nvSpPr>
      <xdr:spPr bwMode="auto">
        <a:xfrm>
          <a:off x="5562600" y="8483600"/>
          <a:ext cx="0"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45</xdr:row>
      <xdr:rowOff>88900</xdr:rowOff>
    </xdr:from>
    <xdr:to>
      <xdr:col>8</xdr:col>
      <xdr:colOff>939800</xdr:colOff>
      <xdr:row>45</xdr:row>
      <xdr:rowOff>88900</xdr:rowOff>
    </xdr:to>
    <xdr:sp macro="" textlink="">
      <xdr:nvSpPr>
        <xdr:cNvPr id="28" name="Line 36"/>
        <xdr:cNvSpPr>
          <a:spLocks noChangeShapeType="1"/>
        </xdr:cNvSpPr>
      </xdr:nvSpPr>
      <xdr:spPr bwMode="auto">
        <a:xfrm>
          <a:off x="5562600" y="905510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45</xdr:row>
      <xdr:rowOff>88900</xdr:rowOff>
    </xdr:from>
    <xdr:to>
      <xdr:col>10</xdr:col>
      <xdr:colOff>482600</xdr:colOff>
      <xdr:row>50</xdr:row>
      <xdr:rowOff>76200</xdr:rowOff>
    </xdr:to>
    <xdr:sp macro="" textlink="">
      <xdr:nvSpPr>
        <xdr:cNvPr id="29" name="Line 37"/>
        <xdr:cNvSpPr>
          <a:spLocks noChangeShapeType="1"/>
        </xdr:cNvSpPr>
      </xdr:nvSpPr>
      <xdr:spPr bwMode="auto">
        <a:xfrm>
          <a:off x="7607300" y="9055100"/>
          <a:ext cx="0" cy="100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45</xdr:row>
      <xdr:rowOff>88900</xdr:rowOff>
    </xdr:from>
    <xdr:to>
      <xdr:col>10</xdr:col>
      <xdr:colOff>469900</xdr:colOff>
      <xdr:row>45</xdr:row>
      <xdr:rowOff>88900</xdr:rowOff>
    </xdr:to>
    <xdr:sp macro="" textlink="">
      <xdr:nvSpPr>
        <xdr:cNvPr id="30" name="Line 38"/>
        <xdr:cNvSpPr>
          <a:spLocks noChangeShapeType="1"/>
        </xdr:cNvSpPr>
      </xdr:nvSpPr>
      <xdr:spPr bwMode="auto">
        <a:xfrm flipH="1">
          <a:off x="7124700" y="90551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50</xdr:row>
      <xdr:rowOff>76200</xdr:rowOff>
    </xdr:from>
    <xdr:to>
      <xdr:col>10</xdr:col>
      <xdr:colOff>482600</xdr:colOff>
      <xdr:row>50</xdr:row>
      <xdr:rowOff>76200</xdr:rowOff>
    </xdr:to>
    <xdr:sp macro="" textlink="">
      <xdr:nvSpPr>
        <xdr:cNvPr id="31" name="Line 39"/>
        <xdr:cNvSpPr>
          <a:spLocks noChangeShapeType="1"/>
        </xdr:cNvSpPr>
      </xdr:nvSpPr>
      <xdr:spPr bwMode="auto">
        <a:xfrm flipH="1">
          <a:off x="7124700" y="10058400"/>
          <a:ext cx="48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48</xdr:row>
      <xdr:rowOff>88900</xdr:rowOff>
    </xdr:from>
    <xdr:to>
      <xdr:col>10</xdr:col>
      <xdr:colOff>939800</xdr:colOff>
      <xdr:row>48</xdr:row>
      <xdr:rowOff>88900</xdr:rowOff>
    </xdr:to>
    <xdr:sp macro="" textlink="">
      <xdr:nvSpPr>
        <xdr:cNvPr id="32" name="Line 40"/>
        <xdr:cNvSpPr>
          <a:spLocks noChangeShapeType="1"/>
        </xdr:cNvSpPr>
      </xdr:nvSpPr>
      <xdr:spPr bwMode="auto">
        <a:xfrm>
          <a:off x="7607300" y="96647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48</xdr:row>
      <xdr:rowOff>101600</xdr:rowOff>
    </xdr:from>
    <xdr:to>
      <xdr:col>12</xdr:col>
      <xdr:colOff>469900</xdr:colOff>
      <xdr:row>53</xdr:row>
      <xdr:rowOff>101600</xdr:rowOff>
    </xdr:to>
    <xdr:sp macro="" textlink="">
      <xdr:nvSpPr>
        <xdr:cNvPr id="33" name="Line 41"/>
        <xdr:cNvSpPr>
          <a:spLocks noChangeShapeType="1"/>
        </xdr:cNvSpPr>
      </xdr:nvSpPr>
      <xdr:spPr bwMode="auto">
        <a:xfrm>
          <a:off x="10883900" y="9677400"/>
          <a:ext cx="0" cy="100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48</xdr:row>
      <xdr:rowOff>101600</xdr:rowOff>
    </xdr:from>
    <xdr:to>
      <xdr:col>12</xdr:col>
      <xdr:colOff>469900</xdr:colOff>
      <xdr:row>48</xdr:row>
      <xdr:rowOff>101600</xdr:rowOff>
    </xdr:to>
    <xdr:sp macro="" textlink="">
      <xdr:nvSpPr>
        <xdr:cNvPr id="34" name="Line 42"/>
        <xdr:cNvSpPr>
          <a:spLocks noChangeShapeType="1"/>
        </xdr:cNvSpPr>
      </xdr:nvSpPr>
      <xdr:spPr bwMode="auto">
        <a:xfrm flipH="1">
          <a:off x="10414000" y="96774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50</xdr:row>
      <xdr:rowOff>88900</xdr:rowOff>
    </xdr:from>
    <xdr:to>
      <xdr:col>12</xdr:col>
      <xdr:colOff>939800</xdr:colOff>
      <xdr:row>50</xdr:row>
      <xdr:rowOff>88900</xdr:rowOff>
    </xdr:to>
    <xdr:sp macro="" textlink="">
      <xdr:nvSpPr>
        <xdr:cNvPr id="35" name="Line 44"/>
        <xdr:cNvSpPr>
          <a:spLocks noChangeShapeType="1"/>
        </xdr:cNvSpPr>
      </xdr:nvSpPr>
      <xdr:spPr bwMode="auto">
        <a:xfrm flipH="1">
          <a:off x="10883900" y="10071100"/>
          <a:ext cx="46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27</xdr:row>
      <xdr:rowOff>88900</xdr:rowOff>
    </xdr:from>
    <xdr:to>
      <xdr:col>14</xdr:col>
      <xdr:colOff>495300</xdr:colOff>
      <xdr:row>50</xdr:row>
      <xdr:rowOff>88900</xdr:rowOff>
    </xdr:to>
    <xdr:sp macro="" textlink="">
      <xdr:nvSpPr>
        <xdr:cNvPr id="36" name="Line 45"/>
        <xdr:cNvSpPr>
          <a:spLocks noChangeShapeType="1"/>
        </xdr:cNvSpPr>
      </xdr:nvSpPr>
      <xdr:spPr bwMode="auto">
        <a:xfrm>
          <a:off x="13512800" y="5448300"/>
          <a:ext cx="0" cy="4622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27</xdr:row>
      <xdr:rowOff>88900</xdr:rowOff>
    </xdr:from>
    <xdr:to>
      <xdr:col>14</xdr:col>
      <xdr:colOff>495300</xdr:colOff>
      <xdr:row>27</xdr:row>
      <xdr:rowOff>88900</xdr:rowOff>
    </xdr:to>
    <xdr:sp macro="" textlink="">
      <xdr:nvSpPr>
        <xdr:cNvPr id="37" name="Line 46"/>
        <xdr:cNvSpPr>
          <a:spLocks noChangeShapeType="1"/>
        </xdr:cNvSpPr>
      </xdr:nvSpPr>
      <xdr:spPr bwMode="auto">
        <a:xfrm flipH="1">
          <a:off x="13017500" y="54483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50</xdr:row>
      <xdr:rowOff>88900</xdr:rowOff>
    </xdr:from>
    <xdr:to>
      <xdr:col>14</xdr:col>
      <xdr:colOff>495300</xdr:colOff>
      <xdr:row>50</xdr:row>
      <xdr:rowOff>88900</xdr:rowOff>
    </xdr:to>
    <xdr:sp macro="" textlink="">
      <xdr:nvSpPr>
        <xdr:cNvPr id="38" name="Line 47"/>
        <xdr:cNvSpPr>
          <a:spLocks noChangeShapeType="1"/>
        </xdr:cNvSpPr>
      </xdr:nvSpPr>
      <xdr:spPr bwMode="auto">
        <a:xfrm flipH="1">
          <a:off x="13017500" y="10071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39</xdr:row>
      <xdr:rowOff>88900</xdr:rowOff>
    </xdr:from>
    <xdr:to>
      <xdr:col>15</xdr:col>
      <xdr:colOff>0</xdr:colOff>
      <xdr:row>39</xdr:row>
      <xdr:rowOff>88900</xdr:rowOff>
    </xdr:to>
    <xdr:sp macro="" textlink="">
      <xdr:nvSpPr>
        <xdr:cNvPr id="39" name="Line 48"/>
        <xdr:cNvSpPr>
          <a:spLocks noChangeShapeType="1"/>
        </xdr:cNvSpPr>
      </xdr:nvSpPr>
      <xdr:spPr bwMode="auto">
        <a:xfrm>
          <a:off x="13512800" y="7861300"/>
          <a:ext cx="33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482600</xdr:colOff>
      <xdr:row>6</xdr:row>
      <xdr:rowOff>88900</xdr:rowOff>
    </xdr:from>
    <xdr:to>
      <xdr:col>3</xdr:col>
      <xdr:colOff>482600</xdr:colOff>
      <xdr:row>11</xdr:row>
      <xdr:rowOff>101600</xdr:rowOff>
    </xdr:to>
    <xdr:sp macro="" textlink="">
      <xdr:nvSpPr>
        <xdr:cNvPr id="40" name="Line 97"/>
        <xdr:cNvSpPr>
          <a:spLocks noChangeShapeType="1"/>
        </xdr:cNvSpPr>
      </xdr:nvSpPr>
      <xdr:spPr bwMode="auto">
        <a:xfrm>
          <a:off x="3213100" y="1485900"/>
          <a:ext cx="0" cy="1028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457200</xdr:colOff>
      <xdr:row>16</xdr:row>
      <xdr:rowOff>60960</xdr:rowOff>
    </xdr:from>
    <xdr:to>
      <xdr:col>3</xdr:col>
      <xdr:colOff>469900</xdr:colOff>
      <xdr:row>23</xdr:row>
      <xdr:rowOff>76200</xdr:rowOff>
    </xdr:to>
    <xdr:sp macro="" textlink="">
      <xdr:nvSpPr>
        <xdr:cNvPr id="41" name="Line 98"/>
        <xdr:cNvSpPr>
          <a:spLocks noChangeShapeType="1"/>
        </xdr:cNvSpPr>
      </xdr:nvSpPr>
      <xdr:spPr bwMode="auto">
        <a:xfrm>
          <a:off x="3187700" y="3794760"/>
          <a:ext cx="12700" cy="123444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6</xdr:row>
      <xdr:rowOff>88900</xdr:rowOff>
    </xdr:from>
    <xdr:to>
      <xdr:col>3</xdr:col>
      <xdr:colOff>482600</xdr:colOff>
      <xdr:row>6</xdr:row>
      <xdr:rowOff>88900</xdr:rowOff>
    </xdr:to>
    <xdr:sp macro="" textlink="">
      <xdr:nvSpPr>
        <xdr:cNvPr id="42" name="Line 100"/>
        <xdr:cNvSpPr>
          <a:spLocks noChangeShapeType="1"/>
        </xdr:cNvSpPr>
      </xdr:nvSpPr>
      <xdr:spPr bwMode="auto">
        <a:xfrm>
          <a:off x="2730500" y="14859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11</xdr:row>
      <xdr:rowOff>101600</xdr:rowOff>
    </xdr:from>
    <xdr:to>
      <xdr:col>3</xdr:col>
      <xdr:colOff>482600</xdr:colOff>
      <xdr:row>11</xdr:row>
      <xdr:rowOff>101600</xdr:rowOff>
    </xdr:to>
    <xdr:sp macro="" textlink="">
      <xdr:nvSpPr>
        <xdr:cNvPr id="43" name="Line 101"/>
        <xdr:cNvSpPr>
          <a:spLocks noChangeShapeType="1"/>
        </xdr:cNvSpPr>
      </xdr:nvSpPr>
      <xdr:spPr bwMode="auto">
        <a:xfrm>
          <a:off x="2730500" y="25146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520700</xdr:colOff>
      <xdr:row>9</xdr:row>
      <xdr:rowOff>88900</xdr:rowOff>
    </xdr:from>
    <xdr:to>
      <xdr:col>4</xdr:col>
      <xdr:colOff>850900</xdr:colOff>
      <xdr:row>9</xdr:row>
      <xdr:rowOff>101600</xdr:rowOff>
    </xdr:to>
    <xdr:sp macro="" textlink="">
      <xdr:nvSpPr>
        <xdr:cNvPr id="44" name="Line 107"/>
        <xdr:cNvSpPr>
          <a:spLocks noChangeShapeType="1"/>
        </xdr:cNvSpPr>
      </xdr:nvSpPr>
      <xdr:spPr bwMode="auto">
        <a:xfrm flipV="1">
          <a:off x="3251200" y="2197100"/>
          <a:ext cx="11557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469900</xdr:colOff>
      <xdr:row>9</xdr:row>
      <xdr:rowOff>88900</xdr:rowOff>
    </xdr:from>
    <xdr:to>
      <xdr:col>6</xdr:col>
      <xdr:colOff>469900</xdr:colOff>
      <xdr:row>19</xdr:row>
      <xdr:rowOff>76200</xdr:rowOff>
    </xdr:to>
    <xdr:sp macro="" textlink="">
      <xdr:nvSpPr>
        <xdr:cNvPr id="45" name="Line 109"/>
        <xdr:cNvSpPr>
          <a:spLocks noChangeShapeType="1"/>
        </xdr:cNvSpPr>
      </xdr:nvSpPr>
      <xdr:spPr bwMode="auto">
        <a:xfrm>
          <a:off x="5562600" y="2095500"/>
          <a:ext cx="0" cy="23241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9</xdr:row>
      <xdr:rowOff>88900</xdr:rowOff>
    </xdr:from>
    <xdr:to>
      <xdr:col>6</xdr:col>
      <xdr:colOff>457200</xdr:colOff>
      <xdr:row>9</xdr:row>
      <xdr:rowOff>88900</xdr:rowOff>
    </xdr:to>
    <xdr:sp macro="" textlink="">
      <xdr:nvSpPr>
        <xdr:cNvPr id="46" name="Line 110"/>
        <xdr:cNvSpPr>
          <a:spLocks noChangeShapeType="1"/>
        </xdr:cNvSpPr>
      </xdr:nvSpPr>
      <xdr:spPr bwMode="auto">
        <a:xfrm>
          <a:off x="5092700" y="20955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0</xdr:colOff>
      <xdr:row>19</xdr:row>
      <xdr:rowOff>88900</xdr:rowOff>
    </xdr:from>
    <xdr:to>
      <xdr:col>6</xdr:col>
      <xdr:colOff>457200</xdr:colOff>
      <xdr:row>19</xdr:row>
      <xdr:rowOff>88900</xdr:rowOff>
    </xdr:to>
    <xdr:sp macro="" textlink="">
      <xdr:nvSpPr>
        <xdr:cNvPr id="47" name="Line 111"/>
        <xdr:cNvSpPr>
          <a:spLocks noChangeShapeType="1"/>
        </xdr:cNvSpPr>
      </xdr:nvSpPr>
      <xdr:spPr bwMode="auto">
        <a:xfrm>
          <a:off x="5092700" y="44323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6</xdr:col>
      <xdr:colOff>482600</xdr:colOff>
      <xdr:row>14</xdr:row>
      <xdr:rowOff>88900</xdr:rowOff>
    </xdr:from>
    <xdr:to>
      <xdr:col>6</xdr:col>
      <xdr:colOff>939800</xdr:colOff>
      <xdr:row>14</xdr:row>
      <xdr:rowOff>88900</xdr:rowOff>
    </xdr:to>
    <xdr:sp macro="" textlink="">
      <xdr:nvSpPr>
        <xdr:cNvPr id="48" name="Line 112"/>
        <xdr:cNvSpPr>
          <a:spLocks noChangeShapeType="1"/>
        </xdr:cNvSpPr>
      </xdr:nvSpPr>
      <xdr:spPr bwMode="auto">
        <a:xfrm>
          <a:off x="5575300" y="3098800"/>
          <a:ext cx="342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16</xdr:row>
      <xdr:rowOff>88900</xdr:rowOff>
    </xdr:from>
    <xdr:to>
      <xdr:col>10</xdr:col>
      <xdr:colOff>469900</xdr:colOff>
      <xdr:row>22</xdr:row>
      <xdr:rowOff>76200</xdr:rowOff>
    </xdr:to>
    <xdr:sp macro="" textlink="">
      <xdr:nvSpPr>
        <xdr:cNvPr id="49" name="Line 113"/>
        <xdr:cNvSpPr>
          <a:spLocks noChangeShapeType="1"/>
        </xdr:cNvSpPr>
      </xdr:nvSpPr>
      <xdr:spPr bwMode="auto">
        <a:xfrm>
          <a:off x="9296400" y="4000500"/>
          <a:ext cx="12700" cy="13208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16</xdr:row>
      <xdr:rowOff>101600</xdr:rowOff>
    </xdr:from>
    <xdr:to>
      <xdr:col>10</xdr:col>
      <xdr:colOff>457200</xdr:colOff>
      <xdr:row>16</xdr:row>
      <xdr:rowOff>101600</xdr:rowOff>
    </xdr:to>
    <xdr:sp macro="" textlink="">
      <xdr:nvSpPr>
        <xdr:cNvPr id="50" name="Line 114"/>
        <xdr:cNvSpPr>
          <a:spLocks noChangeShapeType="1"/>
        </xdr:cNvSpPr>
      </xdr:nvSpPr>
      <xdr:spPr bwMode="auto">
        <a:xfrm>
          <a:off x="8839200" y="40132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22</xdr:row>
      <xdr:rowOff>76200</xdr:rowOff>
    </xdr:from>
    <xdr:to>
      <xdr:col>10</xdr:col>
      <xdr:colOff>457200</xdr:colOff>
      <xdr:row>22</xdr:row>
      <xdr:rowOff>76200</xdr:rowOff>
    </xdr:to>
    <xdr:sp macro="" textlink="">
      <xdr:nvSpPr>
        <xdr:cNvPr id="51" name="Line 115"/>
        <xdr:cNvSpPr>
          <a:spLocks noChangeShapeType="1"/>
        </xdr:cNvSpPr>
      </xdr:nvSpPr>
      <xdr:spPr bwMode="auto">
        <a:xfrm>
          <a:off x="7124700" y="48260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18</xdr:row>
      <xdr:rowOff>88900</xdr:rowOff>
    </xdr:from>
    <xdr:to>
      <xdr:col>10</xdr:col>
      <xdr:colOff>1511300</xdr:colOff>
      <xdr:row>18</xdr:row>
      <xdr:rowOff>88900</xdr:rowOff>
    </xdr:to>
    <xdr:sp macro="" textlink="">
      <xdr:nvSpPr>
        <xdr:cNvPr id="52" name="Line 116"/>
        <xdr:cNvSpPr>
          <a:spLocks noChangeShapeType="1"/>
        </xdr:cNvSpPr>
      </xdr:nvSpPr>
      <xdr:spPr bwMode="auto">
        <a:xfrm>
          <a:off x="7607300" y="4229100"/>
          <a:ext cx="10287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39</xdr:row>
      <xdr:rowOff>101600</xdr:rowOff>
    </xdr:from>
    <xdr:to>
      <xdr:col>8</xdr:col>
      <xdr:colOff>457200</xdr:colOff>
      <xdr:row>39</xdr:row>
      <xdr:rowOff>101600</xdr:rowOff>
    </xdr:to>
    <xdr:sp macro="" textlink="">
      <xdr:nvSpPr>
        <xdr:cNvPr id="53" name="Line 117"/>
        <xdr:cNvSpPr>
          <a:spLocks noChangeShapeType="1"/>
        </xdr:cNvSpPr>
      </xdr:nvSpPr>
      <xdr:spPr bwMode="auto">
        <a:xfrm>
          <a:off x="5092700" y="78740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31</xdr:row>
      <xdr:rowOff>76200</xdr:rowOff>
    </xdr:from>
    <xdr:to>
      <xdr:col>10</xdr:col>
      <xdr:colOff>457200</xdr:colOff>
      <xdr:row>36</xdr:row>
      <xdr:rowOff>101600</xdr:rowOff>
    </xdr:to>
    <xdr:sp macro="" textlink="">
      <xdr:nvSpPr>
        <xdr:cNvPr id="54" name="Line 118"/>
        <xdr:cNvSpPr>
          <a:spLocks noChangeShapeType="1"/>
        </xdr:cNvSpPr>
      </xdr:nvSpPr>
      <xdr:spPr bwMode="auto">
        <a:xfrm>
          <a:off x="7581900" y="6235700"/>
          <a:ext cx="0" cy="1028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12700</xdr:colOff>
      <xdr:row>34</xdr:row>
      <xdr:rowOff>114300</xdr:rowOff>
    </xdr:from>
    <xdr:to>
      <xdr:col>8</xdr:col>
      <xdr:colOff>469900</xdr:colOff>
      <xdr:row>34</xdr:row>
      <xdr:rowOff>114300</xdr:rowOff>
    </xdr:to>
    <xdr:sp macro="" textlink="">
      <xdr:nvSpPr>
        <xdr:cNvPr id="55" name="Line 119"/>
        <xdr:cNvSpPr>
          <a:spLocks noChangeShapeType="1"/>
        </xdr:cNvSpPr>
      </xdr:nvSpPr>
      <xdr:spPr bwMode="auto">
        <a:xfrm>
          <a:off x="5105400" y="68707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34</xdr:row>
      <xdr:rowOff>127000</xdr:rowOff>
    </xdr:from>
    <xdr:to>
      <xdr:col>8</xdr:col>
      <xdr:colOff>457200</xdr:colOff>
      <xdr:row>39</xdr:row>
      <xdr:rowOff>88900</xdr:rowOff>
    </xdr:to>
    <xdr:sp macro="" textlink="">
      <xdr:nvSpPr>
        <xdr:cNvPr id="56" name="Line 120"/>
        <xdr:cNvSpPr>
          <a:spLocks noChangeShapeType="1"/>
        </xdr:cNvSpPr>
      </xdr:nvSpPr>
      <xdr:spPr bwMode="auto">
        <a:xfrm>
          <a:off x="5549900" y="6883400"/>
          <a:ext cx="0" cy="9779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12700</xdr:colOff>
      <xdr:row>36</xdr:row>
      <xdr:rowOff>101600</xdr:rowOff>
    </xdr:from>
    <xdr:to>
      <xdr:col>10</xdr:col>
      <xdr:colOff>444500</xdr:colOff>
      <xdr:row>36</xdr:row>
      <xdr:rowOff>101600</xdr:rowOff>
    </xdr:to>
    <xdr:sp macro="" textlink="">
      <xdr:nvSpPr>
        <xdr:cNvPr id="57" name="Line 121"/>
        <xdr:cNvSpPr>
          <a:spLocks noChangeShapeType="1"/>
        </xdr:cNvSpPr>
      </xdr:nvSpPr>
      <xdr:spPr bwMode="auto">
        <a:xfrm>
          <a:off x="7137400" y="7264400"/>
          <a:ext cx="431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31</xdr:row>
      <xdr:rowOff>76200</xdr:rowOff>
    </xdr:from>
    <xdr:to>
      <xdr:col>10</xdr:col>
      <xdr:colOff>457200</xdr:colOff>
      <xdr:row>31</xdr:row>
      <xdr:rowOff>76200</xdr:rowOff>
    </xdr:to>
    <xdr:sp macro="" textlink="">
      <xdr:nvSpPr>
        <xdr:cNvPr id="58" name="Line 122"/>
        <xdr:cNvSpPr>
          <a:spLocks noChangeShapeType="1"/>
        </xdr:cNvSpPr>
      </xdr:nvSpPr>
      <xdr:spPr bwMode="auto">
        <a:xfrm>
          <a:off x="7150100" y="6235700"/>
          <a:ext cx="431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457200</xdr:colOff>
      <xdr:row>36</xdr:row>
      <xdr:rowOff>101600</xdr:rowOff>
    </xdr:from>
    <xdr:to>
      <xdr:col>8</xdr:col>
      <xdr:colOff>939800</xdr:colOff>
      <xdr:row>36</xdr:row>
      <xdr:rowOff>101600</xdr:rowOff>
    </xdr:to>
    <xdr:sp macro="" textlink="">
      <xdr:nvSpPr>
        <xdr:cNvPr id="59" name="Line 123"/>
        <xdr:cNvSpPr>
          <a:spLocks noChangeShapeType="1"/>
        </xdr:cNvSpPr>
      </xdr:nvSpPr>
      <xdr:spPr bwMode="auto">
        <a:xfrm>
          <a:off x="5549900" y="7264400"/>
          <a:ext cx="3683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457200</xdr:colOff>
      <xdr:row>34</xdr:row>
      <xdr:rowOff>88900</xdr:rowOff>
    </xdr:from>
    <xdr:to>
      <xdr:col>10</xdr:col>
      <xdr:colOff>1498600</xdr:colOff>
      <xdr:row>34</xdr:row>
      <xdr:rowOff>101600</xdr:rowOff>
    </xdr:to>
    <xdr:sp macro="" textlink="">
      <xdr:nvSpPr>
        <xdr:cNvPr id="60" name="Line 124"/>
        <xdr:cNvSpPr>
          <a:spLocks noChangeShapeType="1"/>
        </xdr:cNvSpPr>
      </xdr:nvSpPr>
      <xdr:spPr bwMode="auto">
        <a:xfrm>
          <a:off x="7581900" y="6845300"/>
          <a:ext cx="10414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520700</xdr:colOff>
      <xdr:row>18</xdr:row>
      <xdr:rowOff>88900</xdr:rowOff>
    </xdr:from>
    <xdr:to>
      <xdr:col>12</xdr:col>
      <xdr:colOff>520700</xdr:colOff>
      <xdr:row>34</xdr:row>
      <xdr:rowOff>76200</xdr:rowOff>
    </xdr:to>
    <xdr:sp macro="" textlink="">
      <xdr:nvSpPr>
        <xdr:cNvPr id="61" name="Line 125"/>
        <xdr:cNvSpPr>
          <a:spLocks noChangeShapeType="1"/>
        </xdr:cNvSpPr>
      </xdr:nvSpPr>
      <xdr:spPr bwMode="auto">
        <a:xfrm>
          <a:off x="10934700" y="4229100"/>
          <a:ext cx="0" cy="26035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18</xdr:row>
      <xdr:rowOff>88900</xdr:rowOff>
    </xdr:from>
    <xdr:to>
      <xdr:col>12</xdr:col>
      <xdr:colOff>520700</xdr:colOff>
      <xdr:row>18</xdr:row>
      <xdr:rowOff>88900</xdr:rowOff>
    </xdr:to>
    <xdr:sp macro="" textlink="">
      <xdr:nvSpPr>
        <xdr:cNvPr id="62" name="Line 126"/>
        <xdr:cNvSpPr>
          <a:spLocks noChangeShapeType="1"/>
        </xdr:cNvSpPr>
      </xdr:nvSpPr>
      <xdr:spPr bwMode="auto">
        <a:xfrm>
          <a:off x="10426700" y="4229100"/>
          <a:ext cx="508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34</xdr:row>
      <xdr:rowOff>88900</xdr:rowOff>
    </xdr:from>
    <xdr:to>
      <xdr:col>12</xdr:col>
      <xdr:colOff>520700</xdr:colOff>
      <xdr:row>34</xdr:row>
      <xdr:rowOff>88900</xdr:rowOff>
    </xdr:to>
    <xdr:sp macro="" textlink="">
      <xdr:nvSpPr>
        <xdr:cNvPr id="63" name="Line 127"/>
        <xdr:cNvSpPr>
          <a:spLocks noChangeShapeType="1"/>
        </xdr:cNvSpPr>
      </xdr:nvSpPr>
      <xdr:spPr bwMode="auto">
        <a:xfrm>
          <a:off x="10426700" y="6845300"/>
          <a:ext cx="508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533400</xdr:colOff>
      <xdr:row>27</xdr:row>
      <xdr:rowOff>101600</xdr:rowOff>
    </xdr:from>
    <xdr:to>
      <xdr:col>12</xdr:col>
      <xdr:colOff>1054100</xdr:colOff>
      <xdr:row>27</xdr:row>
      <xdr:rowOff>114300</xdr:rowOff>
    </xdr:to>
    <xdr:sp macro="" textlink="">
      <xdr:nvSpPr>
        <xdr:cNvPr id="64" name="Line 128"/>
        <xdr:cNvSpPr>
          <a:spLocks noChangeShapeType="1"/>
        </xdr:cNvSpPr>
      </xdr:nvSpPr>
      <xdr:spPr bwMode="auto">
        <a:xfrm>
          <a:off x="10947400" y="5461000"/>
          <a:ext cx="5207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1562100</xdr:colOff>
      <xdr:row>47</xdr:row>
      <xdr:rowOff>101600</xdr:rowOff>
    </xdr:from>
    <xdr:to>
      <xdr:col>8</xdr:col>
      <xdr:colOff>457200</xdr:colOff>
      <xdr:row>47</xdr:row>
      <xdr:rowOff>101600</xdr:rowOff>
    </xdr:to>
    <xdr:sp macro="" textlink="">
      <xdr:nvSpPr>
        <xdr:cNvPr id="65" name="Line 129"/>
        <xdr:cNvSpPr>
          <a:spLocks noChangeShapeType="1"/>
        </xdr:cNvSpPr>
      </xdr:nvSpPr>
      <xdr:spPr bwMode="auto">
        <a:xfrm>
          <a:off x="5092700" y="9474200"/>
          <a:ext cx="457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0</xdr:colOff>
      <xdr:row>42</xdr:row>
      <xdr:rowOff>114300</xdr:rowOff>
    </xdr:from>
    <xdr:to>
      <xdr:col>8</xdr:col>
      <xdr:colOff>469900</xdr:colOff>
      <xdr:row>42</xdr:row>
      <xdr:rowOff>114300</xdr:rowOff>
    </xdr:to>
    <xdr:sp macro="" textlink="">
      <xdr:nvSpPr>
        <xdr:cNvPr id="66" name="Line 130"/>
        <xdr:cNvSpPr>
          <a:spLocks noChangeShapeType="1"/>
        </xdr:cNvSpPr>
      </xdr:nvSpPr>
      <xdr:spPr bwMode="auto">
        <a:xfrm>
          <a:off x="5092700" y="84836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42</xdr:row>
      <xdr:rowOff>114300</xdr:rowOff>
    </xdr:from>
    <xdr:to>
      <xdr:col>8</xdr:col>
      <xdr:colOff>469900</xdr:colOff>
      <xdr:row>47</xdr:row>
      <xdr:rowOff>101600</xdr:rowOff>
    </xdr:to>
    <xdr:sp macro="" textlink="">
      <xdr:nvSpPr>
        <xdr:cNvPr id="67" name="Line 131"/>
        <xdr:cNvSpPr>
          <a:spLocks noChangeShapeType="1"/>
        </xdr:cNvSpPr>
      </xdr:nvSpPr>
      <xdr:spPr bwMode="auto">
        <a:xfrm>
          <a:off x="5562600" y="8483600"/>
          <a:ext cx="0" cy="990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45</xdr:row>
      <xdr:rowOff>88900</xdr:rowOff>
    </xdr:from>
    <xdr:to>
      <xdr:col>8</xdr:col>
      <xdr:colOff>939800</xdr:colOff>
      <xdr:row>45</xdr:row>
      <xdr:rowOff>88900</xdr:rowOff>
    </xdr:to>
    <xdr:sp macro="" textlink="">
      <xdr:nvSpPr>
        <xdr:cNvPr id="68" name="Line 132"/>
        <xdr:cNvSpPr>
          <a:spLocks noChangeShapeType="1"/>
        </xdr:cNvSpPr>
      </xdr:nvSpPr>
      <xdr:spPr bwMode="auto">
        <a:xfrm>
          <a:off x="5562600" y="9055100"/>
          <a:ext cx="355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45</xdr:row>
      <xdr:rowOff>88900</xdr:rowOff>
    </xdr:from>
    <xdr:to>
      <xdr:col>10</xdr:col>
      <xdr:colOff>482600</xdr:colOff>
      <xdr:row>50</xdr:row>
      <xdr:rowOff>76200</xdr:rowOff>
    </xdr:to>
    <xdr:sp macro="" textlink="">
      <xdr:nvSpPr>
        <xdr:cNvPr id="69" name="Line 133"/>
        <xdr:cNvSpPr>
          <a:spLocks noChangeShapeType="1"/>
        </xdr:cNvSpPr>
      </xdr:nvSpPr>
      <xdr:spPr bwMode="auto">
        <a:xfrm>
          <a:off x="7607300" y="9055100"/>
          <a:ext cx="0" cy="10033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45</xdr:row>
      <xdr:rowOff>88900</xdr:rowOff>
    </xdr:from>
    <xdr:to>
      <xdr:col>10</xdr:col>
      <xdr:colOff>469900</xdr:colOff>
      <xdr:row>45</xdr:row>
      <xdr:rowOff>88900</xdr:rowOff>
    </xdr:to>
    <xdr:sp macro="" textlink="">
      <xdr:nvSpPr>
        <xdr:cNvPr id="70" name="Line 134"/>
        <xdr:cNvSpPr>
          <a:spLocks noChangeShapeType="1"/>
        </xdr:cNvSpPr>
      </xdr:nvSpPr>
      <xdr:spPr bwMode="auto">
        <a:xfrm flipH="1">
          <a:off x="7124700" y="90551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0</xdr:colOff>
      <xdr:row>50</xdr:row>
      <xdr:rowOff>76200</xdr:rowOff>
    </xdr:from>
    <xdr:to>
      <xdr:col>10</xdr:col>
      <xdr:colOff>482600</xdr:colOff>
      <xdr:row>50</xdr:row>
      <xdr:rowOff>76200</xdr:rowOff>
    </xdr:to>
    <xdr:sp macro="" textlink="">
      <xdr:nvSpPr>
        <xdr:cNvPr id="71" name="Line 135"/>
        <xdr:cNvSpPr>
          <a:spLocks noChangeShapeType="1"/>
        </xdr:cNvSpPr>
      </xdr:nvSpPr>
      <xdr:spPr bwMode="auto">
        <a:xfrm flipH="1">
          <a:off x="7124700" y="10058400"/>
          <a:ext cx="4826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10</xdr:col>
      <xdr:colOff>482600</xdr:colOff>
      <xdr:row>48</xdr:row>
      <xdr:rowOff>88900</xdr:rowOff>
    </xdr:from>
    <xdr:to>
      <xdr:col>10</xdr:col>
      <xdr:colOff>1498600</xdr:colOff>
      <xdr:row>48</xdr:row>
      <xdr:rowOff>88900</xdr:rowOff>
    </xdr:to>
    <xdr:sp macro="" textlink="">
      <xdr:nvSpPr>
        <xdr:cNvPr id="72" name="Line 136"/>
        <xdr:cNvSpPr>
          <a:spLocks noChangeShapeType="1"/>
        </xdr:cNvSpPr>
      </xdr:nvSpPr>
      <xdr:spPr bwMode="auto">
        <a:xfrm>
          <a:off x="7607300" y="9664700"/>
          <a:ext cx="10160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48</xdr:row>
      <xdr:rowOff>101600</xdr:rowOff>
    </xdr:from>
    <xdr:to>
      <xdr:col>12</xdr:col>
      <xdr:colOff>469900</xdr:colOff>
      <xdr:row>53</xdr:row>
      <xdr:rowOff>101600</xdr:rowOff>
    </xdr:to>
    <xdr:sp macro="" textlink="">
      <xdr:nvSpPr>
        <xdr:cNvPr id="73" name="Line 137"/>
        <xdr:cNvSpPr>
          <a:spLocks noChangeShapeType="1"/>
        </xdr:cNvSpPr>
      </xdr:nvSpPr>
      <xdr:spPr bwMode="auto">
        <a:xfrm>
          <a:off x="10883900" y="9677400"/>
          <a:ext cx="0" cy="10033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0</xdr:colOff>
      <xdr:row>48</xdr:row>
      <xdr:rowOff>101600</xdr:rowOff>
    </xdr:from>
    <xdr:to>
      <xdr:col>12</xdr:col>
      <xdr:colOff>469900</xdr:colOff>
      <xdr:row>48</xdr:row>
      <xdr:rowOff>101600</xdr:rowOff>
    </xdr:to>
    <xdr:sp macro="" textlink="">
      <xdr:nvSpPr>
        <xdr:cNvPr id="74" name="Line 138"/>
        <xdr:cNvSpPr>
          <a:spLocks noChangeShapeType="1"/>
        </xdr:cNvSpPr>
      </xdr:nvSpPr>
      <xdr:spPr bwMode="auto">
        <a:xfrm flipH="1">
          <a:off x="10414000" y="96774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12700</xdr:colOff>
      <xdr:row>53</xdr:row>
      <xdr:rowOff>101600</xdr:rowOff>
    </xdr:from>
    <xdr:to>
      <xdr:col>12</xdr:col>
      <xdr:colOff>457200</xdr:colOff>
      <xdr:row>53</xdr:row>
      <xdr:rowOff>101600</xdr:rowOff>
    </xdr:to>
    <xdr:sp macro="" textlink="">
      <xdr:nvSpPr>
        <xdr:cNvPr id="75" name="Line 139"/>
        <xdr:cNvSpPr>
          <a:spLocks noChangeShapeType="1"/>
        </xdr:cNvSpPr>
      </xdr:nvSpPr>
      <xdr:spPr bwMode="auto">
        <a:xfrm flipH="1">
          <a:off x="10426700" y="10680700"/>
          <a:ext cx="4445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12</xdr:col>
      <xdr:colOff>469900</xdr:colOff>
      <xdr:row>50</xdr:row>
      <xdr:rowOff>88900</xdr:rowOff>
    </xdr:from>
    <xdr:to>
      <xdr:col>12</xdr:col>
      <xdr:colOff>1054100</xdr:colOff>
      <xdr:row>50</xdr:row>
      <xdr:rowOff>101600</xdr:rowOff>
    </xdr:to>
    <xdr:sp macro="" textlink="">
      <xdr:nvSpPr>
        <xdr:cNvPr id="76" name="Line 140"/>
        <xdr:cNvSpPr>
          <a:spLocks noChangeShapeType="1"/>
        </xdr:cNvSpPr>
      </xdr:nvSpPr>
      <xdr:spPr bwMode="auto">
        <a:xfrm flipH="1" flipV="1">
          <a:off x="10883900" y="10071100"/>
          <a:ext cx="5842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27</xdr:row>
      <xdr:rowOff>88900</xdr:rowOff>
    </xdr:from>
    <xdr:to>
      <xdr:col>14</xdr:col>
      <xdr:colOff>495300</xdr:colOff>
      <xdr:row>50</xdr:row>
      <xdr:rowOff>88900</xdr:rowOff>
    </xdr:to>
    <xdr:sp macro="" textlink="">
      <xdr:nvSpPr>
        <xdr:cNvPr id="77" name="Line 141"/>
        <xdr:cNvSpPr>
          <a:spLocks noChangeShapeType="1"/>
        </xdr:cNvSpPr>
      </xdr:nvSpPr>
      <xdr:spPr bwMode="auto">
        <a:xfrm>
          <a:off x="13512800" y="5448300"/>
          <a:ext cx="0" cy="46228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27</xdr:row>
      <xdr:rowOff>76200</xdr:rowOff>
    </xdr:from>
    <xdr:to>
      <xdr:col>14</xdr:col>
      <xdr:colOff>495300</xdr:colOff>
      <xdr:row>27</xdr:row>
      <xdr:rowOff>76200</xdr:rowOff>
    </xdr:to>
    <xdr:sp macro="" textlink="">
      <xdr:nvSpPr>
        <xdr:cNvPr id="78" name="Line 142"/>
        <xdr:cNvSpPr>
          <a:spLocks noChangeShapeType="1"/>
        </xdr:cNvSpPr>
      </xdr:nvSpPr>
      <xdr:spPr bwMode="auto">
        <a:xfrm flipH="1">
          <a:off x="13017500" y="5435600"/>
          <a:ext cx="4953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0</xdr:colOff>
      <xdr:row>50</xdr:row>
      <xdr:rowOff>88900</xdr:rowOff>
    </xdr:from>
    <xdr:to>
      <xdr:col>14</xdr:col>
      <xdr:colOff>495300</xdr:colOff>
      <xdr:row>50</xdr:row>
      <xdr:rowOff>88900</xdr:rowOff>
    </xdr:to>
    <xdr:sp macro="" textlink="">
      <xdr:nvSpPr>
        <xdr:cNvPr id="79" name="Line 143"/>
        <xdr:cNvSpPr>
          <a:spLocks noChangeShapeType="1"/>
        </xdr:cNvSpPr>
      </xdr:nvSpPr>
      <xdr:spPr bwMode="auto">
        <a:xfrm flipH="1">
          <a:off x="13017500" y="100711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14</xdr:col>
      <xdr:colOff>495300</xdr:colOff>
      <xdr:row>39</xdr:row>
      <xdr:rowOff>88900</xdr:rowOff>
    </xdr:from>
    <xdr:to>
      <xdr:col>15</xdr:col>
      <xdr:colOff>0</xdr:colOff>
      <xdr:row>39</xdr:row>
      <xdr:rowOff>88900</xdr:rowOff>
    </xdr:to>
    <xdr:sp macro="" textlink="">
      <xdr:nvSpPr>
        <xdr:cNvPr id="80" name="Line 144"/>
        <xdr:cNvSpPr>
          <a:spLocks noChangeShapeType="1"/>
        </xdr:cNvSpPr>
      </xdr:nvSpPr>
      <xdr:spPr bwMode="auto">
        <a:xfrm>
          <a:off x="13512800" y="7861300"/>
          <a:ext cx="3302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16</xdr:row>
      <xdr:rowOff>71120</xdr:rowOff>
    </xdr:from>
    <xdr:to>
      <xdr:col>3</xdr:col>
      <xdr:colOff>447040</xdr:colOff>
      <xdr:row>16</xdr:row>
      <xdr:rowOff>81280</xdr:rowOff>
    </xdr:to>
    <xdr:sp macro="" textlink="">
      <xdr:nvSpPr>
        <xdr:cNvPr id="81" name="Line 98"/>
        <xdr:cNvSpPr>
          <a:spLocks noChangeShapeType="1"/>
        </xdr:cNvSpPr>
      </xdr:nvSpPr>
      <xdr:spPr bwMode="auto">
        <a:xfrm flipH="1">
          <a:off x="2730500" y="3804920"/>
          <a:ext cx="44704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40640</xdr:colOff>
      <xdr:row>23</xdr:row>
      <xdr:rowOff>81280</xdr:rowOff>
    </xdr:from>
    <xdr:to>
      <xdr:col>3</xdr:col>
      <xdr:colOff>467360</xdr:colOff>
      <xdr:row>23</xdr:row>
      <xdr:rowOff>91440</xdr:rowOff>
    </xdr:to>
    <xdr:sp macro="" textlink="">
      <xdr:nvSpPr>
        <xdr:cNvPr id="82" name="Line 98"/>
        <xdr:cNvSpPr>
          <a:spLocks noChangeShapeType="1"/>
        </xdr:cNvSpPr>
      </xdr:nvSpPr>
      <xdr:spPr bwMode="auto">
        <a:xfrm flipH="1">
          <a:off x="2771140" y="5034280"/>
          <a:ext cx="42672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3</xdr:col>
      <xdr:colOff>0</xdr:colOff>
      <xdr:row>19</xdr:row>
      <xdr:rowOff>81280</xdr:rowOff>
    </xdr:from>
    <xdr:to>
      <xdr:col>5</xdr:col>
      <xdr:colOff>10160</xdr:colOff>
      <xdr:row>19</xdr:row>
      <xdr:rowOff>91440</xdr:rowOff>
    </xdr:to>
    <xdr:sp macro="" textlink="">
      <xdr:nvSpPr>
        <xdr:cNvPr id="83" name="Line 98"/>
        <xdr:cNvSpPr>
          <a:spLocks noChangeShapeType="1"/>
        </xdr:cNvSpPr>
      </xdr:nvSpPr>
      <xdr:spPr bwMode="auto">
        <a:xfrm>
          <a:off x="2730500" y="4424680"/>
          <a:ext cx="1102360" cy="1016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editAs="oneCell">
    <xdr:from>
      <xdr:col>2</xdr:col>
      <xdr:colOff>1054100</xdr:colOff>
      <xdr:row>62</xdr:row>
      <xdr:rowOff>88900</xdr:rowOff>
    </xdr:from>
    <xdr:to>
      <xdr:col>2</xdr:col>
      <xdr:colOff>1054100</xdr:colOff>
      <xdr:row>65</xdr:row>
      <xdr:rowOff>83818</xdr:rowOff>
    </xdr:to>
    <xdr:pic>
      <xdr:nvPicPr>
        <xdr:cNvPr id="84" name="Picture 83" descr="Curve - no background with color croppe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0" y="12433300"/>
          <a:ext cx="1069340" cy="947418"/>
        </a:xfrm>
        <a:prstGeom prst="rect">
          <a:avLst/>
        </a:prstGeom>
      </xdr:spPr>
    </xdr:pic>
    <xdr:clientData/>
  </xdr:twoCellAnchor>
  <xdr:twoCellAnchor>
    <xdr:from>
      <xdr:col>5</xdr:col>
      <xdr:colOff>0</xdr:colOff>
      <xdr:row>34</xdr:row>
      <xdr:rowOff>101600</xdr:rowOff>
    </xdr:from>
    <xdr:to>
      <xdr:col>7</xdr:col>
      <xdr:colOff>12700</xdr:colOff>
      <xdr:row>34</xdr:row>
      <xdr:rowOff>114300</xdr:rowOff>
    </xdr:to>
    <xdr:cxnSp macro="">
      <xdr:nvCxnSpPr>
        <xdr:cNvPr id="85" name="Straight Connector 84"/>
        <xdr:cNvCxnSpPr/>
      </xdr:nvCxnSpPr>
      <xdr:spPr>
        <a:xfrm flipV="1">
          <a:off x="4419600" y="8521700"/>
          <a:ext cx="22479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0</xdr:colOff>
      <xdr:row>28</xdr:row>
      <xdr:rowOff>76200</xdr:rowOff>
    </xdr:from>
    <xdr:to>
      <xdr:col>5</xdr:col>
      <xdr:colOff>457200</xdr:colOff>
      <xdr:row>28</xdr:row>
      <xdr:rowOff>88900</xdr:rowOff>
    </xdr:to>
    <xdr:cxnSp macro="">
      <xdr:nvCxnSpPr>
        <xdr:cNvPr id="86" name="Straight Connector 85"/>
        <xdr:cNvCxnSpPr>
          <a:endCxn id="3" idx="0"/>
        </xdr:cNvCxnSpPr>
      </xdr:nvCxnSpPr>
      <xdr:spPr>
        <a:xfrm flipV="1">
          <a:off x="2730500" y="5638800"/>
          <a:ext cx="4572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0</xdr:colOff>
      <xdr:row>31</xdr:row>
      <xdr:rowOff>88900</xdr:rowOff>
    </xdr:from>
    <xdr:to>
      <xdr:col>5</xdr:col>
      <xdr:colOff>431800</xdr:colOff>
      <xdr:row>31</xdr:row>
      <xdr:rowOff>88900</xdr:rowOff>
    </xdr:to>
    <xdr:cxnSp macro="">
      <xdr:nvCxnSpPr>
        <xdr:cNvPr id="87" name="Straight Connector 86"/>
        <xdr:cNvCxnSpPr/>
      </xdr:nvCxnSpPr>
      <xdr:spPr>
        <a:xfrm>
          <a:off x="2730500" y="6248400"/>
          <a:ext cx="431800" cy="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12700</xdr:colOff>
      <xdr:row>37</xdr:row>
      <xdr:rowOff>101600</xdr:rowOff>
    </xdr:from>
    <xdr:to>
      <xdr:col>5</xdr:col>
      <xdr:colOff>444500</xdr:colOff>
      <xdr:row>37</xdr:row>
      <xdr:rowOff>101600</xdr:rowOff>
    </xdr:to>
    <xdr:cxnSp macro="">
      <xdr:nvCxnSpPr>
        <xdr:cNvPr id="88" name="Straight Connector 87"/>
        <xdr:cNvCxnSpPr/>
      </xdr:nvCxnSpPr>
      <xdr:spPr>
        <a:xfrm>
          <a:off x="2743200" y="7467600"/>
          <a:ext cx="431800" cy="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0</xdr:colOff>
      <xdr:row>14</xdr:row>
      <xdr:rowOff>228600</xdr:rowOff>
    </xdr:from>
    <xdr:to>
      <xdr:col>8</xdr:col>
      <xdr:colOff>393700</xdr:colOff>
      <xdr:row>14</xdr:row>
      <xdr:rowOff>228600</xdr:rowOff>
    </xdr:to>
    <xdr:sp macro="" textlink="">
      <xdr:nvSpPr>
        <xdr:cNvPr id="89" name="Line 114"/>
        <xdr:cNvSpPr>
          <a:spLocks noChangeShapeType="1"/>
        </xdr:cNvSpPr>
      </xdr:nvSpPr>
      <xdr:spPr bwMode="auto">
        <a:xfrm>
          <a:off x="6946900" y="3340100"/>
          <a:ext cx="3937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0</xdr:colOff>
      <xdr:row>22</xdr:row>
      <xdr:rowOff>88900</xdr:rowOff>
    </xdr:from>
    <xdr:to>
      <xdr:col>8</xdr:col>
      <xdr:colOff>393700</xdr:colOff>
      <xdr:row>22</xdr:row>
      <xdr:rowOff>88900</xdr:rowOff>
    </xdr:to>
    <xdr:sp macro="" textlink="">
      <xdr:nvSpPr>
        <xdr:cNvPr id="90" name="Line 114"/>
        <xdr:cNvSpPr>
          <a:spLocks noChangeShapeType="1"/>
        </xdr:cNvSpPr>
      </xdr:nvSpPr>
      <xdr:spPr bwMode="auto">
        <a:xfrm>
          <a:off x="7543800" y="6121400"/>
          <a:ext cx="3937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381000</xdr:colOff>
      <xdr:row>14</xdr:row>
      <xdr:rowOff>215900</xdr:rowOff>
    </xdr:from>
    <xdr:to>
      <xdr:col>8</xdr:col>
      <xdr:colOff>393700</xdr:colOff>
      <xdr:row>22</xdr:row>
      <xdr:rowOff>88900</xdr:rowOff>
    </xdr:to>
    <xdr:sp macro="" textlink="">
      <xdr:nvSpPr>
        <xdr:cNvPr id="91" name="Line 113"/>
        <xdr:cNvSpPr>
          <a:spLocks noChangeShapeType="1"/>
        </xdr:cNvSpPr>
      </xdr:nvSpPr>
      <xdr:spPr bwMode="auto">
        <a:xfrm>
          <a:off x="7327900" y="3327400"/>
          <a:ext cx="12700" cy="24384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381000</xdr:colOff>
      <xdr:row>16</xdr:row>
      <xdr:rowOff>76200</xdr:rowOff>
    </xdr:from>
    <xdr:to>
      <xdr:col>9</xdr:col>
      <xdr:colOff>0</xdr:colOff>
      <xdr:row>16</xdr:row>
      <xdr:rowOff>76200</xdr:rowOff>
    </xdr:to>
    <xdr:sp macro="" textlink="">
      <xdr:nvSpPr>
        <xdr:cNvPr id="92" name="Line 112"/>
        <xdr:cNvSpPr>
          <a:spLocks noChangeShapeType="1"/>
        </xdr:cNvSpPr>
      </xdr:nvSpPr>
      <xdr:spPr bwMode="auto">
        <a:xfrm flipV="1">
          <a:off x="7327900" y="3987800"/>
          <a:ext cx="4445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5</xdr:col>
      <xdr:colOff>1397000</xdr:colOff>
      <xdr:row>42</xdr:row>
      <xdr:rowOff>88900</xdr:rowOff>
    </xdr:from>
    <xdr:to>
      <xdr:col>7</xdr:col>
      <xdr:colOff>12700</xdr:colOff>
      <xdr:row>42</xdr:row>
      <xdr:rowOff>101600</xdr:rowOff>
    </xdr:to>
    <xdr:cxnSp macro="">
      <xdr:nvCxnSpPr>
        <xdr:cNvPr id="93" name="Straight Connector 92"/>
        <xdr:cNvCxnSpPr/>
      </xdr:nvCxnSpPr>
      <xdr:spPr>
        <a:xfrm>
          <a:off x="5816600" y="10274300"/>
          <a:ext cx="850900" cy="1270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25400</xdr:colOff>
      <xdr:row>47</xdr:row>
      <xdr:rowOff>101600</xdr:rowOff>
    </xdr:from>
    <xdr:to>
      <xdr:col>6</xdr:col>
      <xdr:colOff>406400</xdr:colOff>
      <xdr:row>47</xdr:row>
      <xdr:rowOff>101600</xdr:rowOff>
    </xdr:to>
    <xdr:cxnSp macro="">
      <xdr:nvCxnSpPr>
        <xdr:cNvPr id="95" name="Straight Connector 94"/>
        <xdr:cNvCxnSpPr/>
      </xdr:nvCxnSpPr>
      <xdr:spPr>
        <a:xfrm>
          <a:off x="5854700" y="11290300"/>
          <a:ext cx="381000" cy="0"/>
        </a:xfrm>
        <a:prstGeom prst="line">
          <a:avLst/>
        </a:prstGeom>
        <a:ln w="22225">
          <a:solidFill>
            <a:schemeClr val="tx1"/>
          </a:solidFill>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393700</xdr:colOff>
      <xdr:row>42</xdr:row>
      <xdr:rowOff>101600</xdr:rowOff>
    </xdr:from>
    <xdr:to>
      <xdr:col>6</xdr:col>
      <xdr:colOff>406400</xdr:colOff>
      <xdr:row>47</xdr:row>
      <xdr:rowOff>76200</xdr:rowOff>
    </xdr:to>
    <xdr:sp macro="" textlink="">
      <xdr:nvSpPr>
        <xdr:cNvPr id="97" name="Line 3"/>
        <xdr:cNvSpPr>
          <a:spLocks noChangeShapeType="1"/>
        </xdr:cNvSpPr>
      </xdr:nvSpPr>
      <xdr:spPr bwMode="auto">
        <a:xfrm>
          <a:off x="6223000" y="10287000"/>
          <a:ext cx="12700" cy="977900"/>
        </a:xfrm>
        <a:prstGeom prst="line">
          <a:avLst/>
        </a:prstGeom>
        <a:noFill/>
        <a:ln w="222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114300</xdr:colOff>
      <xdr:row>14</xdr:row>
      <xdr:rowOff>419100</xdr:rowOff>
    </xdr:from>
    <xdr:to>
      <xdr:col>7</xdr:col>
      <xdr:colOff>508000</xdr:colOff>
      <xdr:row>14</xdr:row>
      <xdr:rowOff>419100</xdr:rowOff>
    </xdr:to>
    <xdr:sp macro="" textlink="">
      <xdr:nvSpPr>
        <xdr:cNvPr id="94" name="Line 114"/>
        <xdr:cNvSpPr>
          <a:spLocks noChangeShapeType="1"/>
        </xdr:cNvSpPr>
      </xdr:nvSpPr>
      <xdr:spPr bwMode="auto">
        <a:xfrm>
          <a:off x="6946900" y="3340100"/>
          <a:ext cx="3937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266700</xdr:colOff>
      <xdr:row>15</xdr:row>
      <xdr:rowOff>139700</xdr:rowOff>
    </xdr:from>
    <xdr:to>
      <xdr:col>7</xdr:col>
      <xdr:colOff>660400</xdr:colOff>
      <xdr:row>15</xdr:row>
      <xdr:rowOff>139700</xdr:rowOff>
    </xdr:to>
    <xdr:sp macro="" textlink="">
      <xdr:nvSpPr>
        <xdr:cNvPr id="96" name="Line 114"/>
        <xdr:cNvSpPr>
          <a:spLocks noChangeShapeType="1"/>
        </xdr:cNvSpPr>
      </xdr:nvSpPr>
      <xdr:spPr bwMode="auto">
        <a:xfrm>
          <a:off x="7099300" y="3492500"/>
          <a:ext cx="3937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7</xdr:col>
      <xdr:colOff>1054100</xdr:colOff>
      <xdr:row>19</xdr:row>
      <xdr:rowOff>101600</xdr:rowOff>
    </xdr:from>
    <xdr:to>
      <xdr:col>8</xdr:col>
      <xdr:colOff>368300</xdr:colOff>
      <xdr:row>19</xdr:row>
      <xdr:rowOff>101600</xdr:rowOff>
    </xdr:to>
    <xdr:sp macro="" textlink="">
      <xdr:nvSpPr>
        <xdr:cNvPr id="98" name="Line 114"/>
        <xdr:cNvSpPr>
          <a:spLocks noChangeShapeType="1"/>
        </xdr:cNvSpPr>
      </xdr:nvSpPr>
      <xdr:spPr bwMode="auto">
        <a:xfrm>
          <a:off x="7886700" y="4775200"/>
          <a:ext cx="3937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12700</xdr:colOff>
      <xdr:row>50</xdr:row>
      <xdr:rowOff>101600</xdr:rowOff>
    </xdr:from>
    <xdr:to>
      <xdr:col>9</xdr:col>
      <xdr:colOff>0</xdr:colOff>
      <xdr:row>50</xdr:row>
      <xdr:rowOff>114300</xdr:rowOff>
    </xdr:to>
    <xdr:sp macro="" textlink="">
      <xdr:nvSpPr>
        <xdr:cNvPr id="99" name="Line 130"/>
        <xdr:cNvSpPr>
          <a:spLocks noChangeShapeType="1"/>
        </xdr:cNvSpPr>
      </xdr:nvSpPr>
      <xdr:spPr bwMode="auto">
        <a:xfrm>
          <a:off x="7924800" y="11633200"/>
          <a:ext cx="812800" cy="127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12700</xdr:colOff>
      <xdr:row>53</xdr:row>
      <xdr:rowOff>88900</xdr:rowOff>
    </xdr:from>
    <xdr:to>
      <xdr:col>8</xdr:col>
      <xdr:colOff>482600</xdr:colOff>
      <xdr:row>53</xdr:row>
      <xdr:rowOff>88900</xdr:rowOff>
    </xdr:to>
    <xdr:sp macro="" textlink="">
      <xdr:nvSpPr>
        <xdr:cNvPr id="100" name="Line 130"/>
        <xdr:cNvSpPr>
          <a:spLocks noChangeShapeType="1"/>
        </xdr:cNvSpPr>
      </xdr:nvSpPr>
      <xdr:spPr bwMode="auto">
        <a:xfrm>
          <a:off x="7924800" y="12217400"/>
          <a:ext cx="4699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twoCellAnchor>
    <xdr:from>
      <xdr:col>8</xdr:col>
      <xdr:colOff>469900</xdr:colOff>
      <xdr:row>50</xdr:row>
      <xdr:rowOff>101600</xdr:rowOff>
    </xdr:from>
    <xdr:to>
      <xdr:col>8</xdr:col>
      <xdr:colOff>482600</xdr:colOff>
      <xdr:row>53</xdr:row>
      <xdr:rowOff>76200</xdr:rowOff>
    </xdr:to>
    <xdr:sp macro="" textlink="">
      <xdr:nvSpPr>
        <xdr:cNvPr id="101" name="Line 131"/>
        <xdr:cNvSpPr>
          <a:spLocks noChangeShapeType="1"/>
        </xdr:cNvSpPr>
      </xdr:nvSpPr>
      <xdr:spPr bwMode="auto">
        <a:xfrm>
          <a:off x="8382000" y="11633200"/>
          <a:ext cx="12700" cy="5715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ventorycurve.com/GMROI.html" TargetMode="External"/><Relationship Id="rId4" Type="http://schemas.openxmlformats.org/officeDocument/2006/relationships/hyperlink" Target="http://www.inventorycurve.com/Cash_to_Cash_Cycle.html" TargetMode="External"/><Relationship Id="rId5" Type="http://schemas.openxmlformats.org/officeDocument/2006/relationships/drawing" Target="../drawings/drawing1.xml"/><Relationship Id="rId1" Type="http://schemas.openxmlformats.org/officeDocument/2006/relationships/hyperlink" Target="http://www.inventorycurve.com" TargetMode="External"/><Relationship Id="rId2" Type="http://schemas.openxmlformats.org/officeDocument/2006/relationships/hyperlink" Target="http://www.inventorycurve.com/Strategic_Profit_Model.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4" Type="http://schemas.openxmlformats.org/officeDocument/2006/relationships/vmlDrawing" Target="../drawings/vmlDrawing1.vml"/><Relationship Id="rId5" Type="http://schemas.openxmlformats.org/officeDocument/2006/relationships/ctrlProp" Target="../ctrlProps/ctrlProp1.xml"/><Relationship Id="rId6" Type="http://schemas.openxmlformats.org/officeDocument/2006/relationships/ctrlProp" Target="../ctrlProps/ctrlProp2.xml"/><Relationship Id="rId7" Type="http://schemas.openxmlformats.org/officeDocument/2006/relationships/ctrlProp" Target="../ctrlProps/ctrlProp3.xml"/><Relationship Id="rId8" Type="http://schemas.openxmlformats.org/officeDocument/2006/relationships/ctrlProp" Target="../ctrlProps/ctrlProp4.xml"/><Relationship Id="rId1" Type="http://schemas.openxmlformats.org/officeDocument/2006/relationships/hyperlink" Target="http://www.inventorycurve.com" TargetMode="External"/><Relationship Id="rId2" Type="http://schemas.openxmlformats.org/officeDocument/2006/relationships/hyperlink" Target="http://www.inventorycurv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inventorycurve.com"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inventorycurve.com"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www.inventorycurve.com"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fitToPage="1"/>
  </sheetPr>
  <dimension ref="A1:O47"/>
  <sheetViews>
    <sheetView showGridLines="0" showRowColHeaders="0" tabSelected="1" showRuler="0" zoomScale="125" zoomScaleNormal="125" zoomScalePageLayoutView="125" workbookViewId="0">
      <selection activeCell="A11" sqref="A11:A13"/>
    </sheetView>
  </sheetViews>
  <sheetFormatPr baseColWidth="10" defaultColWidth="0" defaultRowHeight="15" zeroHeight="1" x14ac:dyDescent="0"/>
  <cols>
    <col min="1" max="1" width="10.83203125" customWidth="1"/>
    <col min="2" max="2" width="4.33203125" customWidth="1"/>
    <col min="3" max="7" width="10.83203125" customWidth="1"/>
    <col min="8" max="8" width="5.1640625" customWidth="1"/>
    <col min="9" max="13" width="10.83203125" customWidth="1"/>
    <col min="14" max="14" width="12.6640625" customWidth="1"/>
    <col min="15" max="15" width="5.1640625" customWidth="1"/>
    <col min="16" max="16384" width="10.83203125" hidden="1"/>
  </cols>
  <sheetData>
    <row r="1" spans="1:14" ht="30">
      <c r="H1" s="58" t="s">
        <v>104</v>
      </c>
      <c r="N1" s="59" t="s">
        <v>57</v>
      </c>
    </row>
    <row r="2" spans="1:14" ht="18">
      <c r="H2" s="58"/>
    </row>
    <row r="3" spans="1:14" ht="18">
      <c r="H3" s="58"/>
    </row>
    <row r="4" spans="1:14" ht="18">
      <c r="H4" s="58"/>
    </row>
    <row r="5" spans="1:14" ht="18">
      <c r="H5" s="58"/>
      <c r="M5" s="305" t="s">
        <v>58</v>
      </c>
      <c r="N5" s="305"/>
    </row>
    <row r="6" spans="1:14" ht="16" thickBot="1">
      <c r="B6" s="60"/>
    </row>
    <row r="7" spans="1:14" ht="16" customHeight="1">
      <c r="A7" s="61" t="s">
        <v>59</v>
      </c>
      <c r="C7" s="140" t="s">
        <v>62</v>
      </c>
      <c r="D7" s="99" t="s">
        <v>56</v>
      </c>
      <c r="E7" s="99"/>
      <c r="F7" s="99"/>
      <c r="G7" s="99"/>
      <c r="H7" s="99"/>
      <c r="I7" s="99"/>
      <c r="J7" s="99"/>
      <c r="K7" s="99"/>
      <c r="L7" s="99"/>
      <c r="M7" s="99"/>
      <c r="N7" s="100"/>
    </row>
    <row r="8" spans="1:14" ht="31" customHeight="1">
      <c r="C8" s="296" t="s">
        <v>135</v>
      </c>
      <c r="D8" s="297"/>
      <c r="E8" s="297"/>
      <c r="F8" s="297"/>
      <c r="G8" s="297"/>
      <c r="H8" s="297"/>
      <c r="I8" s="297"/>
      <c r="J8" s="297"/>
      <c r="K8" s="297"/>
      <c r="L8" s="297"/>
      <c r="M8" s="297"/>
      <c r="N8" s="151"/>
    </row>
    <row r="9" spans="1:14" ht="13" customHeight="1">
      <c r="C9" s="252"/>
      <c r="D9" s="253"/>
      <c r="E9" s="253"/>
      <c r="F9" s="253"/>
      <c r="G9" s="253"/>
      <c r="H9" s="253"/>
      <c r="I9" s="253"/>
      <c r="J9" s="253"/>
      <c r="K9" s="253"/>
      <c r="L9" s="253"/>
      <c r="M9" s="253"/>
      <c r="N9" s="151"/>
    </row>
    <row r="10" spans="1:14" ht="21" customHeight="1" thickBot="1">
      <c r="C10" s="296" t="s">
        <v>176</v>
      </c>
      <c r="D10" s="297"/>
      <c r="E10" s="297"/>
      <c r="F10" s="297"/>
      <c r="G10" s="297"/>
      <c r="H10" s="297"/>
      <c r="I10" s="297"/>
      <c r="J10" s="297"/>
      <c r="K10" s="297"/>
      <c r="L10" s="297"/>
      <c r="M10" s="297"/>
      <c r="N10" s="308"/>
    </row>
    <row r="11" spans="1:14" ht="10" customHeight="1">
      <c r="A11" s="293" t="s">
        <v>105</v>
      </c>
      <c r="C11" s="123"/>
      <c r="D11" s="124"/>
      <c r="E11" s="124"/>
      <c r="F11" s="124"/>
      <c r="G11" s="124"/>
      <c r="H11" s="124"/>
      <c r="I11" s="124"/>
      <c r="J11" s="124"/>
      <c r="K11" s="124"/>
      <c r="L11" s="124"/>
      <c r="M11" s="124"/>
      <c r="N11" s="125"/>
    </row>
    <row r="12" spans="1:14" ht="30" customHeight="1">
      <c r="A12" s="294"/>
      <c r="C12" s="306" t="s">
        <v>136</v>
      </c>
      <c r="D12" s="307"/>
      <c r="E12" s="307"/>
      <c r="F12" s="307"/>
      <c r="G12" s="307"/>
      <c r="H12" s="307"/>
      <c r="I12" s="307"/>
      <c r="J12" s="307"/>
      <c r="K12" s="307"/>
      <c r="L12" s="307"/>
      <c r="M12" s="307"/>
      <c r="N12" s="152"/>
    </row>
    <row r="13" spans="1:14" ht="16" customHeight="1" thickBot="1">
      <c r="A13" s="295"/>
      <c r="C13" s="101"/>
      <c r="D13" s="102"/>
      <c r="E13" s="102"/>
      <c r="F13" s="102"/>
      <c r="G13" s="102"/>
      <c r="H13" s="102"/>
      <c r="I13" s="102"/>
      <c r="J13" s="102"/>
      <c r="K13" s="102"/>
      <c r="L13" s="102"/>
      <c r="M13" s="102"/>
      <c r="N13" s="103"/>
    </row>
    <row r="14" spans="1:14" ht="16" thickBot="1">
      <c r="C14" s="128" t="s">
        <v>125</v>
      </c>
      <c r="D14" s="93"/>
      <c r="E14" s="93"/>
      <c r="F14" s="93"/>
      <c r="G14" s="93"/>
      <c r="H14" s="93"/>
      <c r="I14" s="93"/>
      <c r="J14" s="93"/>
      <c r="K14" s="93"/>
      <c r="L14" s="93"/>
      <c r="M14" s="93"/>
      <c r="N14" s="104"/>
    </row>
    <row r="15" spans="1:14" ht="34" customHeight="1">
      <c r="A15" s="293" t="s">
        <v>110</v>
      </c>
      <c r="C15" s="296" t="s">
        <v>128</v>
      </c>
      <c r="D15" s="297"/>
      <c r="E15" s="297"/>
      <c r="F15" s="297"/>
      <c r="G15" s="297"/>
      <c r="H15" s="297"/>
      <c r="I15" s="297"/>
      <c r="J15" s="297"/>
      <c r="K15" s="297"/>
      <c r="L15" s="297"/>
      <c r="M15" s="297"/>
      <c r="N15" s="151"/>
    </row>
    <row r="16" spans="1:14" ht="16" customHeight="1">
      <c r="A16" s="294"/>
      <c r="C16" s="62"/>
      <c r="D16" s="48"/>
      <c r="E16" s="48"/>
      <c r="F16" s="48"/>
      <c r="G16" s="48"/>
      <c r="H16" s="48"/>
      <c r="I16" s="48"/>
      <c r="J16" s="48"/>
      <c r="K16" s="48"/>
      <c r="L16" s="48"/>
      <c r="M16" s="48"/>
      <c r="N16" s="63"/>
    </row>
    <row r="17" spans="1:14" ht="16" thickBot="1">
      <c r="A17" s="295"/>
      <c r="C17" s="62" t="s">
        <v>137</v>
      </c>
      <c r="D17" s="48"/>
      <c r="E17" s="48"/>
      <c r="F17" s="48"/>
      <c r="G17" s="48"/>
      <c r="H17" s="48"/>
      <c r="I17" s="48"/>
      <c r="J17" s="48"/>
      <c r="K17" s="48"/>
      <c r="L17" s="48"/>
      <c r="M17" s="48"/>
      <c r="N17" s="63"/>
    </row>
    <row r="18" spans="1:14" ht="16" thickBot="1">
      <c r="C18" s="62"/>
      <c r="D18" s="48"/>
      <c r="E18" s="48"/>
      <c r="F18" s="48"/>
      <c r="G18" s="48"/>
      <c r="H18" s="48"/>
      <c r="I18" s="48"/>
      <c r="J18" s="48"/>
      <c r="K18" s="48"/>
      <c r="L18" s="48"/>
      <c r="M18" s="48"/>
      <c r="N18" s="63"/>
    </row>
    <row r="19" spans="1:14">
      <c r="A19" s="302" t="s">
        <v>111</v>
      </c>
      <c r="C19" s="62" t="s">
        <v>106</v>
      </c>
      <c r="D19" s="48"/>
      <c r="E19" s="48"/>
      <c r="F19" s="48"/>
      <c r="G19" s="48"/>
      <c r="H19" s="48"/>
      <c r="I19" s="48"/>
      <c r="J19" s="48"/>
      <c r="K19" s="48"/>
      <c r="L19" s="48"/>
      <c r="M19" s="48"/>
      <c r="N19" s="63"/>
    </row>
    <row r="20" spans="1:14">
      <c r="A20" s="303"/>
      <c r="C20" s="62"/>
      <c r="D20" s="292" t="s">
        <v>0</v>
      </c>
      <c r="E20" s="292"/>
      <c r="F20" s="48"/>
      <c r="G20" s="48"/>
      <c r="H20" s="48"/>
      <c r="I20" s="48"/>
      <c r="J20" s="48"/>
      <c r="K20" s="48"/>
      <c r="L20" s="48"/>
      <c r="M20" s="48"/>
      <c r="N20" s="63"/>
    </row>
    <row r="21" spans="1:14" ht="16" thickBot="1">
      <c r="A21" s="304"/>
      <c r="C21" s="62" t="s">
        <v>56</v>
      </c>
      <c r="D21" s="292" t="s">
        <v>87</v>
      </c>
      <c r="E21" s="292"/>
      <c r="F21" s="48"/>
      <c r="G21" s="48"/>
      <c r="H21" s="48"/>
      <c r="I21" s="48"/>
      <c r="J21" s="48"/>
      <c r="K21" s="48"/>
      <c r="L21" s="48"/>
      <c r="M21" s="48"/>
      <c r="N21" s="63"/>
    </row>
    <row r="22" spans="1:14">
      <c r="C22" s="62"/>
      <c r="D22" s="292" t="s">
        <v>96</v>
      </c>
      <c r="E22" s="292"/>
      <c r="F22" s="48"/>
      <c r="G22" s="48"/>
      <c r="H22" s="48"/>
      <c r="I22" s="48"/>
      <c r="J22" s="48"/>
      <c r="K22" s="48"/>
      <c r="L22" s="48"/>
      <c r="M22" s="48"/>
      <c r="N22" s="63"/>
    </row>
    <row r="23" spans="1:14" ht="16" thickBot="1">
      <c r="C23" s="64"/>
      <c r="D23" s="51"/>
      <c r="E23" s="51"/>
      <c r="F23" s="51"/>
      <c r="G23" s="51"/>
      <c r="H23" s="51"/>
      <c r="I23" s="51"/>
      <c r="J23" s="51"/>
      <c r="K23" s="51"/>
      <c r="L23" s="51"/>
      <c r="M23" s="51"/>
      <c r="N23" s="65"/>
    </row>
    <row r="24" spans="1:14">
      <c r="C24" s="128" t="s">
        <v>126</v>
      </c>
      <c r="D24" s="93"/>
      <c r="E24" s="93"/>
      <c r="F24" s="93"/>
      <c r="G24" s="93"/>
      <c r="H24" s="93"/>
      <c r="I24" s="93"/>
      <c r="J24" s="93"/>
      <c r="K24" s="93"/>
      <c r="L24" s="93"/>
      <c r="M24" s="93"/>
      <c r="N24" s="104"/>
    </row>
    <row r="25" spans="1:14" ht="15" customHeight="1">
      <c r="C25" s="62" t="s">
        <v>107</v>
      </c>
      <c r="D25" s="48"/>
      <c r="E25" s="48"/>
      <c r="F25" s="48"/>
      <c r="G25" s="48"/>
      <c r="H25" s="48"/>
      <c r="I25" s="48"/>
      <c r="J25" s="48"/>
      <c r="K25" s="48"/>
      <c r="L25" s="48"/>
      <c r="M25" s="48"/>
      <c r="N25" s="63"/>
    </row>
    <row r="26" spans="1:14">
      <c r="C26" s="62"/>
      <c r="D26" s="48"/>
      <c r="E26" s="48"/>
      <c r="F26" s="48"/>
      <c r="G26" s="48"/>
      <c r="H26" s="48"/>
      <c r="I26" s="48"/>
      <c r="J26" s="48"/>
      <c r="K26" s="48"/>
      <c r="L26" s="48"/>
      <c r="M26" s="48"/>
      <c r="N26" s="63"/>
    </row>
    <row r="27" spans="1:14" ht="15" customHeight="1">
      <c r="C27" s="62" t="s">
        <v>108</v>
      </c>
      <c r="D27" s="48"/>
      <c r="E27" s="48"/>
      <c r="F27" s="48"/>
      <c r="G27" s="48"/>
      <c r="H27" s="48"/>
      <c r="I27" s="48"/>
      <c r="J27" s="48"/>
      <c r="K27" s="48"/>
      <c r="L27" s="48"/>
      <c r="M27" s="48"/>
      <c r="N27" s="63"/>
    </row>
    <row r="28" spans="1:14">
      <c r="C28" s="62"/>
      <c r="D28" s="48" t="s">
        <v>109</v>
      </c>
      <c r="E28" s="48"/>
      <c r="F28" s="48"/>
      <c r="G28" s="48"/>
      <c r="H28" s="48"/>
      <c r="I28" s="48"/>
      <c r="J28" s="48"/>
      <c r="K28" s="48"/>
      <c r="L28" s="48"/>
      <c r="M28" s="48"/>
      <c r="N28" s="63"/>
    </row>
    <row r="29" spans="1:14">
      <c r="C29" s="62"/>
      <c r="D29" s="48" t="s">
        <v>119</v>
      </c>
      <c r="E29" s="48"/>
      <c r="F29" s="48"/>
      <c r="G29" s="48"/>
      <c r="H29" s="48"/>
      <c r="I29" s="48"/>
      <c r="J29" s="48"/>
      <c r="K29" s="48"/>
      <c r="L29" s="48"/>
      <c r="M29" s="48"/>
      <c r="N29" s="63"/>
    </row>
    <row r="30" spans="1:14">
      <c r="C30" s="298" t="s">
        <v>167</v>
      </c>
      <c r="D30" s="299"/>
      <c r="E30" s="299"/>
      <c r="F30" s="299"/>
      <c r="G30" s="299"/>
      <c r="H30" s="299"/>
      <c r="I30" s="299"/>
      <c r="J30" s="299"/>
      <c r="K30" s="48"/>
      <c r="L30" s="48"/>
      <c r="M30" s="48"/>
      <c r="N30" s="63"/>
    </row>
    <row r="31" spans="1:14">
      <c r="C31" s="62"/>
      <c r="D31" s="48" t="s">
        <v>168</v>
      </c>
      <c r="E31" s="48"/>
      <c r="F31" s="48"/>
      <c r="G31" s="48"/>
      <c r="H31" s="48"/>
      <c r="I31" s="48"/>
      <c r="J31" s="48"/>
      <c r="K31" s="48"/>
      <c r="L31" s="48"/>
      <c r="M31" s="48"/>
      <c r="N31" s="63"/>
    </row>
    <row r="32" spans="1:14">
      <c r="C32" s="62"/>
      <c r="D32" s="300" t="s">
        <v>169</v>
      </c>
      <c r="E32" s="300"/>
      <c r="F32" s="300"/>
      <c r="G32" s="300"/>
      <c r="H32" s="300"/>
      <c r="I32" s="300"/>
      <c r="J32" s="300"/>
      <c r="K32" s="300"/>
      <c r="L32" s="300"/>
      <c r="M32" s="300"/>
      <c r="N32" s="301"/>
    </row>
    <row r="33" spans="3:14" ht="16" thickBot="1">
      <c r="C33" s="64"/>
      <c r="D33" s="51"/>
      <c r="E33" s="51"/>
      <c r="F33" s="51"/>
      <c r="G33" s="51"/>
      <c r="H33" s="51"/>
      <c r="I33" s="51"/>
      <c r="J33" s="51"/>
      <c r="K33" s="51"/>
      <c r="L33" s="51"/>
      <c r="M33" s="51"/>
      <c r="N33" s="65"/>
    </row>
    <row r="34" spans="3:14">
      <c r="C34" s="128" t="s">
        <v>127</v>
      </c>
      <c r="D34" s="93"/>
      <c r="E34" s="93"/>
      <c r="F34" s="93"/>
      <c r="G34" s="93"/>
      <c r="H34" s="93"/>
      <c r="I34" s="93"/>
      <c r="J34" s="93"/>
      <c r="K34" s="93"/>
      <c r="L34" s="93"/>
      <c r="M34" s="93"/>
      <c r="N34" s="104"/>
    </row>
    <row r="35" spans="3:14">
      <c r="C35" s="298" t="s">
        <v>121</v>
      </c>
      <c r="D35" s="299"/>
      <c r="E35" s="299"/>
      <c r="F35" s="299"/>
      <c r="G35" s="299"/>
      <c r="H35" s="299"/>
      <c r="I35" s="299"/>
      <c r="J35" s="299"/>
      <c r="K35" s="299"/>
      <c r="L35" s="299"/>
      <c r="M35" s="299"/>
      <c r="N35" s="63"/>
    </row>
    <row r="36" spans="3:14">
      <c r="C36" s="298" t="s">
        <v>122</v>
      </c>
      <c r="D36" s="299"/>
      <c r="E36" s="299"/>
      <c r="F36" s="299"/>
      <c r="G36" s="299"/>
      <c r="H36" s="299"/>
      <c r="I36" s="299"/>
      <c r="J36" s="299"/>
      <c r="K36" s="299"/>
      <c r="L36" s="299"/>
      <c r="M36" s="299"/>
      <c r="N36" s="63"/>
    </row>
    <row r="37" spans="3:14" ht="30" customHeight="1">
      <c r="C37" s="296" t="s">
        <v>120</v>
      </c>
      <c r="D37" s="297"/>
      <c r="E37" s="297"/>
      <c r="F37" s="297"/>
      <c r="G37" s="297"/>
      <c r="H37" s="297"/>
      <c r="I37" s="297"/>
      <c r="J37" s="297"/>
      <c r="K37" s="297"/>
      <c r="L37" s="297"/>
      <c r="M37" s="297"/>
      <c r="N37" s="63"/>
    </row>
    <row r="38" spans="3:14">
      <c r="C38" s="298" t="s">
        <v>123</v>
      </c>
      <c r="D38" s="299"/>
      <c r="E38" s="299"/>
      <c r="F38" s="299"/>
      <c r="G38" s="299"/>
      <c r="H38" s="299"/>
      <c r="I38" s="299"/>
      <c r="J38" s="299"/>
      <c r="K38" s="299"/>
      <c r="L38" s="299"/>
      <c r="M38" s="299"/>
      <c r="N38" s="63"/>
    </row>
    <row r="39" spans="3:14">
      <c r="C39" s="298" t="s">
        <v>124</v>
      </c>
      <c r="D39" s="299"/>
      <c r="E39" s="299"/>
      <c r="F39" s="299"/>
      <c r="G39" s="299"/>
      <c r="H39" s="299"/>
      <c r="I39" s="299"/>
      <c r="J39" s="299"/>
      <c r="K39" s="299"/>
      <c r="L39" s="299"/>
      <c r="M39" s="299"/>
      <c r="N39" s="63"/>
    </row>
    <row r="40" spans="3:14" ht="16" thickBot="1">
      <c r="C40" s="64"/>
      <c r="D40" s="51"/>
      <c r="E40" s="51"/>
      <c r="F40" s="51"/>
      <c r="G40" s="51"/>
      <c r="H40" s="51"/>
      <c r="I40" s="51"/>
      <c r="J40" s="51"/>
      <c r="K40" s="51"/>
      <c r="L40" s="51"/>
      <c r="M40" s="51"/>
      <c r="N40" s="65"/>
    </row>
    <row r="41" spans="3:14"/>
    <row r="42" spans="3:14" ht="30">
      <c r="D42" s="59" t="s">
        <v>57</v>
      </c>
      <c r="G42" t="s">
        <v>103</v>
      </c>
    </row>
    <row r="43" spans="3:14"/>
    <row r="44" spans="3:14">
      <c r="E44" s="67" t="s">
        <v>101</v>
      </c>
      <c r="J44" s="291" t="s">
        <v>102</v>
      </c>
      <c r="K44" s="291"/>
      <c r="L44" s="291"/>
    </row>
    <row r="45" spans="3:14"/>
    <row r="46" spans="3:14"/>
    <row r="47" spans="3:14"/>
  </sheetData>
  <sheetProtection password="EB9C" sheet="1" objects="1" scenarios="1" selectLockedCells="1"/>
  <mergeCells count="19">
    <mergeCell ref="A11:A13"/>
    <mergeCell ref="A19:A21"/>
    <mergeCell ref="M5:N5"/>
    <mergeCell ref="C8:M8"/>
    <mergeCell ref="C12:M12"/>
    <mergeCell ref="C10:N10"/>
    <mergeCell ref="J44:L44"/>
    <mergeCell ref="D20:E20"/>
    <mergeCell ref="D21:E21"/>
    <mergeCell ref="D22:E22"/>
    <mergeCell ref="A15:A17"/>
    <mergeCell ref="C15:M15"/>
    <mergeCell ref="C35:M35"/>
    <mergeCell ref="C36:M36"/>
    <mergeCell ref="C37:M37"/>
    <mergeCell ref="C38:M38"/>
    <mergeCell ref="C39:M39"/>
    <mergeCell ref="C30:J30"/>
    <mergeCell ref="D32:N32"/>
  </mergeCells>
  <phoneticPr fontId="9" type="noConversion"/>
  <hyperlinks>
    <hyperlink ref="A15" location="'SPM - Basic'!A1" display="Basic SPM"/>
    <hyperlink ref="J44" r:id="rId1"/>
    <hyperlink ref="A11" location="'Data Entry'!A1" display="Data Entry Page"/>
    <hyperlink ref="D20" r:id="rId2"/>
    <hyperlink ref="D21" r:id="rId3"/>
    <hyperlink ref="D22" r:id="rId4"/>
    <hyperlink ref="A16" location="'SPM - Basic'!A1" display="Basic SPM"/>
    <hyperlink ref="A17" location="'SPM - Basic'!A1" display="Basic SPM"/>
    <hyperlink ref="A19" location="'SPM-Extended'!A1" display="Extended SPM"/>
    <hyperlink ref="A20" location="'SPM-Extended'!A1" display="Extended SPM"/>
    <hyperlink ref="A21" location="'SPM-Extended'!A1" display="Extended SPM"/>
  </hyperlinks>
  <pageMargins left="0.75" right="0.75" top="1" bottom="1" header="0.5" footer="0.5"/>
  <pageSetup scale="55" orientation="landscape" horizontalDpi="4294967292" verticalDpi="4294967292"/>
  <drawing r:id="rId5"/>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P81"/>
  <sheetViews>
    <sheetView showGridLines="0" showRowColHeaders="0" showRuler="0" topLeftCell="B38" zoomScale="125" zoomScaleNormal="125" zoomScalePageLayoutView="125" workbookViewId="0">
      <selection activeCell="G55" sqref="G55:G57"/>
    </sheetView>
  </sheetViews>
  <sheetFormatPr baseColWidth="10" defaultColWidth="0" defaultRowHeight="15" zeroHeight="1" x14ac:dyDescent="0"/>
  <cols>
    <col min="1" max="1" width="2.83203125" customWidth="1"/>
    <col min="2" max="2" width="25.6640625" customWidth="1"/>
    <col min="3" max="3" width="14.33203125" customWidth="1"/>
    <col min="4" max="4" width="13.5" customWidth="1"/>
    <col min="5" max="5" width="16.33203125" customWidth="1"/>
    <col min="6" max="6" width="10.83203125" customWidth="1"/>
    <col min="7" max="7" width="14.5" customWidth="1"/>
    <col min="8" max="8" width="10.83203125" customWidth="1"/>
    <col min="9" max="9" width="2.5" customWidth="1"/>
    <col min="10" max="10" width="11.83203125" hidden="1" customWidth="1"/>
    <col min="11" max="11" width="13.5" hidden="1" customWidth="1"/>
    <col min="12" max="15" width="11.83203125" hidden="1" customWidth="1"/>
    <col min="16" max="16" width="4.1640625" hidden="1" customWidth="1"/>
    <col min="17" max="16384" width="10.83203125" hidden="1"/>
  </cols>
  <sheetData>
    <row r="1" spans="2:12">
      <c r="B1" s="305" t="s">
        <v>67</v>
      </c>
      <c r="C1" s="305"/>
      <c r="D1" s="305"/>
      <c r="E1" s="305"/>
      <c r="F1" s="305"/>
      <c r="G1" s="305"/>
    </row>
    <row r="2" spans="2:12"/>
    <row r="3" spans="2:12">
      <c r="B3" s="67" t="s">
        <v>63</v>
      </c>
    </row>
    <row r="4" spans="2:12">
      <c r="B4" t="s">
        <v>60</v>
      </c>
      <c r="C4" s="314" t="s">
        <v>56</v>
      </c>
      <c r="D4" s="315"/>
      <c r="E4" s="315"/>
      <c r="F4" s="316"/>
    </row>
    <row r="5" spans="2:12">
      <c r="B5" t="s">
        <v>61</v>
      </c>
      <c r="C5" s="317" t="s">
        <v>56</v>
      </c>
      <c r="D5" s="318"/>
    </row>
    <row r="6" spans="2:12">
      <c r="B6" t="s">
        <v>62</v>
      </c>
      <c r="C6" s="319" t="s">
        <v>56</v>
      </c>
      <c r="D6" s="320"/>
      <c r="E6" s="320"/>
      <c r="F6" s="321"/>
    </row>
    <row r="7" spans="2:12"/>
    <row r="8" spans="2:12" ht="15" customHeight="1">
      <c r="B8" s="67" t="s">
        <v>159</v>
      </c>
    </row>
    <row r="9" spans="2:12">
      <c r="B9" t="s">
        <v>64</v>
      </c>
      <c r="C9" s="333" t="s">
        <v>56</v>
      </c>
      <c r="D9" s="334"/>
      <c r="E9" s="334"/>
      <c r="F9" s="335"/>
    </row>
    <row r="10" spans="2:12">
      <c r="B10" t="s">
        <v>66</v>
      </c>
      <c r="C10" s="150" t="s">
        <v>56</v>
      </c>
      <c r="D10" s="73"/>
      <c r="E10" s="73"/>
      <c r="F10" s="73"/>
    </row>
    <row r="11" spans="2:12">
      <c r="B11" t="s">
        <v>65</v>
      </c>
      <c r="C11" s="336" t="s">
        <v>56</v>
      </c>
      <c r="D11" s="337"/>
      <c r="E11" s="337"/>
      <c r="F11" s="338"/>
    </row>
    <row r="12" spans="2:12">
      <c r="B12" t="s">
        <v>69</v>
      </c>
      <c r="C12" s="332" t="s">
        <v>56</v>
      </c>
      <c r="D12" s="332"/>
      <c r="E12" s="332"/>
      <c r="F12" s="332"/>
      <c r="L12" s="66"/>
    </row>
    <row r="13" spans="2:12"/>
    <row r="14" spans="2:12">
      <c r="B14" s="67" t="s">
        <v>71</v>
      </c>
      <c r="D14" s="74" t="s">
        <v>72</v>
      </c>
    </row>
    <row r="15" spans="2:12" ht="15" customHeight="1">
      <c r="D15" t="s">
        <v>129</v>
      </c>
    </row>
    <row r="16" spans="2:12">
      <c r="D16" t="s">
        <v>73</v>
      </c>
    </row>
    <row r="17" spans="2:14">
      <c r="D17" t="s">
        <v>74</v>
      </c>
    </row>
    <row r="18" spans="2:14" ht="16" thickBot="1">
      <c r="M18" t="s">
        <v>118</v>
      </c>
    </row>
    <row r="19" spans="2:14" ht="16" thickBot="1">
      <c r="D19" s="322" t="s">
        <v>170</v>
      </c>
      <c r="E19" s="323"/>
      <c r="F19" s="324"/>
      <c r="G19" s="254"/>
      <c r="L19" s="141">
        <v>2</v>
      </c>
      <c r="M19" s="141" t="str">
        <f>IF(L19=1,"Thousands",IF(L19=2,"Millions","Actual"))</f>
        <v>Millions</v>
      </c>
    </row>
    <row r="20" spans="2:14" ht="16" thickBot="1">
      <c r="D20" s="257" t="s">
        <v>171</v>
      </c>
      <c r="E20" s="256" t="str">
        <f>'Data Entry'!$M$19</f>
        <v>Millions</v>
      </c>
      <c r="F20" s="258" t="s">
        <v>56</v>
      </c>
      <c r="G20" s="255"/>
    </row>
    <row r="21" spans="2:14">
      <c r="B21" s="75" t="s">
        <v>76</v>
      </c>
      <c r="C21" s="73"/>
      <c r="D21" s="73"/>
      <c r="E21" s="73"/>
      <c r="F21" s="73"/>
      <c r="G21" s="73"/>
    </row>
    <row r="22" spans="2:14" ht="16" thickBot="1">
      <c r="B22" s="75"/>
      <c r="C22" s="73"/>
      <c r="D22" s="73"/>
      <c r="E22" s="73"/>
      <c r="F22" s="73"/>
      <c r="G22" s="73"/>
    </row>
    <row r="23" spans="2:14" ht="31" customHeight="1">
      <c r="B23" s="128" t="s">
        <v>75</v>
      </c>
      <c r="C23" s="186"/>
      <c r="D23" s="343" t="s">
        <v>154</v>
      </c>
      <c r="E23" s="344"/>
      <c r="K23" t="s">
        <v>45</v>
      </c>
      <c r="L23" s="143" t="str">
        <f>IF(ISERROR(C26-SUM(E24:E25)),"-",C26-SUM(E24:E25))</f>
        <v>-</v>
      </c>
    </row>
    <row r="24" spans="2:14">
      <c r="B24" s="214" t="s">
        <v>46</v>
      </c>
      <c r="C24" s="215" t="s">
        <v>56</v>
      </c>
      <c r="D24" s="229" t="s">
        <v>43</v>
      </c>
      <c r="E24" s="158" t="s">
        <v>56</v>
      </c>
      <c r="G24" s="76"/>
    </row>
    <row r="25" spans="2:14">
      <c r="B25" s="214" t="s">
        <v>18</v>
      </c>
      <c r="C25" s="238" t="s">
        <v>56</v>
      </c>
      <c r="D25" s="239" t="s">
        <v>44</v>
      </c>
      <c r="E25" s="180" t="s">
        <v>56</v>
      </c>
      <c r="G25" s="77"/>
    </row>
    <row r="26" spans="2:14">
      <c r="B26" s="181" t="s">
        <v>49</v>
      </c>
      <c r="C26" s="238" t="s">
        <v>56</v>
      </c>
      <c r="D26" s="239" t="s">
        <v>45</v>
      </c>
      <c r="E26" s="182" t="str">
        <f>L23</f>
        <v>-</v>
      </c>
    </row>
    <row r="27" spans="2:14">
      <c r="B27" s="270" t="s">
        <v>178</v>
      </c>
      <c r="C27" s="274" t="s">
        <v>56</v>
      </c>
      <c r="D27" s="271"/>
      <c r="E27" s="272"/>
      <c r="G27" s="98" t="s">
        <v>182</v>
      </c>
      <c r="H27" s="142" t="str">
        <f>M27</f>
        <v>-</v>
      </c>
      <c r="K27" t="s">
        <v>182</v>
      </c>
      <c r="M27" s="268" t="str">
        <f>(IF(ISERROR((C24-C25-C26)/C27),"-",(C24-C25-C26)/C27))</f>
        <v>-</v>
      </c>
    </row>
    <row r="28" spans="2:14" ht="16" thickBot="1">
      <c r="B28" s="183" t="s">
        <v>163</v>
      </c>
      <c r="C28" s="187" t="s">
        <v>56</v>
      </c>
      <c r="D28" s="185"/>
      <c r="E28" s="184"/>
    </row>
    <row r="29" spans="2:14">
      <c r="B29" s="33"/>
      <c r="D29" s="37"/>
    </row>
    <row r="30" spans="2:14">
      <c r="B30" s="67" t="s">
        <v>77</v>
      </c>
    </row>
    <row r="31" spans="2:14" ht="16" thickBot="1">
      <c r="E31" s="67"/>
      <c r="N31" s="98"/>
    </row>
    <row r="32" spans="2:14" ht="16" thickBot="1">
      <c r="B32" s="339" t="s">
        <v>75</v>
      </c>
      <c r="C32" s="340"/>
      <c r="D32" s="340"/>
      <c r="E32" s="340"/>
      <c r="F32" s="340"/>
      <c r="G32" s="340"/>
      <c r="H32" s="104"/>
      <c r="I32" s="48"/>
    </row>
    <row r="33" spans="2:15">
      <c r="B33" s="128" t="s">
        <v>40</v>
      </c>
      <c r="C33" s="93"/>
      <c r="D33" s="345" t="s">
        <v>144</v>
      </c>
      <c r="E33" s="346"/>
      <c r="F33" s="347"/>
      <c r="G33" s="219" t="s">
        <v>156</v>
      </c>
      <c r="H33" s="220" t="s">
        <v>157</v>
      </c>
      <c r="I33" s="236"/>
    </row>
    <row r="34" spans="2:15">
      <c r="B34" s="214" t="s">
        <v>27</v>
      </c>
      <c r="C34" s="215" t="s">
        <v>56</v>
      </c>
      <c r="D34" s="348" t="s">
        <v>41</v>
      </c>
      <c r="E34" s="349"/>
      <c r="F34" s="349"/>
      <c r="G34" s="215" t="s">
        <v>56</v>
      </c>
      <c r="H34" s="232"/>
      <c r="I34" s="48"/>
      <c r="M34" s="98" t="s">
        <v>156</v>
      </c>
      <c r="N34" s="98" t="s">
        <v>157</v>
      </c>
      <c r="O34" s="98" t="s">
        <v>158</v>
      </c>
    </row>
    <row r="35" spans="2:15">
      <c r="B35" s="214" t="s">
        <v>29</v>
      </c>
      <c r="C35" s="216" t="s">
        <v>56</v>
      </c>
      <c r="D35" s="229" t="s">
        <v>48</v>
      </c>
      <c r="E35" s="66"/>
      <c r="F35" s="66"/>
      <c r="G35" s="215" t="s">
        <v>56</v>
      </c>
      <c r="H35" s="232"/>
      <c r="I35" s="48"/>
      <c r="L35" t="s">
        <v>134</v>
      </c>
      <c r="M35" s="143" t="str">
        <f>IF(ISERROR(C35-C34),"-",C35-C34)</f>
        <v>-</v>
      </c>
    </row>
    <row r="36" spans="2:15">
      <c r="B36" s="214" t="s">
        <v>47</v>
      </c>
      <c r="C36" s="217" t="str">
        <f>M35</f>
        <v>-</v>
      </c>
      <c r="D36" s="325" t="s">
        <v>179</v>
      </c>
      <c r="E36" s="326"/>
      <c r="F36" s="327"/>
      <c r="G36" s="215" t="s">
        <v>56</v>
      </c>
      <c r="H36" s="233" t="s">
        <v>56</v>
      </c>
      <c r="I36" s="48"/>
      <c r="L36" s="98" t="s">
        <v>55</v>
      </c>
      <c r="M36" s="189" t="str">
        <f>IF(ISERROR(G37-G38), G37,G37-G38)</f>
        <v xml:space="preserve"> </v>
      </c>
      <c r="N36" s="189" t="str">
        <f>IF(ISERROR(H37-H38), H37,H37-H38)</f>
        <v xml:space="preserve"> </v>
      </c>
      <c r="O36" s="189" t="str">
        <f>IF(ISERROR(M36+N36)/2,"-",(M36+N36)/2)</f>
        <v>-</v>
      </c>
    </row>
    <row r="37" spans="2:15" ht="31" customHeight="1">
      <c r="B37" s="129"/>
      <c r="C37" s="273"/>
      <c r="D37" s="341" t="s">
        <v>155</v>
      </c>
      <c r="E37" s="342"/>
      <c r="F37" s="342"/>
      <c r="G37" s="215" t="s">
        <v>56</v>
      </c>
      <c r="H37" s="233" t="s">
        <v>56</v>
      </c>
      <c r="I37" s="48"/>
      <c r="K37" s="331" t="s">
        <v>146</v>
      </c>
      <c r="L37" s="331"/>
      <c r="M37" s="38" t="str">
        <f>IF(ISERROR(G34+G35+G37),"-",G34+G35+G37)</f>
        <v>-</v>
      </c>
    </row>
    <row r="38" spans="2:15" ht="33" customHeight="1">
      <c r="B38" s="129"/>
      <c r="C38" s="218"/>
      <c r="D38" s="328" t="s">
        <v>145</v>
      </c>
      <c r="E38" s="329"/>
      <c r="F38" s="330"/>
      <c r="G38" s="215" t="s">
        <v>56</v>
      </c>
      <c r="H38" s="233" t="s">
        <v>56</v>
      </c>
      <c r="I38" s="237"/>
    </row>
    <row r="39" spans="2:15" ht="30" customHeight="1">
      <c r="B39" s="129"/>
      <c r="C39" s="218"/>
      <c r="D39" s="309" t="s">
        <v>130</v>
      </c>
      <c r="E39" s="310"/>
      <c r="F39" s="310"/>
      <c r="G39" s="230" t="str">
        <f>+M36</f>
        <v xml:space="preserve"> </v>
      </c>
      <c r="H39" s="234" t="str">
        <f>+N36</f>
        <v xml:space="preserve"> </v>
      </c>
      <c r="I39" s="165"/>
      <c r="L39" t="s">
        <v>186</v>
      </c>
      <c r="N39" s="38" t="e">
        <f>G36-H36</f>
        <v>#VALUE!</v>
      </c>
    </row>
    <row r="40" spans="2:15" ht="16" thickBot="1">
      <c r="B40" s="131"/>
      <c r="C40" s="132"/>
      <c r="D40" s="311" t="s">
        <v>162</v>
      </c>
      <c r="E40" s="312"/>
      <c r="F40" s="313"/>
      <c r="G40" s="231" t="str">
        <f>M37</f>
        <v>-</v>
      </c>
      <c r="H40" s="235"/>
      <c r="L40" t="s">
        <v>187</v>
      </c>
      <c r="N40" s="38" t="e">
        <f>G37-H37</f>
        <v>#VALUE!</v>
      </c>
    </row>
    <row r="41" spans="2:15" ht="16" thickBot="1">
      <c r="B41" s="73"/>
      <c r="C41" s="73"/>
      <c r="E41" s="350" t="s">
        <v>177</v>
      </c>
      <c r="F41" s="350"/>
      <c r="G41" s="269" t="str">
        <f>IF(C35=G40,"OK","ERROR")</f>
        <v>ERROR</v>
      </c>
      <c r="I41" s="73"/>
    </row>
    <row r="42" spans="2:15">
      <c r="B42" s="133" t="s">
        <v>164</v>
      </c>
      <c r="C42" s="134"/>
      <c r="D42" s="93"/>
      <c r="E42" s="130"/>
      <c r="H42" s="73"/>
    </row>
    <row r="43" spans="2:15" ht="16" thickBot="1">
      <c r="B43" s="137" t="s">
        <v>78</v>
      </c>
      <c r="C43" s="132"/>
      <c r="D43" s="51"/>
      <c r="E43" s="136"/>
      <c r="L43" s="67" t="s">
        <v>85</v>
      </c>
    </row>
    <row r="44" spans="2:15" ht="16" thickBot="1">
      <c r="B44" s="221"/>
      <c r="C44" s="222" t="s">
        <v>94</v>
      </c>
      <c r="D44" s="93"/>
      <c r="E44" s="104"/>
      <c r="L44" t="s">
        <v>86</v>
      </c>
    </row>
    <row r="45" spans="2:15" ht="16" thickBot="1">
      <c r="B45" s="129"/>
      <c r="C45" s="227" t="s">
        <v>83</v>
      </c>
      <c r="D45" s="228" t="s">
        <v>84</v>
      </c>
      <c r="E45" s="63"/>
    </row>
    <row r="46" spans="2:15">
      <c r="B46" s="223" t="s">
        <v>54</v>
      </c>
      <c r="C46" s="226" t="s">
        <v>56</v>
      </c>
      <c r="D46" s="135"/>
      <c r="E46" s="63"/>
      <c r="N46" s="81" t="s">
        <v>116</v>
      </c>
    </row>
    <row r="47" spans="2:15">
      <c r="B47" s="223" t="s">
        <v>26</v>
      </c>
      <c r="C47" s="159" t="s">
        <v>56</v>
      </c>
      <c r="D47" s="160" t="s">
        <v>56</v>
      </c>
      <c r="E47" s="63"/>
      <c r="L47" t="s">
        <v>114</v>
      </c>
      <c r="M47" s="38" t="str">
        <f>C24</f>
        <v xml:space="preserve"> </v>
      </c>
      <c r="N47" s="126" t="e">
        <f>M47/$M$55</f>
        <v>#VALUE!</v>
      </c>
    </row>
    <row r="48" spans="2:15">
      <c r="B48" s="223" t="s">
        <v>23</v>
      </c>
      <c r="C48" s="159" t="s">
        <v>56</v>
      </c>
      <c r="D48" s="160" t="s">
        <v>56</v>
      </c>
      <c r="E48" s="63"/>
      <c r="L48" t="s">
        <v>131</v>
      </c>
      <c r="M48" s="38" t="str">
        <f>C25</f>
        <v xml:space="preserve"> </v>
      </c>
      <c r="N48" s="126" t="e">
        <f>M48/$M$55</f>
        <v>#VALUE!</v>
      </c>
    </row>
    <row r="49" spans="2:14">
      <c r="B49" s="224" t="s">
        <v>30</v>
      </c>
      <c r="C49" s="240"/>
      <c r="D49" s="135" t="s">
        <v>56</v>
      </c>
      <c r="E49" s="63"/>
      <c r="M49" s="81" t="s">
        <v>117</v>
      </c>
      <c r="N49" s="81" t="s">
        <v>115</v>
      </c>
    </row>
    <row r="50" spans="2:14">
      <c r="B50" s="224"/>
      <c r="C50" s="147"/>
      <c r="D50" s="63"/>
      <c r="E50" s="135"/>
      <c r="L50" t="s">
        <v>79</v>
      </c>
      <c r="M50" s="246" t="str">
        <f>IF(ISERROR((C47+D47)/2),"-",(C47+D47)/2)</f>
        <v>-</v>
      </c>
      <c r="N50" s="142" t="str">
        <f>(IF(ISERROR(M50/N47),"-",M50/N47))</f>
        <v>-</v>
      </c>
    </row>
    <row r="51" spans="2:14" ht="16" thickBot="1">
      <c r="B51" s="225" t="s">
        <v>81</v>
      </c>
      <c r="C51" s="161" t="s">
        <v>56</v>
      </c>
      <c r="D51" s="162" t="s">
        <v>56</v>
      </c>
      <c r="E51" s="136"/>
      <c r="L51" t="s">
        <v>80</v>
      </c>
      <c r="M51" s="247" t="str">
        <f>IF(ISERROR((C48+D48)/2),"-",(C48+D48)/2)</f>
        <v>-</v>
      </c>
      <c r="N51" s="142" t="str">
        <f t="shared" ref="N51" si="0">(IF(ISERROR(M51/N48),"-",M51/N48))</f>
        <v>-</v>
      </c>
    </row>
    <row r="52" spans="2:14" ht="16" thickBot="1">
      <c r="C52" s="288"/>
      <c r="D52" s="288"/>
      <c r="E52" s="165"/>
      <c r="L52" t="s">
        <v>93</v>
      </c>
      <c r="M52" s="247" t="str">
        <f>IF(ISERROR((C51+D51)/2),"-",(C51+D51)/2)</f>
        <v>-</v>
      </c>
      <c r="N52" s="142" t="str">
        <f>(IF(ISERROR(M52/N48),"-",(M52/N48)*-1))</f>
        <v>-</v>
      </c>
    </row>
    <row r="53" spans="2:14">
      <c r="C53" s="289"/>
      <c r="D53" s="290"/>
      <c r="E53" s="188" t="s">
        <v>147</v>
      </c>
      <c r="F53" s="93"/>
      <c r="G53" s="104"/>
      <c r="M53" s="38"/>
      <c r="N53" s="126">
        <f>SUM(N50:N52)</f>
        <v>0</v>
      </c>
    </row>
    <row r="54" spans="2:14" ht="16" thickBot="1">
      <c r="C54" s="62"/>
      <c r="D54" s="48"/>
      <c r="E54" s="165"/>
      <c r="F54" s="48"/>
      <c r="G54" s="63"/>
    </row>
    <row r="55" spans="2:14">
      <c r="C55" s="293" t="s">
        <v>110</v>
      </c>
      <c r="D55" s="48"/>
      <c r="E55" s="302" t="s">
        <v>111</v>
      </c>
      <c r="F55" s="48"/>
      <c r="G55" s="293" t="s">
        <v>112</v>
      </c>
      <c r="L55" t="s">
        <v>95</v>
      </c>
      <c r="M55">
        <v>365</v>
      </c>
    </row>
    <row r="56" spans="2:14">
      <c r="C56" s="294"/>
      <c r="D56" s="48"/>
      <c r="E56" s="303"/>
      <c r="F56" s="48"/>
      <c r="G56" s="294"/>
    </row>
    <row r="57" spans="2:14" ht="16" thickBot="1">
      <c r="C57" s="295"/>
      <c r="D57" s="48"/>
      <c r="E57" s="304"/>
      <c r="F57" s="48"/>
      <c r="G57" s="295"/>
      <c r="L57" s="98" t="s">
        <v>82</v>
      </c>
      <c r="M57" s="142" t="str">
        <f>IF(ISERROR(C25/M51),"-",C25/M51)</f>
        <v>-</v>
      </c>
    </row>
    <row r="58" spans="2:14" ht="16" thickBot="1">
      <c r="C58" s="64"/>
      <c r="D58" s="51"/>
      <c r="E58" s="166"/>
      <c r="F58" s="51"/>
      <c r="G58" s="65"/>
    </row>
    <row r="59" spans="2:14" ht="17" hidden="1" customHeight="1">
      <c r="E59" s="37"/>
    </row>
    <row r="60" spans="2:14" ht="17" hidden="1" customHeight="1">
      <c r="E60" s="37"/>
    </row>
    <row r="61" spans="2:14" ht="17" hidden="1" customHeight="1">
      <c r="E61" s="37"/>
    </row>
    <row r="62" spans="2:14" ht="28" customHeight="1">
      <c r="B62" s="59" t="s">
        <v>57</v>
      </c>
    </row>
    <row r="63" spans="2:14" ht="30">
      <c r="B63" s="190" t="s">
        <v>57</v>
      </c>
      <c r="D63" t="s">
        <v>103</v>
      </c>
    </row>
    <row r="64" spans="2:14" ht="15" hidden="1" customHeight="1">
      <c r="I64" s="199"/>
      <c r="J64" s="163"/>
    </row>
    <row r="65" spans="3:9" hidden="1">
      <c r="H65" s="164"/>
      <c r="I65" s="199"/>
    </row>
    <row r="66" spans="3:9" hidden="1">
      <c r="C66" s="67" t="s">
        <v>101</v>
      </c>
      <c r="F66" s="164" t="s">
        <v>102</v>
      </c>
      <c r="G66" s="164"/>
      <c r="H66" s="163"/>
    </row>
    <row r="67" spans="3:9" hidden="1"/>
    <row r="68" spans="3:9" hidden="1"/>
    <row r="69" spans="3:9" hidden="1"/>
    <row r="70" spans="3:9" hidden="1"/>
    <row r="71" spans="3:9" hidden="1"/>
    <row r="72" spans="3:9" hidden="1"/>
    <row r="73" spans="3:9">
      <c r="I73" s="191"/>
    </row>
    <row r="74" spans="3:9">
      <c r="C74" s="67" t="s">
        <v>101</v>
      </c>
      <c r="G74" s="291" t="s">
        <v>102</v>
      </c>
      <c r="H74" s="291"/>
      <c r="I74" s="291"/>
    </row>
    <row r="75" spans="3:9"/>
    <row r="76" spans="3:9"/>
    <row r="77" spans="3:9" hidden="1"/>
    <row r="78" spans="3:9" hidden="1"/>
    <row r="79" spans="3:9" hidden="1"/>
    <row r="80" spans="3:9" hidden="1"/>
    <row r="81" hidden="1"/>
  </sheetData>
  <sheetProtection password="EB9C" sheet="1" objects="1" scenarios="1" selectLockedCells="1"/>
  <mergeCells count="23">
    <mergeCell ref="G74:I74"/>
    <mergeCell ref="K37:L37"/>
    <mergeCell ref="C12:F12"/>
    <mergeCell ref="C9:F9"/>
    <mergeCell ref="C11:F11"/>
    <mergeCell ref="B32:G32"/>
    <mergeCell ref="D37:F37"/>
    <mergeCell ref="D23:E23"/>
    <mergeCell ref="D33:F33"/>
    <mergeCell ref="D34:F34"/>
    <mergeCell ref="C55:C57"/>
    <mergeCell ref="E55:E57"/>
    <mergeCell ref="G55:G57"/>
    <mergeCell ref="E41:F41"/>
    <mergeCell ref="B1:G1"/>
    <mergeCell ref="D39:F39"/>
    <mergeCell ref="D40:F40"/>
    <mergeCell ref="C4:F4"/>
    <mergeCell ref="C5:D5"/>
    <mergeCell ref="C6:F6"/>
    <mergeCell ref="D19:F19"/>
    <mergeCell ref="D36:F36"/>
    <mergeCell ref="D38:F38"/>
  </mergeCells>
  <phoneticPr fontId="9" type="noConversion"/>
  <hyperlinks>
    <hyperlink ref="F66" r:id="rId1"/>
    <hyperlink ref="C55" location="'SPM - Basic'!A1" display="Basic SPM"/>
    <hyperlink ref="C56" location="'SPM - Basic'!A1" display="Basic SPM"/>
    <hyperlink ref="C57" location="'SPM - Basic'!A1" display="Basic SPM"/>
    <hyperlink ref="E57" location="'SPM-Extended'!A1" display="Extended SPM"/>
    <hyperlink ref="E56" location="'SPM-Extended'!A1" display="Extended SPM"/>
    <hyperlink ref="E55" location="'SPM-Extended'!A1" display="Extended SPM"/>
    <hyperlink ref="G55" location="'Briefing Book'!A1" display="Briefing Book"/>
    <hyperlink ref="G56" location="'Briefing Book'!A1" display="Briefing Book"/>
    <hyperlink ref="G57" location="'Briefing Book'!A1" display="Briefing Book"/>
    <hyperlink ref="G74" r:id="rId2"/>
  </hyperlinks>
  <pageMargins left="0.75" right="0.75" top="1" bottom="1" header="0.5" footer="0.5"/>
  <pageSetup scale="62" orientation="portrait" horizontalDpi="4294967292" verticalDpi="4294967292"/>
  <drawing r:id="rId3"/>
  <legacyDrawing r:id="rId4"/>
  <mc:AlternateContent xmlns:mc="http://schemas.openxmlformats.org/markup-compatibility/2006">
    <mc:Choice Requires="x14">
      <controls>
        <mc:AlternateContent xmlns:mc="http://schemas.openxmlformats.org/markup-compatibility/2006">
          <mc:Choice Requires="x14">
            <control shapeId="4113" r:id="rId5" name="Group Box 17">
              <controlPr locked="0" defaultSize="0" autoFill="0" autoPict="0">
                <anchor moveWithCells="1">
                  <from>
                    <xdr:col>1</xdr:col>
                    <xdr:colOff>228600</xdr:colOff>
                    <xdr:row>14</xdr:row>
                    <xdr:rowOff>12700</xdr:rowOff>
                  </from>
                  <to>
                    <xdr:col>1</xdr:col>
                    <xdr:colOff>1511300</xdr:colOff>
                    <xdr:row>19</xdr:row>
                    <xdr:rowOff>50800</xdr:rowOff>
                  </to>
                </anchor>
              </controlPr>
            </control>
          </mc:Choice>
          <mc:Fallback/>
        </mc:AlternateContent>
        <mc:AlternateContent xmlns:mc="http://schemas.openxmlformats.org/markup-compatibility/2006">
          <mc:Choice Requires="x14">
            <control shapeId="4114" r:id="rId6" name="Option Button 18">
              <controlPr locked="0" defaultSize="0" autoFill="0" autoLine="0" autoPict="0">
                <anchor moveWithCells="1">
                  <from>
                    <xdr:col>1</xdr:col>
                    <xdr:colOff>368300</xdr:colOff>
                    <xdr:row>16</xdr:row>
                    <xdr:rowOff>25400</xdr:rowOff>
                  </from>
                  <to>
                    <xdr:col>1</xdr:col>
                    <xdr:colOff>1282700</xdr:colOff>
                    <xdr:row>17</xdr:row>
                    <xdr:rowOff>76200</xdr:rowOff>
                  </to>
                </anchor>
              </controlPr>
            </control>
          </mc:Choice>
          <mc:Fallback/>
        </mc:AlternateContent>
        <mc:AlternateContent xmlns:mc="http://schemas.openxmlformats.org/markup-compatibility/2006">
          <mc:Choice Requires="x14">
            <control shapeId="4115" r:id="rId7" name="Option Button 19">
              <controlPr locked="0" defaultSize="0" autoFill="0" autoLine="0" autoPict="0">
                <anchor moveWithCells="1">
                  <from>
                    <xdr:col>1</xdr:col>
                    <xdr:colOff>355600</xdr:colOff>
                    <xdr:row>17</xdr:row>
                    <xdr:rowOff>139700</xdr:rowOff>
                  </from>
                  <to>
                    <xdr:col>1</xdr:col>
                    <xdr:colOff>1308100</xdr:colOff>
                    <xdr:row>18</xdr:row>
                    <xdr:rowOff>165100</xdr:rowOff>
                  </to>
                </anchor>
              </controlPr>
            </control>
          </mc:Choice>
          <mc:Fallback/>
        </mc:AlternateContent>
        <mc:AlternateContent xmlns:mc="http://schemas.openxmlformats.org/markup-compatibility/2006">
          <mc:Choice Requires="x14">
            <control shapeId="4117" r:id="rId8" name="Option Button 21">
              <controlPr defaultSize="0" autoFill="0" autoLine="0" autoPict="0">
                <anchor moveWithCells="1">
                  <from>
                    <xdr:col>1</xdr:col>
                    <xdr:colOff>368300</xdr:colOff>
                    <xdr:row>14</xdr:row>
                    <xdr:rowOff>101600</xdr:rowOff>
                  </from>
                  <to>
                    <xdr:col>1</xdr:col>
                    <xdr:colOff>1231900</xdr:colOff>
                    <xdr:row>16</xdr:row>
                    <xdr:rowOff>0</xdr:rowOff>
                  </to>
                </anchor>
              </controlPr>
            </control>
          </mc:Choice>
          <mc:Fallback/>
        </mc:AlternateContent>
      </controls>
    </mc:Choice>
    <mc:Fallback/>
  </mc:AlternateContent>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68"/>
  <sheetViews>
    <sheetView showGridLines="0" showRowColHeaders="0" showRuler="0" workbookViewId="0">
      <selection activeCell="A8" sqref="A8:A10"/>
    </sheetView>
  </sheetViews>
  <sheetFormatPr baseColWidth="10" defaultColWidth="0" defaultRowHeight="15" zeroHeight="1" x14ac:dyDescent="0"/>
  <cols>
    <col min="1" max="1" width="10.83203125" customWidth="1"/>
    <col min="2" max="2" width="2.83203125" customWidth="1"/>
    <col min="3" max="3" width="22.1640625" style="1" customWidth="1"/>
    <col min="4" max="4" width="10.83203125" customWidth="1"/>
    <col min="5" max="5" width="14.1640625" customWidth="1"/>
    <col min="6" max="6" width="16.6640625" customWidth="1"/>
    <col min="7" max="7" width="13" customWidth="1"/>
    <col min="8" max="8" width="14.83203125" customWidth="1"/>
    <col min="9" max="9" width="10.83203125" customWidth="1"/>
    <col min="10" max="10" width="15.83203125" customWidth="1"/>
    <col min="11" max="11" width="20" customWidth="1"/>
    <col min="12" max="12" width="23.1640625" customWidth="1"/>
    <col min="13" max="13" width="14" customWidth="1"/>
    <col min="14" max="14" width="20.1640625" customWidth="1"/>
    <col min="15" max="15" width="10.83203125" customWidth="1"/>
    <col min="16" max="16" width="12" customWidth="1"/>
    <col min="17" max="17" width="6.1640625" customWidth="1"/>
    <col min="18" max="18" width="10.83203125" customWidth="1"/>
    <col min="19" max="19" width="9.1640625" customWidth="1"/>
    <col min="20" max="20" width="6.1640625" customWidth="1"/>
    <col min="21" max="21" width="4" customWidth="1"/>
    <col min="22" max="16384" width="10.83203125" hidden="1"/>
  </cols>
  <sheetData>
    <row r="1" spans="1:18" ht="22" customHeight="1">
      <c r="F1" s="358" t="s">
        <v>0</v>
      </c>
      <c r="G1" s="358"/>
      <c r="H1" s="358"/>
      <c r="I1" s="358"/>
      <c r="J1" s="358"/>
      <c r="K1" s="358"/>
      <c r="N1" s="79" t="s">
        <v>68</v>
      </c>
      <c r="O1" s="357" t="str">
        <f>'Data Entry'!$C$4</f>
        <v xml:space="preserve"> </v>
      </c>
      <c r="P1" s="357"/>
      <c r="Q1" s="357"/>
      <c r="R1" s="357"/>
    </row>
    <row r="2" spans="1:18" ht="18">
      <c r="J2" s="2"/>
      <c r="N2" s="79" t="s">
        <v>61</v>
      </c>
      <c r="O2" s="80" t="str">
        <f>'Data Entry'!$C$5</f>
        <v xml:space="preserve"> </v>
      </c>
    </row>
    <row r="3" spans="1:18" ht="15" customHeight="1">
      <c r="E3" s="78"/>
      <c r="F3" s="358" t="str">
        <f>'Data Entry'!$C$9</f>
        <v xml:space="preserve"> </v>
      </c>
      <c r="G3" s="358"/>
      <c r="H3" s="358"/>
      <c r="I3" s="358"/>
      <c r="J3" s="358"/>
      <c r="K3" s="358"/>
      <c r="L3" s="69" t="str">
        <f>'Data Entry'!$C$10</f>
        <v xml:space="preserve"> </v>
      </c>
      <c r="M3" s="69"/>
      <c r="N3" s="79" t="s">
        <v>62</v>
      </c>
      <c r="O3" s="357" t="str">
        <f>'Data Entry'!$C$6</f>
        <v xml:space="preserve"> </v>
      </c>
      <c r="P3" s="357"/>
      <c r="Q3" s="357"/>
      <c r="R3" s="357"/>
    </row>
    <row r="4" spans="1:18" ht="15" customHeight="1">
      <c r="C4" s="138" t="s">
        <v>70</v>
      </c>
      <c r="D4" s="139" t="str">
        <f>'Data Entry'!$M$19</f>
        <v>Millions</v>
      </c>
      <c r="E4" s="78"/>
      <c r="F4" s="360" t="str">
        <f>'Data Entry'!$C$11</f>
        <v xml:space="preserve"> </v>
      </c>
      <c r="G4" s="360"/>
      <c r="H4" s="360"/>
      <c r="I4" s="360"/>
      <c r="J4" s="360"/>
      <c r="K4" s="360"/>
      <c r="L4" s="68"/>
    </row>
    <row r="5" spans="1:18" ht="16" thickBot="1">
      <c r="C5"/>
      <c r="F5" s="359" t="str">
        <f>'Data Entry'!$C$12</f>
        <v xml:space="preserve"> </v>
      </c>
      <c r="G5" s="359"/>
      <c r="H5" s="359"/>
      <c r="I5" s="359"/>
      <c r="J5" s="359"/>
      <c r="K5" s="359"/>
    </row>
    <row r="6" spans="1:18" ht="16" thickBot="1">
      <c r="A6" s="61" t="s">
        <v>59</v>
      </c>
      <c r="C6" s="40" t="str">
        <f>'Data Entry'!$C$24</f>
        <v xml:space="preserve"> </v>
      </c>
      <c r="D6" s="8"/>
      <c r="E6" s="8"/>
      <c r="F6" s="70"/>
      <c r="G6" s="5"/>
      <c r="H6" s="5"/>
      <c r="I6" s="5"/>
      <c r="J6" s="5"/>
      <c r="K6" s="5"/>
      <c r="L6" s="5"/>
      <c r="M6" s="6" t="s">
        <v>2</v>
      </c>
      <c r="N6" s="354" t="s">
        <v>3</v>
      </c>
      <c r="O6" s="355"/>
      <c r="P6" s="356"/>
    </row>
    <row r="7" spans="1:18" ht="16" thickBot="1">
      <c r="C7" s="13" t="s">
        <v>8</v>
      </c>
      <c r="D7" s="8"/>
      <c r="E7" s="8"/>
      <c r="F7" s="5"/>
      <c r="G7" s="5"/>
      <c r="H7" s="5"/>
      <c r="I7" s="5"/>
      <c r="J7" s="5"/>
      <c r="K7" s="5"/>
      <c r="L7" s="5"/>
      <c r="M7" s="9" t="s">
        <v>5</v>
      </c>
      <c r="N7" s="10" t="s">
        <v>6</v>
      </c>
      <c r="O7" s="11"/>
      <c r="P7" s="12"/>
    </row>
    <row r="8" spans="1:18" ht="16" thickBot="1">
      <c r="A8" s="293" t="s">
        <v>105</v>
      </c>
      <c r="C8" s="13"/>
      <c r="D8" s="8"/>
      <c r="E8" s="8"/>
      <c r="F8" s="8"/>
      <c r="G8" s="8"/>
      <c r="H8" s="8"/>
      <c r="I8" s="8"/>
      <c r="J8" s="5"/>
      <c r="K8" s="5"/>
      <c r="L8" s="5"/>
      <c r="M8" s="14"/>
      <c r="N8" s="15" t="s">
        <v>9</v>
      </c>
      <c r="O8" s="16"/>
      <c r="P8" s="17"/>
    </row>
    <row r="9" spans="1:18" ht="16" thickBot="1">
      <c r="A9" s="294"/>
      <c r="C9" s="18" t="s">
        <v>11</v>
      </c>
      <c r="D9" s="8"/>
      <c r="E9" s="8"/>
      <c r="F9" s="40" t="str">
        <f>FP!$F$10</f>
        <v>-</v>
      </c>
      <c r="G9" s="8"/>
      <c r="H9" s="8"/>
      <c r="I9" s="8"/>
      <c r="J9" s="5"/>
      <c r="K9" s="5"/>
      <c r="L9" s="5"/>
      <c r="M9" s="14"/>
      <c r="N9" s="15" t="s">
        <v>10</v>
      </c>
      <c r="O9" s="16"/>
      <c r="P9" s="17"/>
    </row>
    <row r="10" spans="1:18" ht="16" thickBot="1">
      <c r="A10" s="295"/>
      <c r="C10" s="18"/>
      <c r="D10" s="8"/>
      <c r="E10" s="8"/>
      <c r="F10" s="13" t="s">
        <v>148</v>
      </c>
      <c r="G10" s="8"/>
      <c r="H10" s="8"/>
      <c r="I10" s="8"/>
      <c r="J10" s="5"/>
      <c r="K10" s="5"/>
      <c r="L10" s="5"/>
      <c r="M10" s="19" t="s">
        <v>12</v>
      </c>
      <c r="N10" s="20" t="s">
        <v>13</v>
      </c>
      <c r="O10" s="21"/>
      <c r="P10" s="22"/>
    </row>
    <row r="11" spans="1:18" ht="16" thickBot="1">
      <c r="C11" s="40" t="str">
        <f>'Data Entry'!$C$25</f>
        <v xml:space="preserve"> </v>
      </c>
      <c r="D11" s="8"/>
      <c r="E11" s="8"/>
      <c r="F11" s="82" t="str">
        <f>FP!$F$12</f>
        <v>-</v>
      </c>
      <c r="G11" s="8"/>
      <c r="H11" s="8"/>
      <c r="I11" s="8"/>
      <c r="J11" s="5"/>
      <c r="K11" s="5"/>
      <c r="L11" s="5"/>
      <c r="M11" s="23" t="s">
        <v>14</v>
      </c>
      <c r="N11" s="24" t="s">
        <v>15</v>
      </c>
      <c r="O11" s="25"/>
      <c r="P11" s="26"/>
    </row>
    <row r="12" spans="1:18" ht="16" thickBot="1">
      <c r="A12" s="293" t="s">
        <v>112</v>
      </c>
      <c r="C12" s="13" t="s">
        <v>18</v>
      </c>
      <c r="D12" s="8"/>
      <c r="E12" s="8"/>
      <c r="F12" s="13" t="s">
        <v>92</v>
      </c>
      <c r="G12" s="8"/>
      <c r="H12" s="204" t="str">
        <f>FP!$H$15</f>
        <v>-</v>
      </c>
      <c r="I12" s="8"/>
      <c r="J12" s="8"/>
      <c r="K12" s="8"/>
      <c r="L12" s="5"/>
      <c r="M12" s="5"/>
      <c r="N12" s="5"/>
      <c r="O12" s="5"/>
      <c r="P12" s="5"/>
    </row>
    <row r="13" spans="1:18" ht="29" thickBot="1">
      <c r="A13" s="294"/>
      <c r="C13" s="13"/>
      <c r="D13" s="8"/>
      <c r="E13" s="8"/>
      <c r="F13" s="8"/>
      <c r="G13" s="8"/>
      <c r="H13" s="173" t="s">
        <v>152</v>
      </c>
      <c r="I13" s="8"/>
      <c r="J13" s="8"/>
      <c r="K13" s="8"/>
      <c r="L13" s="5"/>
      <c r="M13" s="5"/>
      <c r="N13" s="370" t="str">
        <f>FP!L7</f>
        <v>Top Executive Compensation (optional)</v>
      </c>
      <c r="O13" s="371"/>
      <c r="P13" s="372"/>
    </row>
    <row r="14" spans="1:18" ht="33" customHeight="1" thickBot="1">
      <c r="A14" s="295"/>
      <c r="C14" s="368" t="s">
        <v>149</v>
      </c>
      <c r="D14" s="369"/>
      <c r="E14" s="16"/>
      <c r="F14" s="18" t="s">
        <v>11</v>
      </c>
      <c r="G14" s="8"/>
      <c r="H14" s="243" t="str">
        <f>FP!$H$17</f>
        <v>-</v>
      </c>
      <c r="I14" s="8"/>
      <c r="J14" s="176" t="str">
        <f>FP!$J$17</f>
        <v xml:space="preserve"> </v>
      </c>
      <c r="K14" s="8"/>
      <c r="L14" s="5"/>
      <c r="M14" s="5"/>
      <c r="N14" s="281" t="str">
        <f>FP!L8</f>
        <v xml:space="preserve">in </v>
      </c>
      <c r="O14" s="282" t="str">
        <f>FP!M8</f>
        <v>Millions</v>
      </c>
      <c r="P14" s="283" t="str">
        <f>FP!N8</f>
        <v xml:space="preserve"> </v>
      </c>
    </row>
    <row r="15" spans="1:18" ht="44" customHeight="1" thickBot="1">
      <c r="C15" s="118" t="s">
        <v>150</v>
      </c>
      <c r="D15" s="17"/>
      <c r="E15" s="16"/>
      <c r="F15" s="8"/>
      <c r="G15" s="8"/>
      <c r="H15" s="171" t="s">
        <v>165</v>
      </c>
      <c r="I15" s="8"/>
      <c r="J15" s="173" t="s">
        <v>51</v>
      </c>
      <c r="K15" s="8"/>
      <c r="L15" s="8"/>
      <c r="M15" s="5"/>
      <c r="N15" s="373" t="s">
        <v>173</v>
      </c>
      <c r="O15" s="374"/>
      <c r="P15" s="284" t="str">
        <f>FP!N9</f>
        <v>-</v>
      </c>
    </row>
    <row r="16" spans="1:18" ht="16" thickBot="1">
      <c r="A16" s="302" t="s">
        <v>111</v>
      </c>
      <c r="C16" s="40" t="str">
        <f>'Data Entry'!$E$24</f>
        <v xml:space="preserve"> </v>
      </c>
      <c r="D16" s="17"/>
      <c r="E16" s="16"/>
      <c r="F16" s="8"/>
      <c r="G16" s="8"/>
      <c r="H16" s="203" t="s">
        <v>11</v>
      </c>
      <c r="I16" s="8"/>
      <c r="J16" s="8"/>
      <c r="K16" s="8"/>
      <c r="L16" s="8"/>
      <c r="M16" s="5"/>
      <c r="N16" s="5"/>
      <c r="O16" s="5"/>
      <c r="P16" s="5"/>
    </row>
    <row r="17" spans="1:16" ht="16" thickBot="1">
      <c r="A17" s="303"/>
      <c r="C17" s="175" t="s">
        <v>19</v>
      </c>
      <c r="D17" s="17"/>
      <c r="E17" s="16"/>
      <c r="F17" s="8"/>
      <c r="G17" s="8"/>
      <c r="H17" s="204" t="str">
        <f>'Data Entry'!$C$27</f>
        <v xml:space="preserve"> </v>
      </c>
      <c r="I17" s="8"/>
      <c r="J17" s="8"/>
      <c r="K17" s="8"/>
      <c r="L17" s="8"/>
      <c r="M17" s="5"/>
      <c r="N17" s="5"/>
      <c r="O17" s="5"/>
      <c r="P17" s="5"/>
    </row>
    <row r="18" spans="1:16" ht="16" thickBot="1">
      <c r="A18" s="304"/>
      <c r="C18" s="119"/>
      <c r="D18" s="17"/>
      <c r="E18" s="16"/>
      <c r="F18" s="8"/>
      <c r="G18" s="8"/>
      <c r="H18" s="13" t="s">
        <v>178</v>
      </c>
      <c r="I18" s="8"/>
      <c r="J18" s="13" t="s">
        <v>20</v>
      </c>
      <c r="K18" s="8"/>
      <c r="L18" s="34" t="str">
        <f>FP!$L$19</f>
        <v>-</v>
      </c>
      <c r="M18" s="5"/>
      <c r="N18" s="5"/>
      <c r="O18" s="5"/>
      <c r="P18" s="5"/>
    </row>
    <row r="19" spans="1:16">
      <c r="A19" s="287"/>
      <c r="C19" s="119"/>
      <c r="D19" s="17"/>
      <c r="E19" s="16"/>
      <c r="F19" s="8"/>
      <c r="G19" s="8"/>
      <c r="H19" s="8"/>
      <c r="I19" s="8"/>
      <c r="J19" s="13"/>
      <c r="K19" s="8"/>
      <c r="L19" s="192"/>
      <c r="M19" s="5"/>
      <c r="N19" s="5"/>
      <c r="O19" s="5"/>
      <c r="P19" s="5"/>
    </row>
    <row r="20" spans="1:16" ht="16" thickBot="1">
      <c r="A20" s="287"/>
      <c r="C20" s="119"/>
      <c r="D20" s="17"/>
      <c r="E20" s="16"/>
      <c r="F20" s="8"/>
      <c r="G20" s="8"/>
      <c r="H20" s="203" t="s">
        <v>11</v>
      </c>
      <c r="I20" s="8"/>
      <c r="J20" s="13"/>
      <c r="K20" s="8"/>
      <c r="L20" s="192"/>
      <c r="M20" s="5"/>
      <c r="N20" s="5"/>
      <c r="O20" s="5"/>
      <c r="P20" s="5"/>
    </row>
    <row r="21" spans="1:16" ht="16" thickBot="1">
      <c r="C21" s="40" t="str">
        <f>'Data Entry'!$E$25</f>
        <v xml:space="preserve"> </v>
      </c>
      <c r="D21" s="17"/>
      <c r="E21" s="17"/>
      <c r="F21" s="47" t="str">
        <f>'Data Entry'!$C$26</f>
        <v xml:space="preserve"> </v>
      </c>
      <c r="G21" s="8"/>
      <c r="H21" s="204" t="str">
        <f>FP!$H$23</f>
        <v>-</v>
      </c>
      <c r="I21" s="8"/>
      <c r="J21" s="8"/>
      <c r="K21" s="8"/>
      <c r="L21" s="13" t="s">
        <v>22</v>
      </c>
      <c r="M21" s="5"/>
      <c r="N21" s="5"/>
      <c r="O21" s="5"/>
      <c r="P21" s="5"/>
    </row>
    <row r="22" spans="1:16" ht="43" thickBot="1">
      <c r="C22" s="175" t="s">
        <v>50</v>
      </c>
      <c r="D22" s="17"/>
      <c r="E22" s="16"/>
      <c r="F22" s="173" t="s">
        <v>49</v>
      </c>
      <c r="G22" s="8"/>
      <c r="H22" s="173" t="s">
        <v>160</v>
      </c>
      <c r="I22" s="8"/>
      <c r="J22" s="8"/>
      <c r="K22" s="8"/>
      <c r="L22" s="13"/>
      <c r="M22" s="5"/>
      <c r="N22" s="5"/>
      <c r="O22" s="5"/>
      <c r="P22" s="5"/>
    </row>
    <row r="23" spans="1:16" ht="16" thickBot="1">
      <c r="C23" s="119"/>
      <c r="D23" s="17"/>
      <c r="E23" s="16"/>
      <c r="F23" s="200"/>
      <c r="G23" s="8"/>
      <c r="H23" s="8"/>
      <c r="I23" s="8"/>
      <c r="J23" s="41" t="str">
        <f>C6</f>
        <v xml:space="preserve"> </v>
      </c>
      <c r="K23" s="8"/>
      <c r="L23" s="8"/>
      <c r="M23" s="5"/>
      <c r="N23" s="5"/>
      <c r="O23" s="5"/>
      <c r="P23" s="5"/>
    </row>
    <row r="24" spans="1:16" ht="16" thickBot="1">
      <c r="C24" s="41" t="str">
        <f>'Data Entry'!$E$26</f>
        <v>-</v>
      </c>
      <c r="D24" s="17"/>
      <c r="E24" s="16"/>
      <c r="F24" s="8"/>
      <c r="G24" s="8"/>
      <c r="H24" s="8"/>
      <c r="I24" s="8"/>
      <c r="J24" s="13" t="s">
        <v>8</v>
      </c>
      <c r="K24" s="8"/>
      <c r="L24" s="5"/>
      <c r="M24" s="5"/>
      <c r="N24" s="5"/>
      <c r="O24" s="5"/>
      <c r="P24" s="5"/>
    </row>
    <row r="25" spans="1:16" ht="16" thickBot="1">
      <c r="C25" s="120" t="s">
        <v>42</v>
      </c>
      <c r="D25" s="53"/>
      <c r="E25" s="16"/>
      <c r="F25" s="5"/>
      <c r="G25" s="5"/>
      <c r="H25" s="5"/>
      <c r="I25" s="5"/>
      <c r="J25" s="5"/>
      <c r="K25" s="5"/>
      <c r="L25" s="5"/>
      <c r="M25" s="5"/>
      <c r="N25" s="5"/>
      <c r="O25" s="5"/>
      <c r="P25" s="5"/>
    </row>
    <row r="26" spans="1:16" ht="16" thickBot="1">
      <c r="C26" s="201"/>
      <c r="D26" s="202"/>
      <c r="E26" s="194"/>
      <c r="F26" s="5"/>
      <c r="G26" s="5"/>
      <c r="H26" s="5"/>
      <c r="I26" s="5"/>
      <c r="J26" s="5"/>
      <c r="K26" s="5"/>
      <c r="L26" s="5"/>
      <c r="M26" s="5"/>
      <c r="N26" s="5"/>
      <c r="O26" s="5"/>
      <c r="P26" s="5"/>
    </row>
    <row r="27" spans="1:16" ht="16" thickBot="1">
      <c r="C27"/>
      <c r="D27" s="212"/>
      <c r="E27" s="206" t="s">
        <v>113</v>
      </c>
      <c r="F27" s="208"/>
      <c r="G27" s="5"/>
      <c r="H27" s="5"/>
      <c r="I27" s="5"/>
      <c r="J27" s="5"/>
      <c r="K27" s="5"/>
      <c r="L27" s="5"/>
      <c r="M27" s="5"/>
      <c r="N27" s="35" t="str">
        <f>FP!$N$28</f>
        <v>-</v>
      </c>
      <c r="O27" s="5"/>
      <c r="P27" s="5"/>
    </row>
    <row r="28" spans="1:16" ht="16" thickBot="1">
      <c r="C28"/>
      <c r="D28" s="213"/>
      <c r="E28" s="42" t="str">
        <f>'Data Entry'!$C$46</f>
        <v xml:space="preserve"> </v>
      </c>
      <c r="F28" s="110"/>
      <c r="G28" s="27"/>
      <c r="H28" s="27"/>
      <c r="I28" s="27"/>
      <c r="J28" s="27"/>
      <c r="K28" s="27"/>
      <c r="L28" s="4" t="s">
        <v>24</v>
      </c>
      <c r="M28" s="5"/>
      <c r="N28" s="36" t="s">
        <v>25</v>
      </c>
      <c r="O28" s="5"/>
      <c r="P28" s="5"/>
    </row>
    <row r="29" spans="1:16">
      <c r="C29"/>
      <c r="D29" s="213"/>
      <c r="E29" s="121" t="s">
        <v>54</v>
      </c>
      <c r="F29" s="110"/>
      <c r="G29" s="27"/>
      <c r="H29" s="27"/>
      <c r="I29" s="27"/>
      <c r="J29" s="27"/>
      <c r="K29" s="27"/>
      <c r="L29" s="5"/>
      <c r="M29" s="5"/>
      <c r="N29" s="5"/>
      <c r="O29" s="5"/>
      <c r="P29" s="5"/>
    </row>
    <row r="30" spans="1:16" ht="16" thickBot="1">
      <c r="C30"/>
      <c r="D30" s="213"/>
      <c r="E30" s="121"/>
      <c r="F30" s="110"/>
      <c r="G30" s="27"/>
      <c r="H30" s="27"/>
      <c r="I30" s="27"/>
      <c r="J30" s="27"/>
      <c r="K30" s="27"/>
      <c r="L30" s="5"/>
      <c r="M30" s="5"/>
      <c r="N30" s="5"/>
      <c r="O30" s="5"/>
      <c r="P30" s="5"/>
    </row>
    <row r="31" spans="1:16" ht="16" thickBot="1">
      <c r="C31"/>
      <c r="D31" s="213"/>
      <c r="E31" s="42" t="str">
        <f>'Data Entry'!$C$47</f>
        <v xml:space="preserve"> </v>
      </c>
      <c r="F31" s="110"/>
      <c r="G31" s="27"/>
      <c r="H31" s="27"/>
      <c r="I31" s="27"/>
      <c r="J31" s="43" t="str">
        <f>C6</f>
        <v xml:space="preserve"> </v>
      </c>
      <c r="K31" s="27"/>
      <c r="L31" s="5"/>
      <c r="M31" s="5"/>
      <c r="N31" s="5"/>
      <c r="O31" s="5"/>
      <c r="P31" s="5"/>
    </row>
    <row r="32" spans="1:16">
      <c r="C32"/>
      <c r="D32" s="213"/>
      <c r="E32" s="121" t="s">
        <v>26</v>
      </c>
      <c r="F32" s="110"/>
      <c r="G32" s="27"/>
      <c r="H32" s="27"/>
      <c r="I32" s="27"/>
      <c r="J32" s="28" t="s">
        <v>8</v>
      </c>
      <c r="K32" s="27"/>
      <c r="L32" s="27"/>
      <c r="M32" s="5"/>
      <c r="N32" s="5"/>
      <c r="O32" s="5"/>
      <c r="P32" s="5"/>
    </row>
    <row r="33" spans="3:20" ht="16" thickBot="1">
      <c r="C33"/>
      <c r="D33" s="213"/>
      <c r="E33" s="121"/>
      <c r="F33" s="110"/>
      <c r="G33" s="27"/>
      <c r="H33" s="27"/>
      <c r="I33" s="27"/>
      <c r="J33" s="27"/>
      <c r="K33" s="27"/>
      <c r="L33" s="27"/>
      <c r="M33" s="5"/>
      <c r="N33" s="5"/>
      <c r="O33" s="5"/>
      <c r="P33" s="5"/>
    </row>
    <row r="34" spans="3:20" ht="16" thickBot="1">
      <c r="C34"/>
      <c r="D34" s="213"/>
      <c r="E34" s="42" t="str">
        <f>'Data Entry'!$C$48</f>
        <v xml:space="preserve"> </v>
      </c>
      <c r="F34" s="110"/>
      <c r="G34" s="27"/>
      <c r="H34" s="42" t="str">
        <f>'Data Entry'!$C$34</f>
        <v xml:space="preserve"> </v>
      </c>
      <c r="I34" s="27"/>
      <c r="J34" s="28" t="s">
        <v>20</v>
      </c>
      <c r="K34" s="27"/>
      <c r="L34" s="44" t="str">
        <f>FP!$L$35</f>
        <v>-</v>
      </c>
      <c r="M34" s="5"/>
      <c r="N34" s="5"/>
      <c r="O34" s="5"/>
      <c r="P34" s="5"/>
    </row>
    <row r="35" spans="3:20" ht="16" thickBot="1">
      <c r="C35"/>
      <c r="D35" s="213"/>
      <c r="E35" s="121" t="s">
        <v>23</v>
      </c>
      <c r="F35" s="110"/>
      <c r="G35" s="27"/>
      <c r="H35" s="28" t="s">
        <v>27</v>
      </c>
      <c r="I35" s="27"/>
      <c r="J35" s="27"/>
      <c r="K35" s="27"/>
      <c r="L35" s="28" t="s">
        <v>28</v>
      </c>
      <c r="M35" s="5"/>
      <c r="N35" s="5"/>
      <c r="O35" s="5"/>
      <c r="P35" s="5"/>
    </row>
    <row r="36" spans="3:20" ht="16" thickBot="1">
      <c r="C36"/>
      <c r="D36" s="213"/>
      <c r="E36" s="121"/>
      <c r="F36" s="110"/>
      <c r="G36" s="27"/>
      <c r="H36" s="27"/>
      <c r="I36" s="27"/>
      <c r="J36" s="42" t="str">
        <f>'Data Entry'!$C$35</f>
        <v xml:space="preserve"> </v>
      </c>
      <c r="K36" s="27"/>
      <c r="L36" s="27"/>
      <c r="M36" s="5"/>
      <c r="N36" s="5"/>
      <c r="O36" s="5"/>
      <c r="P36" s="5"/>
    </row>
    <row r="37" spans="3:20" ht="16" thickBot="1">
      <c r="C37"/>
      <c r="D37" s="213"/>
      <c r="E37" s="43" t="str">
        <f>FP!$E$38</f>
        <v>-</v>
      </c>
      <c r="F37" s="110"/>
      <c r="G37" s="27"/>
      <c r="H37" s="29" t="s">
        <v>21</v>
      </c>
      <c r="I37" s="27"/>
      <c r="J37" s="28" t="s">
        <v>29</v>
      </c>
      <c r="K37" s="27"/>
      <c r="L37" s="27"/>
      <c r="M37" s="5"/>
      <c r="N37" s="5"/>
      <c r="O37" s="5"/>
      <c r="P37" s="5"/>
    </row>
    <row r="38" spans="3:20" ht="16" thickBot="1">
      <c r="C38"/>
      <c r="D38" s="213"/>
      <c r="E38" s="121" t="s">
        <v>30</v>
      </c>
      <c r="F38" s="110"/>
      <c r="G38" s="27"/>
      <c r="H38" s="27"/>
      <c r="I38" s="27"/>
      <c r="J38" s="27"/>
      <c r="K38" s="27"/>
      <c r="L38" s="5"/>
      <c r="M38" s="5"/>
      <c r="N38" s="5"/>
      <c r="O38" s="5"/>
      <c r="P38" s="5"/>
    </row>
    <row r="39" spans="3:20" ht="16" thickBot="1">
      <c r="C39"/>
      <c r="D39" s="122"/>
      <c r="E39" s="205"/>
      <c r="F39" s="113"/>
      <c r="G39" s="27"/>
      <c r="H39" s="42" t="str">
        <f>'Data Entry'!$C$36</f>
        <v>-</v>
      </c>
      <c r="I39" s="27"/>
      <c r="J39" s="27"/>
      <c r="K39" s="27"/>
      <c r="L39" s="5"/>
      <c r="M39" s="5"/>
      <c r="N39" s="4" t="s">
        <v>24</v>
      </c>
      <c r="O39" s="5"/>
      <c r="P39" s="35" t="str">
        <f>FP!$P$40</f>
        <v>-</v>
      </c>
    </row>
    <row r="40" spans="3:20">
      <c r="C40"/>
      <c r="D40" s="27"/>
      <c r="E40" s="27"/>
      <c r="F40" s="27"/>
      <c r="G40" s="27"/>
      <c r="H40" s="28" t="s">
        <v>52</v>
      </c>
      <c r="I40" s="27"/>
      <c r="J40" s="27"/>
      <c r="K40" s="27"/>
      <c r="L40" s="5"/>
      <c r="M40" s="5"/>
      <c r="N40" s="5"/>
      <c r="O40" s="5"/>
      <c r="P40" s="4" t="s">
        <v>31</v>
      </c>
    </row>
    <row r="41" spans="3:20" ht="16" thickBot="1">
      <c r="C41" s="4"/>
      <c r="D41" s="5"/>
      <c r="E41" s="5"/>
      <c r="F41" s="5"/>
      <c r="G41" s="5"/>
      <c r="H41" s="5"/>
      <c r="I41" s="5"/>
      <c r="J41" s="5" t="s">
        <v>56</v>
      </c>
      <c r="K41" s="5"/>
      <c r="L41" s="5"/>
      <c r="M41" s="5"/>
      <c r="N41" s="5"/>
      <c r="O41" s="5"/>
      <c r="P41" s="5"/>
    </row>
    <row r="42" spans="3:20" ht="16" thickBot="1">
      <c r="C42" s="4"/>
      <c r="D42" s="5"/>
      <c r="E42" s="5"/>
      <c r="F42" s="267" t="str">
        <f>FP!F43</f>
        <v xml:space="preserve"> </v>
      </c>
      <c r="G42" s="30" t="s">
        <v>175</v>
      </c>
      <c r="H42" s="45" t="str">
        <f>'Data Entry'!$G$34</f>
        <v xml:space="preserve"> </v>
      </c>
      <c r="I42" s="30"/>
      <c r="J42" s="30"/>
      <c r="K42" s="30"/>
      <c r="L42" s="30"/>
      <c r="M42" s="5"/>
      <c r="N42" s="5"/>
      <c r="O42" s="5"/>
      <c r="P42" s="5"/>
    </row>
    <row r="43" spans="3:20" ht="16" thickBot="1">
      <c r="C43" s="4"/>
      <c r="D43" s="5"/>
      <c r="E43" s="5"/>
      <c r="F43" s="265" t="str">
        <f>FP!F44</f>
        <v>Accounts Payable</v>
      </c>
      <c r="G43" s="30"/>
      <c r="H43" s="31" t="s">
        <v>33</v>
      </c>
      <c r="I43" s="30"/>
      <c r="J43" s="30"/>
      <c r="K43" s="30"/>
      <c r="L43" s="30"/>
      <c r="M43" s="5"/>
      <c r="N43" s="5"/>
      <c r="O43" s="5"/>
      <c r="P43" s="5"/>
    </row>
    <row r="44" spans="3:20" ht="16" thickBot="1">
      <c r="C44" s="4"/>
      <c r="D44" s="5"/>
      <c r="E44" s="5"/>
      <c r="F44" s="265" t="s">
        <v>56</v>
      </c>
      <c r="G44" s="30" t="s">
        <v>56</v>
      </c>
      <c r="H44" s="30"/>
      <c r="I44" s="30"/>
      <c r="J44" s="30"/>
      <c r="K44" s="30"/>
      <c r="L44" s="30"/>
      <c r="M44" s="5"/>
      <c r="N44" s="5"/>
      <c r="O44" s="5"/>
      <c r="P44" s="5"/>
      <c r="Q44" s="339" t="s">
        <v>183</v>
      </c>
      <c r="R44" s="340"/>
      <c r="S44" s="340"/>
      <c r="T44" s="361"/>
    </row>
    <row r="45" spans="3:20" ht="16" thickBot="1">
      <c r="C45" s="4"/>
      <c r="D45" s="5"/>
      <c r="E45" s="5"/>
      <c r="F45" s="31" t="str">
        <f>FP!F46</f>
        <v>+ (plus)</v>
      </c>
      <c r="G45" s="30" t="s">
        <v>56</v>
      </c>
      <c r="H45" s="32" t="s">
        <v>21</v>
      </c>
      <c r="I45" s="30"/>
      <c r="J45" s="45" t="str">
        <f>FP!$J$46</f>
        <v>-</v>
      </c>
      <c r="K45" s="30"/>
      <c r="L45" s="30"/>
      <c r="M45" s="5"/>
      <c r="N45" s="5"/>
      <c r="O45" s="5"/>
      <c r="P45" s="5"/>
      <c r="Q45" s="362"/>
      <c r="R45" s="363"/>
      <c r="S45" s="276" t="s">
        <v>184</v>
      </c>
      <c r="T45" s="275" t="s">
        <v>185</v>
      </c>
    </row>
    <row r="46" spans="3:20" ht="16" thickBot="1">
      <c r="C46" s="4"/>
      <c r="D46" s="5"/>
      <c r="E46" s="5"/>
      <c r="F46" s="265" t="s">
        <v>56</v>
      </c>
      <c r="G46" s="30" t="s">
        <v>56</v>
      </c>
      <c r="H46" s="30"/>
      <c r="I46" s="30"/>
      <c r="J46" s="31" t="s">
        <v>34</v>
      </c>
      <c r="K46" s="30"/>
      <c r="L46" s="30"/>
      <c r="M46" s="5"/>
      <c r="N46" s="5"/>
      <c r="O46" s="5"/>
      <c r="P46" s="5"/>
      <c r="Q46" s="364" t="s">
        <v>179</v>
      </c>
      <c r="R46" s="365"/>
      <c r="S46" s="277" t="e">
        <f>FP!S47</f>
        <v>#VALUE!</v>
      </c>
      <c r="T46" s="278" t="e">
        <f>FP!T47</f>
        <v>#VALUE!</v>
      </c>
    </row>
    <row r="47" spans="3:20" ht="16" thickBot="1">
      <c r="C47" s="4"/>
      <c r="D47" s="5"/>
      <c r="E47" s="5"/>
      <c r="F47" s="267" t="e">
        <f>FP!F48</f>
        <v>#VALUE!</v>
      </c>
      <c r="G47" s="30" t="s">
        <v>56</v>
      </c>
      <c r="H47" s="45" t="str">
        <f>'Data Entry'!$G$35</f>
        <v xml:space="preserve"> </v>
      </c>
      <c r="I47" s="30"/>
      <c r="J47" s="30"/>
      <c r="K47" s="30"/>
      <c r="L47" s="30"/>
      <c r="M47" s="5"/>
      <c r="N47" s="5"/>
      <c r="O47" s="5"/>
      <c r="P47" s="5"/>
      <c r="Q47" s="366" t="s">
        <v>38</v>
      </c>
      <c r="R47" s="367"/>
      <c r="S47" s="279" t="e">
        <f>FP!S48</f>
        <v>#VALUE!</v>
      </c>
      <c r="T47" s="280" t="e">
        <f>FP!T48</f>
        <v>#VALUE!</v>
      </c>
    </row>
    <row r="48" spans="3:20" ht="16" thickBot="1">
      <c r="C48" s="4"/>
      <c r="D48" s="5"/>
      <c r="E48" s="5"/>
      <c r="F48" s="265" t="str">
        <f>FP!F49</f>
        <v>Other Current Debt</v>
      </c>
      <c r="G48" s="30"/>
      <c r="H48" s="31" t="s">
        <v>35</v>
      </c>
      <c r="I48" s="30"/>
      <c r="J48" s="32" t="s">
        <v>21</v>
      </c>
      <c r="K48" s="30"/>
      <c r="L48" s="45" t="str">
        <f>FP!$L$49</f>
        <v>-</v>
      </c>
      <c r="M48" s="5"/>
      <c r="N48" s="5"/>
      <c r="O48" s="5"/>
      <c r="P48" s="5"/>
    </row>
    <row r="49" spans="3:16" ht="16" thickBot="1">
      <c r="C49" s="4"/>
      <c r="D49" s="5"/>
      <c r="E49" s="5"/>
      <c r="F49" s="30" t="s">
        <v>56</v>
      </c>
      <c r="G49" s="30" t="s">
        <v>56</v>
      </c>
      <c r="H49" s="30"/>
      <c r="I49" s="30"/>
      <c r="J49" s="30"/>
      <c r="K49" s="30"/>
      <c r="L49" s="31" t="s">
        <v>36</v>
      </c>
      <c r="M49" s="5"/>
      <c r="N49" s="5"/>
      <c r="O49" s="5"/>
      <c r="P49" s="5"/>
    </row>
    <row r="50" spans="3:16" ht="16" thickBot="1">
      <c r="C50" s="4"/>
      <c r="D50" s="5"/>
      <c r="E50" s="5"/>
      <c r="F50" s="30" t="s">
        <v>56</v>
      </c>
      <c r="G50" s="30" t="s">
        <v>56</v>
      </c>
      <c r="H50" s="264" t="e">
        <f>FP!$H$51</f>
        <v>#VALUE!</v>
      </c>
      <c r="I50" s="30"/>
      <c r="J50" s="45" t="str">
        <f>'Data Entry'!$G$37</f>
        <v xml:space="preserve"> </v>
      </c>
      <c r="K50" s="30"/>
      <c r="L50" s="30"/>
      <c r="M50" s="5"/>
      <c r="N50" s="39" t="str">
        <f>FP!$N$51</f>
        <v>-</v>
      </c>
      <c r="O50" s="5"/>
      <c r="P50" s="5"/>
    </row>
    <row r="51" spans="3:16">
      <c r="C51" s="4"/>
      <c r="D51" s="5"/>
      <c r="E51" s="5"/>
      <c r="F51" s="30" t="s">
        <v>56</v>
      </c>
      <c r="G51" s="30"/>
      <c r="H51" s="31" t="s">
        <v>181</v>
      </c>
      <c r="I51" s="30"/>
      <c r="J51" s="31" t="s">
        <v>38</v>
      </c>
      <c r="K51" s="30"/>
      <c r="L51" s="31" t="s">
        <v>20</v>
      </c>
      <c r="M51" s="5"/>
      <c r="N51" s="4" t="s">
        <v>39</v>
      </c>
      <c r="O51" s="5"/>
      <c r="P51" s="5"/>
    </row>
    <row r="52" spans="3:16" ht="16" thickBot="1">
      <c r="C52" s="4"/>
      <c r="D52" s="5"/>
      <c r="E52" s="5"/>
      <c r="F52" s="30" t="s">
        <v>56</v>
      </c>
      <c r="G52" s="30"/>
      <c r="H52" s="30"/>
      <c r="I52" s="30"/>
      <c r="J52" s="30"/>
      <c r="K52" s="30"/>
      <c r="L52" s="30"/>
      <c r="M52" s="5"/>
      <c r="N52" s="5"/>
      <c r="O52" s="5"/>
      <c r="P52" s="5"/>
    </row>
    <row r="53" spans="3:16" ht="16" thickBot="1">
      <c r="C53" s="4"/>
      <c r="D53" s="5"/>
      <c r="E53" s="5"/>
      <c r="F53" s="30" t="s">
        <v>56</v>
      </c>
      <c r="G53" s="30"/>
      <c r="H53" s="267" t="str">
        <f>FP!$H$54</f>
        <v xml:space="preserve"> </v>
      </c>
      <c r="I53" s="30"/>
      <c r="J53" s="30"/>
      <c r="K53" s="30"/>
      <c r="L53" s="46" t="str">
        <f>FP!$L$54</f>
        <v>-</v>
      </c>
      <c r="M53" s="5"/>
      <c r="N53" s="5"/>
      <c r="O53" s="5"/>
      <c r="P53" s="5"/>
    </row>
    <row r="54" spans="3:16" ht="16" thickBot="1">
      <c r="C54" s="114"/>
      <c r="D54" s="115"/>
      <c r="E54" s="115"/>
      <c r="F54" s="116" t="s">
        <v>56</v>
      </c>
      <c r="G54" s="116"/>
      <c r="H54" s="117" t="s">
        <v>179</v>
      </c>
      <c r="I54" s="116"/>
      <c r="J54" s="116"/>
      <c r="K54" s="116"/>
      <c r="L54" s="117" t="s">
        <v>166</v>
      </c>
      <c r="M54" s="115"/>
      <c r="N54" s="115"/>
      <c r="O54" s="115"/>
      <c r="P54" s="115"/>
    </row>
    <row r="55" spans="3:16">
      <c r="C55" s="67" t="s">
        <v>88</v>
      </c>
      <c r="F55" s="1"/>
    </row>
    <row r="56" spans="3:16" ht="16" thickBot="1">
      <c r="C56"/>
      <c r="F56" s="1"/>
    </row>
    <row r="57" spans="3:16">
      <c r="C57" s="84" t="s">
        <v>87</v>
      </c>
      <c r="D57" s="353" t="s">
        <v>89</v>
      </c>
      <c r="E57" s="353"/>
      <c r="F57" s="353"/>
      <c r="G57" s="146" t="str">
        <f>F11</f>
        <v>-</v>
      </c>
      <c r="H57" s="167"/>
      <c r="I57" s="167"/>
      <c r="J57" s="84" t="s">
        <v>96</v>
      </c>
      <c r="K57" s="85"/>
      <c r="L57" s="85" t="s">
        <v>97</v>
      </c>
      <c r="M57" s="153" t="str">
        <f>FP!$N$58</f>
        <v>-</v>
      </c>
      <c r="N57" s="93"/>
      <c r="O57" s="94" t="s">
        <v>98</v>
      </c>
      <c r="P57" s="248" t="str">
        <f>'Data Entry'!$N$50</f>
        <v>-</v>
      </c>
    </row>
    <row r="58" spans="3:16">
      <c r="C58" s="87"/>
      <c r="D58" s="352" t="s">
        <v>90</v>
      </c>
      <c r="E58" s="352"/>
      <c r="F58" s="352"/>
      <c r="G58" s="144" t="str">
        <f>FP!$H$59</f>
        <v>-</v>
      </c>
      <c r="H58" s="168"/>
      <c r="I58" s="168"/>
      <c r="J58" s="298" t="s">
        <v>140</v>
      </c>
      <c r="K58" s="299"/>
      <c r="L58" s="88" t="s">
        <v>132</v>
      </c>
      <c r="M58" s="154" t="str">
        <f>FP!$N$59</f>
        <v>-</v>
      </c>
      <c r="N58" s="48"/>
      <c r="O58" s="96" t="s">
        <v>99</v>
      </c>
      <c r="P58" s="249" t="str">
        <f>'Data Entry'!$N$51</f>
        <v>-</v>
      </c>
    </row>
    <row r="59" spans="3:16">
      <c r="C59" s="87"/>
      <c r="D59" s="351" t="s">
        <v>141</v>
      </c>
      <c r="E59" s="351"/>
      <c r="F59" s="351"/>
      <c r="G59" s="144" t="str">
        <f>'Data Entry'!$N$51</f>
        <v>-</v>
      </c>
      <c r="H59" s="168"/>
      <c r="I59" s="168"/>
      <c r="J59" s="62"/>
      <c r="K59" s="88"/>
      <c r="L59" s="88"/>
      <c r="M59" s="88"/>
      <c r="N59" s="48"/>
      <c r="O59" s="83" t="s">
        <v>100</v>
      </c>
      <c r="P59" s="250" t="str">
        <f>'Data Entry'!$N$52</f>
        <v>-</v>
      </c>
    </row>
    <row r="60" spans="3:16" ht="16" thickBot="1">
      <c r="C60" s="90"/>
      <c r="D60" s="91" t="s">
        <v>91</v>
      </c>
      <c r="E60" s="91"/>
      <c r="F60" s="92"/>
      <c r="G60" s="145" t="str">
        <f>FP!$H$61</f>
        <v>-</v>
      </c>
      <c r="H60" s="169"/>
      <c r="I60" s="169"/>
      <c r="J60" s="64"/>
      <c r="K60" s="91"/>
      <c r="L60" s="91"/>
      <c r="M60" s="91"/>
      <c r="N60" s="51"/>
      <c r="O60" s="97" t="s">
        <v>96</v>
      </c>
      <c r="P60" s="251">
        <f>SUM(P57:P59)</f>
        <v>0</v>
      </c>
    </row>
    <row r="61" spans="3:16">
      <c r="C61" s="86"/>
      <c r="D61" s="93"/>
      <c r="E61" s="93"/>
      <c r="F61" s="93"/>
      <c r="G61" s="93"/>
      <c r="H61" s="48"/>
      <c r="I61" s="48"/>
    </row>
    <row r="62" spans="3:16" ht="30">
      <c r="D62" s="59" t="s">
        <v>57</v>
      </c>
      <c r="E62" s="59"/>
      <c r="G62" t="s">
        <v>103</v>
      </c>
    </row>
    <row r="63" spans="3:16">
      <c r="L63" s="291" t="s">
        <v>102</v>
      </c>
      <c r="M63" s="291"/>
    </row>
    <row r="64" spans="3:16">
      <c r="F64" s="67" t="s">
        <v>101</v>
      </c>
    </row>
    <row r="65" spans="3:3"/>
    <row r="66" spans="3:3">
      <c r="C66"/>
    </row>
    <row r="67" spans="3:3"/>
    <row r="68" spans="3:3"/>
  </sheetData>
  <sheetProtection password="EB9C" sheet="1" objects="1" scenarios="1" selectLockedCells="1"/>
  <mergeCells count="22">
    <mergeCell ref="Q44:T44"/>
    <mergeCell ref="Q45:R45"/>
    <mergeCell ref="Q46:R46"/>
    <mergeCell ref="Q47:R47"/>
    <mergeCell ref="A8:A10"/>
    <mergeCell ref="A12:A14"/>
    <mergeCell ref="A16:A18"/>
    <mergeCell ref="C14:D14"/>
    <mergeCell ref="N13:P13"/>
    <mergeCell ref="N15:O15"/>
    <mergeCell ref="N6:P6"/>
    <mergeCell ref="O1:R1"/>
    <mergeCell ref="O3:R3"/>
    <mergeCell ref="F3:K3"/>
    <mergeCell ref="F5:K5"/>
    <mergeCell ref="F4:K4"/>
    <mergeCell ref="F1:K1"/>
    <mergeCell ref="L63:M63"/>
    <mergeCell ref="D59:F59"/>
    <mergeCell ref="D58:F58"/>
    <mergeCell ref="D57:F57"/>
    <mergeCell ref="J58:K58"/>
  </mergeCells>
  <phoneticPr fontId="9" type="noConversion"/>
  <hyperlinks>
    <hyperlink ref="L63" r:id="rId1"/>
    <hyperlink ref="A12" location="'Briefing Book'!A1" display="Briefing Book"/>
    <hyperlink ref="A8" location="'Data Entry'!A1" display="Data Entry Page"/>
    <hyperlink ref="A13" location="'Briefing Book'!A1" display="Briefing Book"/>
    <hyperlink ref="A14" location="'Briefing Book'!A1" display="Briefing Book"/>
    <hyperlink ref="A16" location="'SPM-Extended'!A1" display="Extended SPM"/>
    <hyperlink ref="A17" location="'SPM-Extended'!A1" display="Extended SPM"/>
    <hyperlink ref="A18" location="'SPM-Extended'!A1" display="Extended SPM"/>
  </hyperlinks>
  <pageMargins left="0.75" right="0.75" top="1" bottom="1" header="0.5" footer="0.5"/>
  <pageSetup scale="40" orientation="landscape" horizontalDpi="4294967292" verticalDpi="4294967292"/>
  <ignoredErrors>
    <ignoredError sqref="L3 C24" emptyCellReference="1"/>
  </ignoredErrors>
  <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fitToPage="1"/>
  </sheetPr>
  <dimension ref="A1:W67"/>
  <sheetViews>
    <sheetView showGridLines="0" showRowColHeaders="0" showRuler="0" workbookViewId="0">
      <selection activeCell="A10" sqref="A10:A12"/>
    </sheetView>
  </sheetViews>
  <sheetFormatPr baseColWidth="10" defaultColWidth="0" defaultRowHeight="15" zeroHeight="1" x14ac:dyDescent="0"/>
  <cols>
    <col min="1" max="1" width="10.83203125" customWidth="1"/>
    <col min="2" max="2" width="2.83203125" customWidth="1"/>
    <col min="3" max="3" width="22.5" bestFit="1" customWidth="1"/>
    <col min="4" max="4" width="6.83203125" customWidth="1"/>
    <col min="5" max="5" width="22" style="1" customWidth="1"/>
    <col min="6" max="6" width="7.83203125" customWidth="1"/>
    <col min="7" max="7" width="14.5" customWidth="1"/>
    <col min="8" max="8" width="16.6640625" customWidth="1"/>
    <col min="9" max="9" width="10.83203125" customWidth="1"/>
    <col min="10" max="10" width="17.33203125" customWidth="1"/>
    <col min="11" max="11" width="10.83203125" customWidth="1"/>
    <col min="12" max="12" width="15.6640625" customWidth="1"/>
    <col min="13" max="13" width="12.6640625" customWidth="1"/>
    <col min="14" max="14" width="20.1640625" customWidth="1"/>
    <col min="15" max="15" width="10.83203125" customWidth="1"/>
    <col min="16" max="16" width="13.33203125" customWidth="1"/>
    <col min="17" max="17" width="22" customWidth="1"/>
    <col min="18" max="18" width="10.83203125" customWidth="1"/>
    <col min="19" max="19" width="6" customWidth="1"/>
    <col min="20" max="20" width="10.83203125" customWidth="1"/>
    <col min="21" max="21" width="9.1640625" customWidth="1"/>
    <col min="22" max="22" width="7" customWidth="1"/>
    <col min="23" max="23" width="10.83203125" customWidth="1"/>
    <col min="24" max="16384" width="10.83203125" hidden="1"/>
  </cols>
  <sheetData>
    <row r="1" spans="1:19"/>
    <row r="2" spans="1:19" ht="15" customHeight="1">
      <c r="F2" s="358" t="s">
        <v>161</v>
      </c>
      <c r="G2" s="358"/>
      <c r="H2" s="358"/>
      <c r="I2" s="358"/>
      <c r="J2" s="358"/>
      <c r="K2" s="358"/>
      <c r="N2" s="79" t="s">
        <v>68</v>
      </c>
      <c r="O2" s="357" t="str">
        <f>'Data Entry'!$C$4</f>
        <v xml:space="preserve"> </v>
      </c>
      <c r="P2" s="357"/>
      <c r="Q2" s="357"/>
      <c r="R2" s="357"/>
    </row>
    <row r="3" spans="1:19" ht="18">
      <c r="J3" s="2"/>
      <c r="N3" s="79" t="s">
        <v>61</v>
      </c>
      <c r="O3" s="80" t="str">
        <f>'Data Entry'!$C$5</f>
        <v xml:space="preserve"> </v>
      </c>
    </row>
    <row r="4" spans="1:19" ht="15" customHeight="1">
      <c r="F4" s="358" t="str">
        <f>'Data Entry'!$C$9</f>
        <v xml:space="preserve"> </v>
      </c>
      <c r="G4" s="358"/>
      <c r="H4" s="358"/>
      <c r="I4" s="358"/>
      <c r="J4" s="358"/>
      <c r="K4" s="358"/>
      <c r="L4" s="157" t="str">
        <f>'Data Entry'!$C$10</f>
        <v xml:space="preserve"> </v>
      </c>
      <c r="M4" s="157"/>
      <c r="N4" s="79" t="s">
        <v>62</v>
      </c>
      <c r="O4" s="357" t="str">
        <f>'Data Entry'!$C$6</f>
        <v xml:space="preserve"> </v>
      </c>
      <c r="P4" s="357"/>
      <c r="Q4" s="357"/>
      <c r="R4" s="357"/>
    </row>
    <row r="5" spans="1:19" ht="15" customHeight="1">
      <c r="C5" s="138" t="s">
        <v>70</v>
      </c>
      <c r="D5" s="139" t="str">
        <f>'Data Entry'!$M$19</f>
        <v>Millions</v>
      </c>
      <c r="F5" s="360" t="str">
        <f>'Data Entry'!$C$11</f>
        <v xml:space="preserve"> </v>
      </c>
      <c r="G5" s="360"/>
      <c r="H5" s="360"/>
      <c r="I5" s="360"/>
      <c r="J5" s="360"/>
      <c r="K5" s="360"/>
    </row>
    <row r="6" spans="1:19" ht="16" thickBot="1">
      <c r="E6"/>
      <c r="F6" s="359" t="str">
        <f>'Data Entry'!$C$12</f>
        <v xml:space="preserve"> </v>
      </c>
      <c r="G6" s="359"/>
      <c r="H6" s="359"/>
      <c r="I6" s="359"/>
      <c r="J6" s="359"/>
      <c r="K6" s="359"/>
    </row>
    <row r="7" spans="1:19" ht="16" thickBot="1">
      <c r="C7" s="54" t="s">
        <v>1</v>
      </c>
      <c r="D7" s="3"/>
      <c r="E7" s="4"/>
      <c r="F7" s="5"/>
      <c r="G7" s="5"/>
      <c r="H7" s="5"/>
      <c r="I7" s="5"/>
      <c r="J7" s="5"/>
      <c r="K7" s="5"/>
      <c r="L7" s="5"/>
      <c r="M7" s="5"/>
      <c r="N7" s="6" t="s">
        <v>2</v>
      </c>
      <c r="O7" s="354" t="s">
        <v>3</v>
      </c>
      <c r="P7" s="355"/>
      <c r="Q7" s="356"/>
    </row>
    <row r="8" spans="1:19" ht="16" thickBot="1">
      <c r="A8" s="61" t="s">
        <v>59</v>
      </c>
      <c r="C8" s="7" t="s">
        <v>4</v>
      </c>
      <c r="E8" s="40" t="str">
        <f>'Data Entry'!$C$24</f>
        <v xml:space="preserve"> </v>
      </c>
      <c r="F8" s="8"/>
      <c r="G8" s="8"/>
      <c r="H8" s="70"/>
      <c r="I8" s="70"/>
      <c r="J8" s="70"/>
      <c r="K8" s="5"/>
      <c r="L8" s="5"/>
      <c r="M8" s="5"/>
      <c r="N8" s="9" t="s">
        <v>5</v>
      </c>
      <c r="O8" s="10" t="s">
        <v>6</v>
      </c>
      <c r="P8" s="11"/>
      <c r="Q8" s="12"/>
    </row>
    <row r="9" spans="1:19" ht="16" thickBot="1">
      <c r="C9" s="72" t="s">
        <v>8</v>
      </c>
      <c r="E9" s="13" t="s">
        <v>8</v>
      </c>
      <c r="F9" s="8"/>
      <c r="G9" s="8"/>
      <c r="H9" s="5"/>
      <c r="I9" s="5"/>
      <c r="J9" s="5"/>
      <c r="K9" s="5"/>
      <c r="L9" s="5"/>
      <c r="M9" s="5"/>
      <c r="N9" s="14"/>
      <c r="O9" s="15" t="s">
        <v>9</v>
      </c>
      <c r="P9" s="16"/>
      <c r="Q9" s="17"/>
    </row>
    <row r="10" spans="1:19" ht="16" thickBot="1">
      <c r="A10" s="293" t="s">
        <v>105</v>
      </c>
      <c r="C10" s="7" t="s">
        <v>7</v>
      </c>
      <c r="E10" s="13"/>
      <c r="F10" s="8"/>
      <c r="G10" s="8"/>
      <c r="H10" s="8"/>
      <c r="I10" s="8"/>
      <c r="J10" s="8"/>
      <c r="K10" s="8"/>
      <c r="L10" s="5"/>
      <c r="M10" s="5"/>
      <c r="N10" s="14"/>
      <c r="O10" s="15" t="s">
        <v>10</v>
      </c>
      <c r="P10" s="16"/>
      <c r="Q10" s="17"/>
    </row>
    <row r="11" spans="1:19" ht="16" thickBot="1">
      <c r="A11" s="294"/>
      <c r="C11" s="7"/>
      <c r="E11" s="18" t="s">
        <v>11</v>
      </c>
      <c r="F11" s="8"/>
      <c r="G11" s="8"/>
      <c r="H11" s="40" t="str">
        <f>FP!$F$10</f>
        <v>-</v>
      </c>
      <c r="I11" s="55"/>
      <c r="J11" s="55"/>
      <c r="K11" s="8"/>
      <c r="L11" s="5"/>
      <c r="M11" s="5"/>
      <c r="N11" s="19" t="s">
        <v>12</v>
      </c>
      <c r="O11" s="20" t="s">
        <v>13</v>
      </c>
      <c r="P11" s="21"/>
      <c r="Q11" s="22"/>
    </row>
    <row r="12" spans="1:19" ht="16" thickBot="1">
      <c r="A12" s="295"/>
      <c r="C12" s="7"/>
      <c r="E12" s="18"/>
      <c r="F12" s="8"/>
      <c r="G12" s="8"/>
      <c r="H12" s="13" t="s">
        <v>148</v>
      </c>
      <c r="I12" s="13"/>
      <c r="J12" s="13"/>
      <c r="K12" s="8"/>
      <c r="L12" s="5"/>
      <c r="M12" s="5"/>
      <c r="N12" s="23" t="s">
        <v>14</v>
      </c>
      <c r="O12" s="24" t="s">
        <v>15</v>
      </c>
      <c r="P12" s="25"/>
      <c r="Q12" s="26"/>
    </row>
    <row r="13" spans="1:19" ht="16" thickBot="1">
      <c r="C13" s="7" t="s">
        <v>16</v>
      </c>
      <c r="E13" s="40" t="str">
        <f>'Data Entry'!$C$25</f>
        <v xml:space="preserve"> </v>
      </c>
      <c r="F13" s="8"/>
      <c r="G13" s="8"/>
      <c r="H13" s="82" t="str">
        <f>FP!$F$12</f>
        <v>-</v>
      </c>
      <c r="I13" s="192"/>
      <c r="J13" s="196" t="str">
        <f>FP!$H$15</f>
        <v>-</v>
      </c>
      <c r="K13" s="8"/>
      <c r="L13" s="5"/>
      <c r="M13" s="5"/>
      <c r="N13" s="5"/>
      <c r="O13" s="5"/>
      <c r="P13" s="5"/>
      <c r="Q13" s="5"/>
      <c r="R13" s="5"/>
    </row>
    <row r="14" spans="1:19" ht="29" thickBot="1">
      <c r="A14" s="293" t="s">
        <v>110</v>
      </c>
      <c r="C14" s="7" t="s">
        <v>17</v>
      </c>
      <c r="E14" s="195" t="s">
        <v>18</v>
      </c>
      <c r="F14" s="8"/>
      <c r="G14" s="8"/>
      <c r="H14" s="13" t="s">
        <v>92</v>
      </c>
      <c r="I14" s="13"/>
      <c r="J14" s="171" t="s">
        <v>152</v>
      </c>
      <c r="K14" s="8"/>
      <c r="L14" s="8"/>
      <c r="M14" s="8"/>
      <c r="O14" s="375" t="str">
        <f>FP!L7</f>
        <v>Top Executive Compensation (optional)</v>
      </c>
      <c r="P14" s="376"/>
      <c r="Q14" s="377"/>
      <c r="R14" s="5"/>
      <c r="S14" s="5"/>
    </row>
    <row r="15" spans="1:19" ht="16" thickBot="1">
      <c r="A15" s="294"/>
      <c r="C15" s="7"/>
      <c r="E15" s="13"/>
      <c r="F15" s="8"/>
      <c r="G15" s="8"/>
      <c r="H15" s="8"/>
      <c r="I15" s="8"/>
      <c r="J15" s="242" t="str">
        <f>FP!$H$17</f>
        <v>-</v>
      </c>
      <c r="K15" s="8"/>
      <c r="L15" s="8"/>
      <c r="M15" s="8"/>
      <c r="O15" s="285" t="str">
        <f>FP!L8</f>
        <v xml:space="preserve">in </v>
      </c>
      <c r="P15" s="282" t="str">
        <f>FP!M8</f>
        <v>Millions</v>
      </c>
      <c r="Q15" s="283" t="str">
        <f>FP!N8</f>
        <v xml:space="preserve"> </v>
      </c>
      <c r="R15" s="5"/>
      <c r="S15" s="5"/>
    </row>
    <row r="16" spans="1:19" ht="16" customHeight="1" thickBot="1">
      <c r="A16" s="295"/>
      <c r="C16" s="211"/>
      <c r="D16" s="211"/>
      <c r="E16" s="13"/>
      <c r="F16" s="8"/>
      <c r="G16" s="16"/>
      <c r="H16" s="18" t="s">
        <v>11</v>
      </c>
      <c r="I16" s="18"/>
      <c r="J16" s="13" t="s">
        <v>165</v>
      </c>
      <c r="K16" s="8"/>
      <c r="L16" s="40" t="str">
        <f>FP!$J$17</f>
        <v xml:space="preserve"> </v>
      </c>
      <c r="M16" s="8"/>
      <c r="O16" s="373" t="s">
        <v>173</v>
      </c>
      <c r="P16" s="374"/>
      <c r="Q16" s="284" t="str">
        <f>FP!N9</f>
        <v>-</v>
      </c>
      <c r="R16" s="5"/>
      <c r="S16" s="5"/>
    </row>
    <row r="17" spans="1:18" ht="44" thickBot="1">
      <c r="C17" s="210"/>
      <c r="D17" s="193"/>
      <c r="E17" s="368" t="s">
        <v>149</v>
      </c>
      <c r="F17" s="369"/>
      <c r="G17" s="16"/>
      <c r="H17" s="8"/>
      <c r="I17" s="8"/>
      <c r="J17" s="8"/>
      <c r="K17" s="8"/>
      <c r="L17" s="172" t="s">
        <v>51</v>
      </c>
      <c r="M17" s="8"/>
      <c r="O17" s="5"/>
      <c r="P17" s="5"/>
      <c r="Q17" s="5"/>
      <c r="R17" s="5"/>
    </row>
    <row r="18" spans="1:18" ht="32" customHeight="1" thickBot="1">
      <c r="A18" s="302" t="s">
        <v>112</v>
      </c>
      <c r="C18" s="71" t="s">
        <v>19</v>
      </c>
      <c r="D18" s="48"/>
      <c r="E18" s="56" t="str">
        <f>'Data Entry'!$E$24</f>
        <v xml:space="preserve"> </v>
      </c>
      <c r="F18" s="17"/>
      <c r="G18" s="16"/>
      <c r="H18" s="8"/>
      <c r="I18" s="8"/>
      <c r="J18" s="203" t="s">
        <v>188</v>
      </c>
      <c r="K18" s="8"/>
      <c r="L18" s="8"/>
      <c r="M18" s="8"/>
      <c r="N18" s="8"/>
      <c r="O18" s="5"/>
      <c r="P18" s="5"/>
      <c r="Q18" s="5"/>
      <c r="R18" s="5"/>
    </row>
    <row r="19" spans="1:18" ht="16" thickBot="1">
      <c r="A19" s="303"/>
      <c r="C19" s="71"/>
      <c r="D19" s="48"/>
      <c r="E19" s="55" t="s">
        <v>19</v>
      </c>
      <c r="F19" s="17"/>
      <c r="G19" s="16"/>
      <c r="H19" s="8"/>
      <c r="I19" s="8"/>
      <c r="J19" s="204" t="str">
        <f>'Data Entry'!$C$27</f>
        <v xml:space="preserve"> </v>
      </c>
      <c r="K19" s="8"/>
      <c r="L19" s="8"/>
      <c r="M19" s="8"/>
      <c r="N19" s="8"/>
      <c r="O19" s="5"/>
      <c r="P19" s="5"/>
      <c r="Q19" s="5"/>
      <c r="R19" s="5"/>
    </row>
    <row r="20" spans="1:18" ht="16" thickBot="1">
      <c r="A20" s="304"/>
      <c r="C20" s="71"/>
      <c r="D20" s="48"/>
      <c r="E20" s="49"/>
      <c r="F20" s="17"/>
      <c r="G20" s="16"/>
      <c r="H20" s="8"/>
      <c r="I20" s="8"/>
      <c r="J20" s="13" t="s">
        <v>178</v>
      </c>
      <c r="K20" s="8"/>
      <c r="L20" s="13" t="s">
        <v>20</v>
      </c>
      <c r="M20" s="8"/>
      <c r="N20" s="34" t="str">
        <f>FP!$L$19</f>
        <v>-</v>
      </c>
      <c r="O20" s="5"/>
      <c r="P20" s="5"/>
      <c r="Q20" s="5"/>
      <c r="R20" s="5"/>
    </row>
    <row r="21" spans="1:18" ht="16" thickBot="1">
      <c r="C21" s="71" t="s">
        <v>50</v>
      </c>
      <c r="D21" s="48"/>
      <c r="E21" s="40" t="str">
        <f>'Data Entry'!$E$25</f>
        <v xml:space="preserve"> </v>
      </c>
      <c r="F21" s="17"/>
      <c r="G21" s="17"/>
      <c r="H21" s="47" t="str">
        <f>'Data Entry'!$C$26</f>
        <v xml:space="preserve"> </v>
      </c>
      <c r="I21" s="55"/>
      <c r="J21" s="55"/>
      <c r="K21" s="8"/>
      <c r="L21" s="8"/>
      <c r="M21" s="8"/>
      <c r="N21" s="13" t="s">
        <v>22</v>
      </c>
      <c r="O21" s="5"/>
      <c r="P21" s="5"/>
      <c r="Q21" s="5"/>
      <c r="R21" s="5"/>
    </row>
    <row r="22" spans="1:18" ht="16" thickBot="1">
      <c r="C22" s="71"/>
      <c r="D22" s="48"/>
      <c r="E22" s="55"/>
      <c r="F22" s="17"/>
      <c r="G22" s="16"/>
      <c r="H22" s="55"/>
      <c r="I22" s="55"/>
      <c r="J22" s="203" t="s">
        <v>188</v>
      </c>
      <c r="K22" s="8"/>
      <c r="L22" s="8"/>
      <c r="M22" s="8"/>
      <c r="N22" s="13"/>
      <c r="O22" s="5"/>
      <c r="P22" s="5"/>
      <c r="Q22" s="5"/>
      <c r="R22" s="5"/>
    </row>
    <row r="23" spans="1:18" ht="45" customHeight="1" thickBot="1">
      <c r="C23" s="71"/>
      <c r="D23" s="48"/>
      <c r="E23" s="55" t="s">
        <v>50</v>
      </c>
      <c r="F23" s="17"/>
      <c r="G23" s="16"/>
      <c r="H23" s="173" t="s">
        <v>49</v>
      </c>
      <c r="I23" s="13"/>
      <c r="J23" s="40" t="str">
        <f>FP!$H$23</f>
        <v>-</v>
      </c>
      <c r="K23" s="8"/>
      <c r="L23" s="8"/>
      <c r="M23" s="8"/>
      <c r="N23" s="13"/>
      <c r="O23" s="5"/>
      <c r="P23" s="5"/>
      <c r="Q23" s="5"/>
      <c r="R23" s="5"/>
    </row>
    <row r="24" spans="1:18" ht="16" thickBot="1">
      <c r="C24" s="71"/>
      <c r="D24" s="48"/>
      <c r="E24" s="49"/>
      <c r="F24" s="17"/>
      <c r="G24" s="16"/>
      <c r="H24" s="8"/>
      <c r="I24" s="8"/>
      <c r="J24" s="13" t="s">
        <v>153</v>
      </c>
      <c r="K24" s="8"/>
      <c r="L24" s="41" t="str">
        <f>E8</f>
        <v xml:space="preserve"> </v>
      </c>
      <c r="M24" s="8"/>
      <c r="N24" s="8"/>
      <c r="O24" s="5"/>
      <c r="P24" s="5"/>
      <c r="Q24" s="5"/>
      <c r="R24" s="5"/>
    </row>
    <row r="25" spans="1:18" ht="16" thickBot="1">
      <c r="C25" s="71" t="s">
        <v>42</v>
      </c>
      <c r="D25" s="48"/>
      <c r="E25" s="41" t="str">
        <f>'Data Entry'!$E$26</f>
        <v>-</v>
      </c>
      <c r="F25" s="17"/>
      <c r="G25" s="16"/>
      <c r="H25" s="8"/>
      <c r="I25" s="8"/>
      <c r="J25" s="8"/>
      <c r="K25" s="8"/>
      <c r="L25" s="13" t="s">
        <v>8</v>
      </c>
      <c r="M25" s="8"/>
      <c r="N25" s="5"/>
      <c r="O25" s="5"/>
      <c r="P25" s="5"/>
      <c r="Q25" s="5"/>
      <c r="R25" s="5"/>
    </row>
    <row r="26" spans="1:18" ht="16" thickBot="1">
      <c r="C26" s="50"/>
      <c r="D26" s="51"/>
      <c r="E26" s="52" t="s">
        <v>151</v>
      </c>
      <c r="F26" s="53"/>
      <c r="G26" s="16"/>
      <c r="H26" s="5"/>
      <c r="I26" s="5"/>
      <c r="J26" s="5"/>
      <c r="K26" s="5"/>
      <c r="L26" s="5"/>
      <c r="M26" s="5"/>
      <c r="N26" s="5"/>
      <c r="O26" s="5"/>
      <c r="P26" s="5"/>
    </row>
    <row r="27" spans="1:18" ht="16" thickBot="1">
      <c r="C27" s="197"/>
      <c r="D27" s="93"/>
      <c r="E27" s="201"/>
      <c r="F27" s="202"/>
      <c r="G27" s="194"/>
      <c r="H27" s="5"/>
      <c r="I27" s="5"/>
      <c r="J27" s="5"/>
      <c r="K27" s="5"/>
      <c r="L27" s="5"/>
      <c r="M27" s="5"/>
      <c r="N27" s="5"/>
      <c r="O27" s="5"/>
      <c r="P27" s="5"/>
    </row>
    <row r="28" spans="1:18" ht="16" thickBot="1">
      <c r="C28" s="108"/>
      <c r="D28" s="197"/>
      <c r="E28" s="197"/>
      <c r="F28" s="206" t="s">
        <v>113</v>
      </c>
      <c r="G28" s="207"/>
      <c r="H28" s="208"/>
      <c r="I28" s="5"/>
      <c r="J28" s="5"/>
      <c r="K28" s="5"/>
      <c r="L28" s="5"/>
      <c r="M28" s="5"/>
      <c r="N28" s="5"/>
      <c r="O28" s="5"/>
      <c r="P28" s="35" t="str">
        <f>FP!$N$28</f>
        <v>-</v>
      </c>
      <c r="Q28" s="5"/>
      <c r="R28" s="5"/>
    </row>
    <row r="29" spans="1:18" ht="16" thickBot="1">
      <c r="C29" s="109" t="s">
        <v>53</v>
      </c>
      <c r="D29" s="198"/>
      <c r="E29" s="198"/>
      <c r="F29" s="209"/>
      <c r="G29" s="42" t="str">
        <f>'Data Entry'!$C$46</f>
        <v xml:space="preserve"> </v>
      </c>
      <c r="H29" s="110"/>
      <c r="I29" s="27"/>
      <c r="J29" s="27"/>
      <c r="K29" s="27"/>
      <c r="L29" s="27"/>
      <c r="M29" s="27"/>
      <c r="N29" s="4" t="s">
        <v>24</v>
      </c>
      <c r="O29" s="5"/>
      <c r="P29" s="36" t="s">
        <v>25</v>
      </c>
      <c r="Q29" s="5"/>
      <c r="R29" s="5"/>
    </row>
    <row r="30" spans="1:18">
      <c r="C30" s="109"/>
      <c r="D30" s="198"/>
      <c r="E30" s="198"/>
      <c r="F30" s="209"/>
      <c r="G30" s="111" t="s">
        <v>54</v>
      </c>
      <c r="H30" s="110"/>
      <c r="I30" s="27"/>
      <c r="J30" s="27"/>
      <c r="K30" s="27"/>
      <c r="L30" s="27"/>
      <c r="M30" s="27"/>
      <c r="N30" s="5"/>
      <c r="O30" s="5"/>
      <c r="P30" s="5"/>
      <c r="Q30" s="5"/>
      <c r="R30" s="5"/>
    </row>
    <row r="31" spans="1:18" ht="16" thickBot="1">
      <c r="C31" s="109"/>
      <c r="D31" s="198"/>
      <c r="E31" s="198"/>
      <c r="F31" s="209"/>
      <c r="G31" s="111"/>
      <c r="H31" s="110"/>
      <c r="I31" s="27"/>
      <c r="J31" s="27"/>
      <c r="K31" s="27"/>
      <c r="L31" s="27"/>
      <c r="M31" s="27"/>
      <c r="N31" s="5"/>
      <c r="O31" s="5"/>
      <c r="P31" s="5"/>
      <c r="Q31" s="5"/>
      <c r="R31" s="5"/>
    </row>
    <row r="32" spans="1:18" ht="16" thickBot="1">
      <c r="C32" s="109" t="s">
        <v>26</v>
      </c>
      <c r="D32" s="198"/>
      <c r="E32" s="198"/>
      <c r="F32" s="209"/>
      <c r="G32" s="42" t="str">
        <f>'Data Entry'!$C$47</f>
        <v xml:space="preserve"> </v>
      </c>
      <c r="H32" s="110"/>
      <c r="I32" s="27"/>
      <c r="J32" s="27"/>
      <c r="K32" s="27"/>
      <c r="L32" s="43" t="str">
        <f>E8</f>
        <v xml:space="preserve"> </v>
      </c>
      <c r="M32" s="27"/>
      <c r="N32" s="5"/>
      <c r="O32" s="5"/>
      <c r="P32" s="5"/>
      <c r="Q32" s="5"/>
      <c r="R32" s="5"/>
    </row>
    <row r="33" spans="3:22">
      <c r="C33" s="109"/>
      <c r="D33" s="198"/>
      <c r="E33" s="198"/>
      <c r="F33" s="209"/>
      <c r="G33" s="111" t="s">
        <v>26</v>
      </c>
      <c r="H33" s="110"/>
      <c r="I33" s="27"/>
      <c r="J33" s="27"/>
      <c r="K33" s="27"/>
      <c r="L33" s="28" t="s">
        <v>8</v>
      </c>
      <c r="M33" s="27"/>
      <c r="N33" s="27"/>
      <c r="O33" s="5"/>
      <c r="P33" s="5"/>
      <c r="Q33" s="5"/>
      <c r="R33" s="5"/>
    </row>
    <row r="34" spans="3:22" ht="16" thickBot="1">
      <c r="C34" s="109"/>
      <c r="D34" s="198"/>
      <c r="E34" s="198"/>
      <c r="F34" s="209"/>
      <c r="G34" s="111"/>
      <c r="H34" s="110"/>
      <c r="I34" s="27"/>
      <c r="J34" s="27"/>
      <c r="K34" s="27"/>
      <c r="L34" s="27"/>
      <c r="M34" s="27"/>
      <c r="N34" s="27"/>
      <c r="O34" s="5"/>
      <c r="P34" s="5"/>
      <c r="Q34" s="5"/>
      <c r="R34" s="5"/>
    </row>
    <row r="35" spans="3:22" ht="16" thickBot="1">
      <c r="C35" s="109" t="s">
        <v>23</v>
      </c>
      <c r="D35" s="198"/>
      <c r="E35" s="198"/>
      <c r="F35" s="209"/>
      <c r="G35" s="42" t="str">
        <f>'Data Entry'!$C$48</f>
        <v xml:space="preserve"> </v>
      </c>
      <c r="H35" s="110"/>
      <c r="I35" s="27"/>
      <c r="J35" s="42" t="str">
        <f>'Data Entry'!$C$34</f>
        <v xml:space="preserve"> </v>
      </c>
      <c r="K35" s="27"/>
      <c r="L35" s="28" t="s">
        <v>20</v>
      </c>
      <c r="M35" s="27"/>
      <c r="N35" s="44" t="str">
        <f>FP!$L$35</f>
        <v>-</v>
      </c>
      <c r="O35" s="5"/>
      <c r="P35" s="5"/>
      <c r="Q35" s="5"/>
      <c r="R35" s="5"/>
    </row>
    <row r="36" spans="3:22" ht="16" thickBot="1">
      <c r="C36" s="109"/>
      <c r="D36" s="198"/>
      <c r="E36" s="198"/>
      <c r="F36" s="209"/>
      <c r="G36" s="111" t="s">
        <v>23</v>
      </c>
      <c r="H36" s="110"/>
      <c r="I36" s="27"/>
      <c r="J36" s="28" t="s">
        <v>27</v>
      </c>
      <c r="K36" s="27"/>
      <c r="L36" s="27"/>
      <c r="M36" s="27"/>
      <c r="N36" s="28" t="s">
        <v>28</v>
      </c>
      <c r="O36" s="5"/>
      <c r="P36" s="5"/>
      <c r="Q36" s="5"/>
      <c r="R36" s="5"/>
    </row>
    <row r="37" spans="3:22" ht="16" thickBot="1">
      <c r="C37" s="62"/>
      <c r="D37" s="48"/>
      <c r="E37" s="48"/>
      <c r="F37" s="209"/>
      <c r="G37" s="111"/>
      <c r="H37" s="110"/>
      <c r="I37" s="27"/>
      <c r="J37" s="27"/>
      <c r="K37" s="27"/>
      <c r="L37" s="42" t="str">
        <f>'Data Entry'!$C$35</f>
        <v xml:space="preserve"> </v>
      </c>
      <c r="M37" s="27"/>
      <c r="N37" s="27"/>
      <c r="O37" s="5"/>
      <c r="P37" s="5"/>
      <c r="Q37" s="5"/>
      <c r="R37" s="5"/>
    </row>
    <row r="38" spans="3:22" ht="16" thickBot="1">
      <c r="C38" s="109"/>
      <c r="D38" s="198"/>
      <c r="E38" s="198"/>
      <c r="F38" s="209"/>
      <c r="G38" s="43" t="str">
        <f>FP!$E$38</f>
        <v>-</v>
      </c>
      <c r="H38" s="110"/>
      <c r="I38" s="27"/>
      <c r="J38" s="29" t="s">
        <v>21</v>
      </c>
      <c r="K38" s="27"/>
      <c r="L38" s="28" t="s">
        <v>29</v>
      </c>
      <c r="M38" s="27"/>
      <c r="N38" s="27"/>
      <c r="O38" s="5"/>
      <c r="P38" s="5"/>
      <c r="Q38" s="5"/>
      <c r="R38" s="5"/>
    </row>
    <row r="39" spans="3:22" ht="16" thickBot="1">
      <c r="C39" s="50"/>
      <c r="D39" s="54"/>
      <c r="E39" s="54"/>
      <c r="F39" s="205"/>
      <c r="G39" s="112" t="s">
        <v>30</v>
      </c>
      <c r="H39" s="113"/>
      <c r="I39" s="27"/>
      <c r="J39" s="27"/>
      <c r="K39" s="27"/>
      <c r="L39" s="27"/>
      <c r="M39" s="27"/>
      <c r="N39" s="5"/>
      <c r="O39" s="5"/>
      <c r="P39" s="5"/>
      <c r="Q39" s="5"/>
      <c r="R39" s="5"/>
    </row>
    <row r="40" spans="3:22" ht="16" thickBot="1">
      <c r="C40" s="7"/>
      <c r="D40" s="7"/>
      <c r="E40" s="7"/>
      <c r="F40" s="27"/>
      <c r="G40" s="27"/>
      <c r="H40" s="27"/>
      <c r="I40" s="27"/>
      <c r="J40" s="42" t="str">
        <f>'Data Entry'!$C$36</f>
        <v>-</v>
      </c>
      <c r="K40" s="27"/>
      <c r="L40" s="27"/>
      <c r="M40" s="27"/>
      <c r="N40" s="5"/>
      <c r="O40" s="5"/>
      <c r="P40" s="4" t="s">
        <v>24</v>
      </c>
      <c r="Q40" s="5"/>
      <c r="R40" s="35" t="str">
        <f>FP!$P$40</f>
        <v>-</v>
      </c>
    </row>
    <row r="41" spans="3:22">
      <c r="C41" s="7"/>
      <c r="D41" s="7"/>
      <c r="E41" s="7"/>
      <c r="F41" s="27"/>
      <c r="G41" s="27"/>
      <c r="H41" s="27"/>
      <c r="I41" s="27"/>
      <c r="J41" s="28" t="s">
        <v>52</v>
      </c>
      <c r="K41" s="27"/>
      <c r="L41" s="27"/>
      <c r="M41" s="27"/>
      <c r="N41" s="5"/>
      <c r="O41" s="5"/>
      <c r="P41" s="5"/>
      <c r="Q41" s="5"/>
      <c r="R41" s="4" t="s">
        <v>31</v>
      </c>
    </row>
    <row r="42" spans="3:22" ht="16" thickBot="1">
      <c r="C42" s="7"/>
      <c r="E42" s="4"/>
      <c r="F42" s="5"/>
      <c r="G42" s="5"/>
      <c r="H42" s="5"/>
      <c r="I42" s="5"/>
      <c r="J42" s="5" t="s">
        <v>56</v>
      </c>
      <c r="K42" s="5"/>
      <c r="L42" s="5"/>
      <c r="M42" s="5"/>
      <c r="N42" s="5"/>
      <c r="O42" s="5"/>
      <c r="P42" s="5"/>
    </row>
    <row r="43" spans="3:22" ht="16" thickBot="1">
      <c r="C43" s="7" t="s">
        <v>32</v>
      </c>
      <c r="E43"/>
      <c r="H43" s="267" t="str">
        <f>'Data Entry'!$C$51</f>
        <v xml:space="preserve"> </v>
      </c>
      <c r="I43" s="30"/>
      <c r="J43" s="45" t="str">
        <f>'Data Entry'!$G$34</f>
        <v xml:space="preserve"> </v>
      </c>
      <c r="K43" s="30"/>
      <c r="L43" s="30"/>
      <c r="M43" s="30"/>
      <c r="N43" s="30"/>
      <c r="O43" s="5"/>
      <c r="P43" s="5"/>
      <c r="Q43" s="5"/>
      <c r="R43" s="5"/>
    </row>
    <row r="44" spans="3:22" ht="16" thickBot="1">
      <c r="C44" s="7"/>
      <c r="E44"/>
      <c r="H44" s="266" t="s">
        <v>81</v>
      </c>
      <c r="I44" s="30"/>
      <c r="J44" s="31" t="s">
        <v>33</v>
      </c>
      <c r="K44" s="30"/>
      <c r="L44" s="30"/>
      <c r="M44" s="30"/>
      <c r="N44" s="30"/>
      <c r="O44" s="5"/>
      <c r="P44" s="5"/>
      <c r="Q44" s="5"/>
      <c r="R44" s="5"/>
    </row>
    <row r="45" spans="3:22" ht="16" thickBot="1">
      <c r="C45" s="7"/>
      <c r="E45"/>
      <c r="H45" s="30"/>
      <c r="I45" s="30"/>
      <c r="J45" s="30"/>
      <c r="K45" s="30"/>
      <c r="L45" s="30"/>
      <c r="M45" s="30"/>
      <c r="N45" s="30"/>
      <c r="O45" s="5"/>
      <c r="P45" s="5"/>
      <c r="Q45" s="5"/>
      <c r="R45" s="5"/>
      <c r="S45" s="339" t="s">
        <v>183</v>
      </c>
      <c r="T45" s="340"/>
      <c r="U45" s="340"/>
      <c r="V45" s="361"/>
    </row>
    <row r="46" spans="3:22" ht="16" thickBot="1">
      <c r="C46" s="7"/>
      <c r="E46"/>
      <c r="H46" s="32" t="s">
        <v>21</v>
      </c>
      <c r="I46" s="30"/>
      <c r="J46" s="32" t="s">
        <v>21</v>
      </c>
      <c r="K46" s="30"/>
      <c r="L46" s="45" t="str">
        <f>FP!$J$46</f>
        <v>-</v>
      </c>
      <c r="M46" s="30"/>
      <c r="N46" s="30"/>
      <c r="O46" s="5"/>
      <c r="P46" s="5"/>
      <c r="Q46" s="5"/>
      <c r="R46" s="5"/>
      <c r="S46" s="362"/>
      <c r="T46" s="363"/>
      <c r="U46" s="276" t="s">
        <v>184</v>
      </c>
      <c r="V46" s="275" t="s">
        <v>185</v>
      </c>
    </row>
    <row r="47" spans="3:22" ht="16" thickBot="1">
      <c r="C47" s="7"/>
      <c r="E47"/>
      <c r="H47" s="30"/>
      <c r="I47" s="30"/>
      <c r="J47" s="30"/>
      <c r="K47" s="30"/>
      <c r="L47" s="31" t="s">
        <v>34</v>
      </c>
      <c r="M47" s="30"/>
      <c r="N47" s="30"/>
      <c r="O47" s="5"/>
      <c r="P47" s="5"/>
      <c r="Q47" s="5"/>
      <c r="R47" s="5"/>
      <c r="S47" s="364" t="s">
        <v>179</v>
      </c>
      <c r="T47" s="365"/>
      <c r="U47" s="277" t="e">
        <f>FP!S47</f>
        <v>#VALUE!</v>
      </c>
      <c r="V47" s="278" t="e">
        <f>FP!T47</f>
        <v>#VALUE!</v>
      </c>
    </row>
    <row r="48" spans="3:22" ht="16" thickBot="1">
      <c r="C48" s="7"/>
      <c r="E48"/>
      <c r="H48" s="264" t="e">
        <f>J43 - H43</f>
        <v>#VALUE!</v>
      </c>
      <c r="I48" s="30"/>
      <c r="J48" s="45" t="str">
        <f>'Data Entry'!$G$35</f>
        <v xml:space="preserve"> </v>
      </c>
      <c r="K48" s="30"/>
      <c r="L48" s="30"/>
      <c r="M48" s="30"/>
      <c r="N48" s="30"/>
      <c r="O48" s="5"/>
      <c r="P48" s="5"/>
      <c r="Q48" s="5"/>
      <c r="R48" s="5"/>
      <c r="S48" s="366" t="s">
        <v>38</v>
      </c>
      <c r="T48" s="367"/>
      <c r="U48" s="279" t="e">
        <f>FP!S48</f>
        <v>#VALUE!</v>
      </c>
      <c r="V48" s="280" t="e">
        <f>FP!T48</f>
        <v>#VALUE!</v>
      </c>
    </row>
    <row r="49" spans="3:18" ht="16" thickBot="1">
      <c r="C49" s="7"/>
      <c r="E49"/>
      <c r="H49" s="266" t="s">
        <v>174</v>
      </c>
      <c r="I49" s="30"/>
      <c r="J49" s="31" t="s">
        <v>35</v>
      </c>
      <c r="K49" s="30"/>
      <c r="L49" s="32" t="s">
        <v>21</v>
      </c>
      <c r="M49" s="30"/>
      <c r="N49" s="45" t="str">
        <f>FP!$L$49</f>
        <v>-</v>
      </c>
      <c r="O49" s="5"/>
      <c r="P49" s="5"/>
      <c r="Q49" s="5"/>
      <c r="R49" s="5"/>
    </row>
    <row r="50" spans="3:18" ht="16" thickBot="1">
      <c r="C50" s="7"/>
      <c r="E50"/>
      <c r="H50" s="30"/>
      <c r="I50" s="30"/>
      <c r="J50" s="30"/>
      <c r="K50" s="30"/>
      <c r="L50" s="30"/>
      <c r="M50" s="30"/>
      <c r="N50" s="31" t="s">
        <v>36</v>
      </c>
      <c r="O50" s="5"/>
      <c r="P50" s="5"/>
      <c r="Q50" s="5"/>
      <c r="R50" s="5"/>
    </row>
    <row r="51" spans="3:18" ht="16" thickBot="1">
      <c r="C51" s="7" t="s">
        <v>37</v>
      </c>
      <c r="E51"/>
      <c r="H51" s="30"/>
      <c r="I51" s="30"/>
      <c r="J51" s="264" t="e">
        <f>FP!$H$51</f>
        <v>#VALUE!</v>
      </c>
      <c r="K51" s="30"/>
      <c r="L51" s="45" t="str">
        <f>'Data Entry'!$G$37</f>
        <v xml:space="preserve"> </v>
      </c>
      <c r="M51" s="30"/>
      <c r="N51" s="30"/>
      <c r="O51" s="5"/>
      <c r="P51" s="39" t="str">
        <f>FP!$N$51</f>
        <v>-</v>
      </c>
      <c r="Q51" s="5"/>
      <c r="R51" s="5"/>
    </row>
    <row r="52" spans="3:18">
      <c r="C52" s="5"/>
      <c r="E52"/>
      <c r="H52" s="30"/>
      <c r="I52" s="30"/>
      <c r="J52" s="31" t="s">
        <v>181</v>
      </c>
      <c r="K52" s="30"/>
      <c r="L52" s="31" t="s">
        <v>38</v>
      </c>
      <c r="M52" s="30"/>
      <c r="N52" s="31" t="s">
        <v>20</v>
      </c>
      <c r="O52" s="5"/>
      <c r="P52" s="4" t="s">
        <v>39</v>
      </c>
      <c r="Q52" s="5"/>
      <c r="R52" s="5"/>
    </row>
    <row r="53" spans="3:18" ht="16" thickBot="1">
      <c r="E53"/>
      <c r="H53" s="30"/>
      <c r="I53" s="30"/>
      <c r="J53" s="30"/>
      <c r="K53" s="30"/>
      <c r="L53" s="30"/>
      <c r="M53" s="30"/>
      <c r="N53" s="30"/>
      <c r="O53" s="5"/>
      <c r="P53" s="5"/>
      <c r="Q53" s="5"/>
      <c r="R53" s="5"/>
    </row>
    <row r="54" spans="3:18" ht="16" thickBot="1">
      <c r="E54"/>
      <c r="H54" s="30"/>
      <c r="I54" s="30"/>
      <c r="J54" s="267" t="str">
        <f>FP!$H$54</f>
        <v xml:space="preserve"> </v>
      </c>
      <c r="K54" s="30"/>
      <c r="L54" s="30"/>
      <c r="M54" s="30"/>
      <c r="N54" s="46" t="str">
        <f>FP!$L$54</f>
        <v>-</v>
      </c>
      <c r="O54" s="5"/>
      <c r="P54" s="5"/>
      <c r="Q54" s="5"/>
      <c r="R54" s="5"/>
    </row>
    <row r="55" spans="3:18" ht="16" thickBot="1">
      <c r="C55" s="51"/>
      <c r="D55" s="51"/>
      <c r="E55" s="51"/>
      <c r="F55" s="51"/>
      <c r="H55" s="116"/>
      <c r="I55" s="116"/>
      <c r="J55" s="117" t="s">
        <v>179</v>
      </c>
      <c r="K55" s="116"/>
      <c r="L55" s="116"/>
      <c r="M55" s="116"/>
      <c r="N55" s="117" t="s">
        <v>166</v>
      </c>
      <c r="O55" s="115"/>
      <c r="P55" s="115"/>
      <c r="Q55" s="115"/>
      <c r="R55" s="5"/>
    </row>
    <row r="56" spans="3:18">
      <c r="C56" s="67" t="s">
        <v>88</v>
      </c>
      <c r="P56" s="48"/>
    </row>
    <row r="57" spans="3:18" ht="16" thickBot="1">
      <c r="P57" s="48"/>
    </row>
    <row r="58" spans="3:18">
      <c r="C58" s="84" t="s">
        <v>87</v>
      </c>
      <c r="D58" s="353" t="s">
        <v>89</v>
      </c>
      <c r="E58" s="353"/>
      <c r="F58" s="146" t="str">
        <f>H13</f>
        <v>-</v>
      </c>
      <c r="G58" s="105"/>
      <c r="I58" s="84" t="s">
        <v>96</v>
      </c>
      <c r="J58" s="85"/>
      <c r="K58" s="85" t="s">
        <v>97</v>
      </c>
      <c r="L58" s="153" t="str">
        <f>FP!N58</f>
        <v>-</v>
      </c>
      <c r="M58" s="155"/>
      <c r="N58" s="94" t="s">
        <v>98</v>
      </c>
      <c r="O58" s="248" t="str">
        <f>'Data Entry'!$N$50</f>
        <v>-</v>
      </c>
      <c r="P58" s="48"/>
    </row>
    <row r="59" spans="3:18">
      <c r="C59" s="87"/>
      <c r="D59" s="352" t="s">
        <v>90</v>
      </c>
      <c r="E59" s="352"/>
      <c r="F59" s="144" t="str">
        <f>FP!$H$59</f>
        <v>-</v>
      </c>
      <c r="G59" s="106"/>
      <c r="I59" s="62" t="s">
        <v>143</v>
      </c>
      <c r="J59" s="88"/>
      <c r="K59" s="88" t="s">
        <v>132</v>
      </c>
      <c r="L59" s="154" t="str">
        <f>FP!N59</f>
        <v>-</v>
      </c>
      <c r="M59" s="156"/>
      <c r="N59" s="96" t="s">
        <v>99</v>
      </c>
      <c r="O59" s="249" t="str">
        <f>'Data Entry'!$N$51</f>
        <v>-</v>
      </c>
      <c r="P59" s="48"/>
    </row>
    <row r="60" spans="3:18">
      <c r="C60" s="87"/>
      <c r="D60" s="351" t="s">
        <v>142</v>
      </c>
      <c r="E60" s="351"/>
      <c r="F60" s="144" t="str">
        <f>'Data Entry'!$N$51</f>
        <v>-</v>
      </c>
      <c r="G60" s="107"/>
      <c r="I60" s="62"/>
      <c r="J60" s="88"/>
      <c r="K60" s="88"/>
      <c r="L60" s="95"/>
      <c r="M60" s="48"/>
      <c r="N60" s="83" t="s">
        <v>100</v>
      </c>
      <c r="O60" s="250" t="str">
        <f>'Data Entry'!$N$52</f>
        <v>-</v>
      </c>
      <c r="P60" s="48"/>
    </row>
    <row r="61" spans="3:18" ht="16" thickBot="1">
      <c r="C61" s="90"/>
      <c r="D61" s="378" t="s">
        <v>91</v>
      </c>
      <c r="E61" s="378"/>
      <c r="F61" s="145" t="str">
        <f>FP!$H$61</f>
        <v>-</v>
      </c>
      <c r="I61" s="64"/>
      <c r="J61" s="91"/>
      <c r="K61" s="91"/>
      <c r="L61" s="91"/>
      <c r="M61" s="51"/>
      <c r="N61" s="97" t="s">
        <v>96</v>
      </c>
      <c r="O61" s="251">
        <f>SUM(O58:O60)</f>
        <v>0</v>
      </c>
      <c r="P61" s="48"/>
    </row>
    <row r="62" spans="3:18" ht="16" thickBot="1">
      <c r="C62" s="57"/>
      <c r="D62" s="57"/>
      <c r="E62" s="127"/>
      <c r="F62" s="57"/>
      <c r="G62" s="51"/>
      <c r="H62" s="51"/>
      <c r="I62" s="51"/>
      <c r="J62" s="51"/>
      <c r="K62" s="51"/>
      <c r="L62" s="51"/>
      <c r="M62" s="51"/>
      <c r="N62" s="51"/>
      <c r="O62" s="51"/>
    </row>
    <row r="63" spans="3:18" ht="30">
      <c r="D63" s="59" t="s">
        <v>57</v>
      </c>
      <c r="E63"/>
      <c r="H63" t="s">
        <v>103</v>
      </c>
    </row>
    <row r="64" spans="3:18">
      <c r="E64"/>
    </row>
    <row r="65" spans="5:11">
      <c r="E65" s="67" t="s">
        <v>101</v>
      </c>
      <c r="J65" s="291" t="s">
        <v>102</v>
      </c>
      <c r="K65" s="291"/>
    </row>
    <row r="66" spans="5:11"/>
    <row r="67" spans="5:11"/>
  </sheetData>
  <sheetProtection password="EB9C" sheet="1" objects="1" scenarios="1" selectLockedCells="1"/>
  <mergeCells count="22">
    <mergeCell ref="S45:V45"/>
    <mergeCell ref="S46:T46"/>
    <mergeCell ref="S47:T47"/>
    <mergeCell ref="S48:T48"/>
    <mergeCell ref="D60:E60"/>
    <mergeCell ref="D59:E59"/>
    <mergeCell ref="D58:E58"/>
    <mergeCell ref="D61:E61"/>
    <mergeCell ref="A10:A12"/>
    <mergeCell ref="A14:A16"/>
    <mergeCell ref="A18:A20"/>
    <mergeCell ref="E17:F17"/>
    <mergeCell ref="J65:K65"/>
    <mergeCell ref="O7:Q7"/>
    <mergeCell ref="O2:R2"/>
    <mergeCell ref="O4:R4"/>
    <mergeCell ref="F6:K6"/>
    <mergeCell ref="F4:K4"/>
    <mergeCell ref="F5:K5"/>
    <mergeCell ref="F2:K2"/>
    <mergeCell ref="O14:Q14"/>
    <mergeCell ref="O16:P16"/>
  </mergeCells>
  <phoneticPr fontId="9" type="noConversion"/>
  <hyperlinks>
    <hyperlink ref="J65" r:id="rId1"/>
    <hyperlink ref="A14" location="'SPM - Basic'!A1" display="Basic SPM"/>
    <hyperlink ref="A10" location="'Data Entry'!A1" display="Data Entry Page"/>
    <hyperlink ref="A15" location="'SPM - Basic'!A1" display="Basic SPM"/>
    <hyperlink ref="A16" location="'SPM - Basic'!A1" display="Basic SPM"/>
    <hyperlink ref="A18" location="'Briefing Book'!A1" display="Briefing Book"/>
    <hyperlink ref="A19" location="'Briefing Book'!A1" display="Briefing Book"/>
    <hyperlink ref="A20" location="'Briefing Book'!A1" display="Briefing Book"/>
  </hyperlinks>
  <pageMargins left="0.75" right="0.75" top="1" bottom="1" header="0.5" footer="0.5"/>
  <pageSetup scale="40" orientation="landscape" horizontalDpi="4294967292" verticalDpi="4294967292"/>
  <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70"/>
  <sheetViews>
    <sheetView showRuler="0" topLeftCell="B1" workbookViewId="0">
      <selection activeCell="H20" sqref="H20"/>
    </sheetView>
  </sheetViews>
  <sheetFormatPr baseColWidth="10" defaultColWidth="10.83203125" defaultRowHeight="15" customHeight="1" zeroHeight="1" x14ac:dyDescent="0"/>
  <cols>
    <col min="1" max="1" width="10.83203125" customWidth="1"/>
    <col min="2" max="2" width="2.83203125" customWidth="1"/>
    <col min="3" max="3" width="22.1640625" style="1" customWidth="1"/>
    <col min="4" max="4" width="10.83203125" customWidth="1"/>
    <col min="5" max="5" width="13.6640625" customWidth="1"/>
    <col min="6" max="6" width="18.5" customWidth="1"/>
    <col min="7" max="7" width="10.83203125" customWidth="1"/>
    <col min="8" max="8" width="14.1640625" customWidth="1"/>
    <col min="9" max="9" width="10.83203125" customWidth="1"/>
    <col min="10" max="10" width="15.83203125" customWidth="1"/>
    <col min="11" max="11" width="20" customWidth="1"/>
    <col min="12" max="12" width="23.1640625" customWidth="1"/>
    <col min="13" max="13" width="14" customWidth="1"/>
    <col min="14" max="14" width="20.1640625" customWidth="1"/>
    <col min="15" max="15" width="10.83203125" customWidth="1"/>
    <col min="16" max="16" width="12" customWidth="1"/>
    <col min="17" max="18" width="10.83203125" customWidth="1"/>
  </cols>
  <sheetData>
    <row r="1" spans="1:17" ht="18">
      <c r="F1" s="358" t="s">
        <v>133</v>
      </c>
      <c r="G1" s="358"/>
      <c r="H1" s="358"/>
      <c r="I1" s="358"/>
      <c r="J1" s="358"/>
      <c r="K1" s="358"/>
      <c r="M1" s="79" t="s">
        <v>68</v>
      </c>
      <c r="N1" s="357" t="str">
        <f>'Data Entry'!$C$4</f>
        <v xml:space="preserve"> </v>
      </c>
      <c r="O1" s="357"/>
      <c r="P1" s="357"/>
      <c r="Q1" s="357"/>
    </row>
    <row r="2" spans="1:17" ht="18">
      <c r="J2" s="148"/>
      <c r="M2" s="79" t="s">
        <v>61</v>
      </c>
      <c r="N2" s="80" t="str">
        <f>'Data Entry'!$C$5</f>
        <v xml:space="preserve"> </v>
      </c>
    </row>
    <row r="3" spans="1:17" ht="18">
      <c r="E3" s="78"/>
      <c r="F3" s="358" t="str">
        <f>'Data Entry'!$C$9</f>
        <v xml:space="preserve"> </v>
      </c>
      <c r="G3" s="358"/>
      <c r="H3" s="358"/>
      <c r="I3" s="358"/>
      <c r="J3" s="358"/>
      <c r="K3" s="358"/>
      <c r="L3" s="69" t="str">
        <f>'Data Entry'!$C$10</f>
        <v xml:space="preserve"> </v>
      </c>
      <c r="M3" s="79" t="s">
        <v>62</v>
      </c>
      <c r="N3" s="357" t="str">
        <f>'Data Entry'!$C$6</f>
        <v xml:space="preserve"> </v>
      </c>
      <c r="O3" s="357"/>
      <c r="P3" s="357"/>
      <c r="Q3" s="357"/>
    </row>
    <row r="4" spans="1:17" ht="18">
      <c r="C4" s="138" t="s">
        <v>70</v>
      </c>
      <c r="D4" s="139" t="str">
        <f>'Data Entry'!$M$19</f>
        <v>Millions</v>
      </c>
      <c r="E4" s="78"/>
      <c r="F4" s="360" t="str">
        <f>'Data Entry'!$C$11</f>
        <v xml:space="preserve"> </v>
      </c>
      <c r="G4" s="360"/>
      <c r="H4" s="360"/>
      <c r="I4" s="360"/>
      <c r="J4" s="360"/>
      <c r="K4" s="360"/>
      <c r="L4" s="149"/>
    </row>
    <row r="5" spans="1:17">
      <c r="C5"/>
      <c r="F5" s="359" t="str">
        <f>'Data Entry'!$C$12</f>
        <v xml:space="preserve"> </v>
      </c>
      <c r="G5" s="359"/>
      <c r="H5" s="359"/>
      <c r="I5" s="359"/>
      <c r="J5" s="359"/>
      <c r="K5" s="359"/>
    </row>
    <row r="6" spans="1:17" ht="16" thickBot="1">
      <c r="C6" s="4"/>
      <c r="D6" s="5"/>
      <c r="E6" s="5"/>
      <c r="F6" s="5"/>
      <c r="G6" s="5"/>
      <c r="H6" s="5"/>
      <c r="I6" s="5"/>
      <c r="J6" s="5"/>
      <c r="K6" s="5"/>
      <c r="L6" s="5"/>
    </row>
    <row r="7" spans="1:17" ht="16" thickBot="1">
      <c r="A7" s="61" t="s">
        <v>59</v>
      </c>
      <c r="C7" s="40" t="str">
        <f>'Data Entry'!$C$24</f>
        <v xml:space="preserve"> </v>
      </c>
      <c r="D7" s="8"/>
      <c r="E7" s="8"/>
      <c r="F7" s="70"/>
      <c r="G7" s="5"/>
      <c r="H7" s="5"/>
      <c r="I7" s="5"/>
      <c r="J7" s="5"/>
      <c r="K7" s="5"/>
      <c r="L7" s="354" t="str">
        <f>'Data Entry'!D19</f>
        <v>Top Executive Compensation (optional)</v>
      </c>
      <c r="M7" s="355"/>
      <c r="N7" s="356"/>
    </row>
    <row r="8" spans="1:17" ht="16" thickBot="1">
      <c r="C8" s="13" t="s">
        <v>8</v>
      </c>
      <c r="D8" s="8"/>
      <c r="E8" s="8"/>
      <c r="F8" s="5"/>
      <c r="G8" s="5"/>
      <c r="H8" s="5"/>
      <c r="I8" s="5"/>
      <c r="J8" s="5"/>
      <c r="K8" s="5"/>
      <c r="L8" s="261" t="str">
        <f>'Data Entry'!D20</f>
        <v xml:space="preserve">in </v>
      </c>
      <c r="M8" s="286" t="str">
        <f>'Data Entry'!$M$19</f>
        <v>Millions</v>
      </c>
      <c r="N8" s="262" t="str">
        <f>'Data Entry'!F20</f>
        <v xml:space="preserve"> </v>
      </c>
    </row>
    <row r="9" spans="1:17" ht="16" thickBot="1">
      <c r="A9" s="380" t="s">
        <v>105</v>
      </c>
      <c r="C9" s="13"/>
      <c r="D9" s="8"/>
      <c r="E9" s="8"/>
      <c r="F9" s="8"/>
      <c r="G9" s="8"/>
      <c r="H9" s="8"/>
      <c r="I9" s="8"/>
      <c r="J9" s="5"/>
      <c r="K9" s="5"/>
      <c r="L9" s="259"/>
      <c r="M9" s="260" t="s">
        <v>172</v>
      </c>
      <c r="N9" s="263" t="str">
        <f>IF(ISERROR(N8/C7),"-",N8/C7)</f>
        <v>-</v>
      </c>
    </row>
    <row r="10" spans="1:17" ht="16" thickBot="1">
      <c r="A10" s="381"/>
      <c r="C10" s="18" t="s">
        <v>11</v>
      </c>
      <c r="D10" s="8"/>
      <c r="E10" s="8"/>
      <c r="F10" s="40" t="str">
        <f>IF(ISERROR(C7-C12),"-",C7-C12)</f>
        <v>-</v>
      </c>
      <c r="G10" s="8"/>
      <c r="H10" s="8"/>
      <c r="I10" s="8"/>
      <c r="J10" s="5"/>
      <c r="K10" s="5"/>
      <c r="L10" s="5"/>
    </row>
    <row r="11" spans="1:17" ht="16" thickBot="1">
      <c r="A11" s="382"/>
      <c r="C11" s="18"/>
      <c r="D11" s="8"/>
      <c r="E11" s="8"/>
      <c r="F11" s="13" t="s">
        <v>148</v>
      </c>
      <c r="G11" s="8"/>
      <c r="H11" s="8"/>
      <c r="I11" s="8"/>
      <c r="J11" s="5"/>
      <c r="K11" s="5"/>
      <c r="L11" s="5"/>
    </row>
    <row r="12" spans="1:17" ht="16" thickBot="1">
      <c r="C12" s="40" t="str">
        <f>'Data Entry'!$C$25</f>
        <v xml:space="preserve"> </v>
      </c>
      <c r="D12" s="8"/>
      <c r="E12" s="8"/>
      <c r="F12" s="82" t="str">
        <f>IF(ISERROR((C7-C12)/C7),"-",(C7-C12)/C7)</f>
        <v>-</v>
      </c>
      <c r="G12" s="8"/>
      <c r="H12" s="8"/>
      <c r="I12" s="8"/>
      <c r="J12" s="5"/>
      <c r="K12" s="5"/>
      <c r="L12" s="5"/>
    </row>
    <row r="13" spans="1:17">
      <c r="A13" s="380" t="s">
        <v>112</v>
      </c>
      <c r="C13" s="13" t="s">
        <v>18</v>
      </c>
      <c r="D13" s="8"/>
      <c r="E13" s="8"/>
      <c r="F13" s="13" t="s">
        <v>92</v>
      </c>
      <c r="G13" s="8"/>
      <c r="H13" s="8"/>
      <c r="I13" s="8"/>
      <c r="J13" s="8"/>
      <c r="K13" s="8"/>
      <c r="L13" s="5"/>
      <c r="M13" s="5"/>
      <c r="N13" s="5"/>
      <c r="O13" s="5"/>
      <c r="P13" s="5"/>
    </row>
    <row r="14" spans="1:17" ht="16" thickBot="1">
      <c r="A14" s="381"/>
      <c r="C14" s="13"/>
      <c r="D14" s="8"/>
      <c r="E14" s="8"/>
      <c r="F14" s="8"/>
      <c r="G14" s="8"/>
      <c r="H14" s="8"/>
      <c r="I14" s="8"/>
      <c r="J14" s="8"/>
      <c r="K14" s="8"/>
      <c r="L14" s="5"/>
      <c r="M14" s="5"/>
      <c r="N14" s="5"/>
      <c r="O14" s="5"/>
      <c r="P14" s="5"/>
    </row>
    <row r="15" spans="1:17" ht="34" customHeight="1" thickBot="1">
      <c r="A15" s="382"/>
      <c r="C15" s="386" t="s">
        <v>149</v>
      </c>
      <c r="D15" s="369"/>
      <c r="E15" s="16"/>
      <c r="F15" s="18" t="s">
        <v>11</v>
      </c>
      <c r="G15" s="8"/>
      <c r="H15" s="40" t="str">
        <f>IF(ISERROR(F10-F20),"-",F10-F20)</f>
        <v>-</v>
      </c>
      <c r="I15" s="8"/>
      <c r="J15" s="8"/>
      <c r="K15" s="8"/>
      <c r="L15" s="5"/>
      <c r="M15" s="5"/>
      <c r="N15" s="5"/>
      <c r="O15" s="5"/>
      <c r="P15" s="5"/>
    </row>
    <row r="16" spans="1:17" ht="29" thickBot="1">
      <c r="C16" s="118" t="s">
        <v>150</v>
      </c>
      <c r="D16" s="17"/>
      <c r="E16" s="16"/>
      <c r="F16" s="8"/>
      <c r="G16" s="8"/>
      <c r="H16" s="171" t="s">
        <v>152</v>
      </c>
      <c r="I16" s="8"/>
      <c r="J16" s="8"/>
      <c r="K16" s="8"/>
      <c r="L16" s="8"/>
      <c r="M16" s="5"/>
      <c r="N16" s="5"/>
      <c r="O16" s="5"/>
      <c r="P16" s="5"/>
    </row>
    <row r="17" spans="1:16" ht="16" thickBot="1">
      <c r="A17" s="383" t="s">
        <v>111</v>
      </c>
      <c r="C17" s="40" t="str">
        <f>'Data Entry'!$E$24</f>
        <v xml:space="preserve"> </v>
      </c>
      <c r="D17" s="17"/>
      <c r="E17" s="16"/>
      <c r="F17" s="8"/>
      <c r="G17" s="8"/>
      <c r="H17" s="241" t="str">
        <f>IF(ISERROR(H15/C7),"-",H15/C7)</f>
        <v>-</v>
      </c>
      <c r="I17" s="8"/>
      <c r="J17" s="40" t="str">
        <f>'Data Entry'!$C$28</f>
        <v xml:space="preserve"> </v>
      </c>
      <c r="K17" s="8"/>
      <c r="L17" s="8"/>
      <c r="M17" s="5"/>
      <c r="N17" s="5"/>
      <c r="O17" s="5"/>
      <c r="P17" s="5"/>
    </row>
    <row r="18" spans="1:16" ht="43" thickBot="1">
      <c r="A18" s="384"/>
      <c r="C18" s="175" t="s">
        <v>19</v>
      </c>
      <c r="D18" s="17"/>
      <c r="E18" s="16"/>
      <c r="F18" s="8"/>
      <c r="G18" s="8"/>
      <c r="H18" s="171" t="s">
        <v>165</v>
      </c>
      <c r="I18" s="8"/>
      <c r="J18" s="173" t="s">
        <v>51</v>
      </c>
      <c r="K18" s="8"/>
      <c r="L18" s="8"/>
      <c r="M18" s="5"/>
      <c r="N18" s="5"/>
      <c r="O18" s="5"/>
      <c r="P18" s="5"/>
    </row>
    <row r="19" spans="1:16" ht="16" thickBot="1">
      <c r="A19" s="385"/>
      <c r="C19" s="119"/>
      <c r="D19" s="17"/>
      <c r="E19" s="16"/>
      <c r="F19" s="8"/>
      <c r="G19" s="8"/>
      <c r="H19" s="173" t="s">
        <v>180</v>
      </c>
      <c r="I19" s="8"/>
      <c r="J19" s="8"/>
      <c r="K19" s="8"/>
      <c r="L19" s="34" t="str">
        <f>IF(ISERROR(J17/C7),"-",J17/C7)</f>
        <v>-</v>
      </c>
      <c r="M19" s="5"/>
      <c r="N19" s="5"/>
      <c r="O19" s="5"/>
      <c r="P19" s="5"/>
    </row>
    <row r="20" spans="1:16" ht="16" thickBot="1">
      <c r="C20" s="40" t="str">
        <f>'Data Entry'!$E$25</f>
        <v xml:space="preserve"> </v>
      </c>
      <c r="D20" s="17"/>
      <c r="E20" s="17"/>
      <c r="F20" s="47" t="str">
        <f>'Data Entry'!$C$26</f>
        <v xml:space="preserve"> </v>
      </c>
      <c r="G20" s="8"/>
      <c r="H20" s="204" t="str">
        <f>'Data Entry'!$C$27</f>
        <v xml:space="preserve"> </v>
      </c>
      <c r="I20" s="8"/>
      <c r="J20" s="13" t="s">
        <v>20</v>
      </c>
      <c r="K20" s="8"/>
      <c r="L20" s="13" t="s">
        <v>22</v>
      </c>
      <c r="M20" s="5"/>
      <c r="N20" s="5"/>
      <c r="O20" s="5"/>
      <c r="P20" s="5"/>
    </row>
    <row r="21" spans="1:16" ht="34" customHeight="1">
      <c r="C21" s="175" t="s">
        <v>50</v>
      </c>
      <c r="D21" s="17"/>
      <c r="E21" s="16"/>
      <c r="F21" s="173" t="s">
        <v>49</v>
      </c>
      <c r="G21" s="8"/>
      <c r="H21" s="172" t="s">
        <v>178</v>
      </c>
      <c r="I21" s="8"/>
      <c r="J21" s="8"/>
      <c r="K21" s="8"/>
      <c r="L21" s="13"/>
      <c r="M21" s="5"/>
      <c r="N21" s="5"/>
      <c r="O21" s="5"/>
      <c r="P21" s="5"/>
    </row>
    <row r="22" spans="1:16" ht="34" customHeight="1" thickBot="1">
      <c r="C22" s="175"/>
      <c r="D22" s="17"/>
      <c r="E22" s="16"/>
      <c r="F22" s="173"/>
      <c r="G22" s="8"/>
      <c r="H22" s="173" t="s">
        <v>180</v>
      </c>
      <c r="I22" s="8"/>
      <c r="J22" s="8"/>
      <c r="K22" s="8"/>
      <c r="L22" s="13"/>
      <c r="M22" s="5"/>
      <c r="N22" s="5"/>
      <c r="O22" s="5"/>
      <c r="P22" s="5"/>
    </row>
    <row r="23" spans="1:16" ht="16" thickBot="1">
      <c r="C23" s="119"/>
      <c r="D23" s="17"/>
      <c r="E23" s="16"/>
      <c r="F23" s="8"/>
      <c r="G23" s="8"/>
      <c r="H23" s="174" t="str">
        <f>IF(ISERROR(H15-J17-H20),"-",H15-J17-H20)</f>
        <v>-</v>
      </c>
      <c r="I23" s="8"/>
      <c r="J23" s="41" t="str">
        <f>C7</f>
        <v xml:space="preserve"> </v>
      </c>
      <c r="K23" s="8"/>
      <c r="L23" s="8"/>
      <c r="M23" s="5"/>
      <c r="N23" s="5"/>
      <c r="O23" s="5"/>
      <c r="P23" s="5"/>
    </row>
    <row r="24" spans="1:16" ht="29" thickBot="1">
      <c r="C24" s="176" t="str">
        <f>'Data Entry'!$E$26</f>
        <v>-</v>
      </c>
      <c r="D24" s="17"/>
      <c r="E24" s="16"/>
      <c r="F24" s="8"/>
      <c r="G24" s="8"/>
      <c r="H24" s="173" t="s">
        <v>153</v>
      </c>
      <c r="I24" s="8"/>
      <c r="J24" s="13" t="s">
        <v>8</v>
      </c>
      <c r="K24" s="8"/>
      <c r="L24" s="5"/>
      <c r="M24" s="5"/>
      <c r="N24" s="5"/>
      <c r="O24" s="5"/>
      <c r="P24" s="5"/>
    </row>
    <row r="25" spans="1:16" ht="16" thickBot="1">
      <c r="C25" s="170" t="s">
        <v>151</v>
      </c>
      <c r="D25" s="53"/>
      <c r="E25" s="16"/>
      <c r="F25" s="8"/>
      <c r="G25" s="8"/>
      <c r="H25" s="5"/>
      <c r="I25" s="5"/>
      <c r="J25" s="5"/>
      <c r="K25" s="5"/>
      <c r="L25" s="5"/>
      <c r="M25" s="5"/>
      <c r="N25" s="5"/>
      <c r="O25" s="5"/>
      <c r="P25" s="5"/>
    </row>
    <row r="26" spans="1:16">
      <c r="C26" s="119"/>
      <c r="D26" s="11"/>
      <c r="E26" s="16"/>
      <c r="F26" s="8"/>
      <c r="G26" s="8"/>
      <c r="H26" s="5"/>
      <c r="I26" s="5"/>
      <c r="J26" s="5"/>
      <c r="K26" s="5"/>
      <c r="L26" s="5"/>
      <c r="M26" s="5"/>
      <c r="N26" s="5"/>
      <c r="O26" s="5"/>
      <c r="P26" s="5"/>
    </row>
    <row r="27" spans="1:16" ht="16" thickBot="1">
      <c r="C27" s="119"/>
      <c r="D27" s="16"/>
      <c r="E27" s="16"/>
      <c r="F27" s="5"/>
      <c r="G27" s="5"/>
      <c r="H27" s="177"/>
      <c r="I27" s="5"/>
      <c r="J27" s="5"/>
      <c r="K27" s="5"/>
      <c r="L27" s="5"/>
      <c r="M27" s="5"/>
      <c r="N27" s="5"/>
      <c r="O27" s="5"/>
      <c r="P27" s="5"/>
    </row>
    <row r="28" spans="1:16" ht="16" thickBot="1">
      <c r="D28" s="387" t="s">
        <v>113</v>
      </c>
      <c r="E28" s="387"/>
      <c r="F28" s="388"/>
      <c r="G28" s="5"/>
      <c r="H28" s="5"/>
      <c r="I28" s="5"/>
      <c r="J28" s="5"/>
      <c r="K28" s="5"/>
      <c r="L28" s="5"/>
      <c r="M28" s="5"/>
      <c r="N28" s="245" t="str">
        <f>IF(ISERROR(L19*L35),"-",L19*L35)</f>
        <v>-</v>
      </c>
      <c r="O28" s="5"/>
      <c r="P28" s="5"/>
    </row>
    <row r="29" spans="1:16" ht="16" thickBot="1">
      <c r="D29" s="178"/>
      <c r="E29" s="42" t="str">
        <f>'Data Entry'!$C$46</f>
        <v xml:space="preserve"> </v>
      </c>
      <c r="F29" s="110"/>
      <c r="G29" s="27"/>
      <c r="H29" s="27"/>
      <c r="I29" s="27"/>
      <c r="J29" s="27"/>
      <c r="K29" s="27"/>
      <c r="L29" s="4" t="s">
        <v>24</v>
      </c>
      <c r="M29" s="5"/>
      <c r="N29" s="36" t="s">
        <v>25</v>
      </c>
      <c r="O29" s="5"/>
      <c r="P29" s="5"/>
    </row>
    <row r="30" spans="1:16">
      <c r="D30" s="178"/>
      <c r="E30" s="121" t="s">
        <v>54</v>
      </c>
      <c r="F30" s="110"/>
      <c r="G30" s="27"/>
      <c r="H30" s="27"/>
      <c r="I30" s="27"/>
      <c r="J30" s="27"/>
      <c r="K30" s="27"/>
      <c r="L30" s="5"/>
      <c r="M30" s="5"/>
      <c r="N30" s="5"/>
      <c r="O30" s="5"/>
      <c r="P30" s="5"/>
    </row>
    <row r="31" spans="1:16" ht="16" thickBot="1">
      <c r="D31" s="178"/>
      <c r="E31" s="121"/>
      <c r="F31" s="110"/>
      <c r="G31" s="27"/>
      <c r="H31" s="27"/>
      <c r="I31" s="27"/>
      <c r="J31" s="27"/>
      <c r="K31" s="27"/>
      <c r="L31" s="5"/>
      <c r="M31" s="5"/>
      <c r="N31" s="5"/>
      <c r="O31" s="5"/>
      <c r="P31" s="5"/>
    </row>
    <row r="32" spans="1:16" ht="16" thickBot="1">
      <c r="D32" s="178"/>
      <c r="E32" s="42" t="str">
        <f>'Data Entry'!$C$47</f>
        <v xml:space="preserve"> </v>
      </c>
      <c r="F32" s="110"/>
      <c r="G32" s="27"/>
      <c r="H32" s="27"/>
      <c r="I32" s="27"/>
      <c r="J32" s="43" t="str">
        <f>C7</f>
        <v xml:space="preserve"> </v>
      </c>
      <c r="K32" s="27"/>
      <c r="L32" s="5"/>
      <c r="M32" s="5"/>
      <c r="N32" s="5"/>
      <c r="O32" s="5"/>
      <c r="P32" s="5"/>
    </row>
    <row r="33" spans="3:20">
      <c r="D33" s="178"/>
      <c r="E33" s="121" t="s">
        <v>26</v>
      </c>
      <c r="F33" s="110"/>
      <c r="G33" s="27"/>
      <c r="H33" s="27"/>
      <c r="I33" s="27"/>
      <c r="J33" s="28" t="s">
        <v>8</v>
      </c>
      <c r="K33" s="27"/>
      <c r="L33" s="27"/>
      <c r="M33" s="5"/>
      <c r="N33" s="5"/>
      <c r="O33" s="5"/>
      <c r="P33" s="5"/>
    </row>
    <row r="34" spans="3:20" ht="16" thickBot="1">
      <c r="D34" s="178"/>
      <c r="E34" s="121"/>
      <c r="F34" s="110"/>
      <c r="G34" s="27"/>
      <c r="H34" s="27"/>
      <c r="I34" s="27"/>
      <c r="J34" s="27"/>
      <c r="K34" s="27"/>
      <c r="L34" s="27"/>
      <c r="M34" s="5"/>
      <c r="N34" s="5"/>
      <c r="O34" s="5"/>
      <c r="P34" s="5"/>
    </row>
    <row r="35" spans="3:20" ht="16" thickBot="1">
      <c r="D35" s="178"/>
      <c r="E35" s="42" t="str">
        <f>'Data Entry'!$C$48</f>
        <v xml:space="preserve"> </v>
      </c>
      <c r="F35" s="110"/>
      <c r="G35" s="27"/>
      <c r="H35" s="42" t="str">
        <f>'Data Entry'!$C$34</f>
        <v xml:space="preserve"> </v>
      </c>
      <c r="I35" s="27"/>
      <c r="J35" s="28" t="s">
        <v>20</v>
      </c>
      <c r="K35" s="27"/>
      <c r="L35" s="44" t="str">
        <f>IF(ISERROR(J32/J37),"-",J32/J37)</f>
        <v>-</v>
      </c>
      <c r="M35" s="5"/>
      <c r="N35" s="5"/>
      <c r="O35" s="5"/>
      <c r="P35" s="5"/>
    </row>
    <row r="36" spans="3:20" ht="16" thickBot="1">
      <c r="D36" s="178"/>
      <c r="E36" s="121" t="s">
        <v>23</v>
      </c>
      <c r="F36" s="110"/>
      <c r="G36" s="27"/>
      <c r="H36" s="28" t="s">
        <v>27</v>
      </c>
      <c r="I36" s="27"/>
      <c r="J36" s="27"/>
      <c r="K36" s="27"/>
      <c r="L36" s="28" t="s">
        <v>28</v>
      </c>
      <c r="M36" s="5"/>
      <c r="N36" s="5"/>
      <c r="O36" s="5"/>
      <c r="P36" s="5"/>
    </row>
    <row r="37" spans="3:20" ht="16" thickBot="1">
      <c r="D37" s="178"/>
      <c r="E37" s="121"/>
      <c r="F37" s="110"/>
      <c r="G37" s="27"/>
      <c r="H37" s="27"/>
      <c r="I37" s="27"/>
      <c r="J37" s="42" t="str">
        <f>'Data Entry'!$C$35</f>
        <v xml:space="preserve"> </v>
      </c>
      <c r="K37" s="27"/>
      <c r="L37" s="27"/>
      <c r="M37" s="5"/>
      <c r="N37" s="5"/>
      <c r="O37" s="5"/>
      <c r="P37" s="5"/>
    </row>
    <row r="38" spans="3:20" ht="16" thickBot="1">
      <c r="D38" s="178"/>
      <c r="E38" s="42" t="str">
        <f>IF(ISERROR(H35-E29-E32-E35),"-",(H35-E29-E32-E35))</f>
        <v>-</v>
      </c>
      <c r="F38" s="110"/>
      <c r="G38" s="27"/>
      <c r="H38" s="29" t="s">
        <v>21</v>
      </c>
      <c r="I38" s="27"/>
      <c r="J38" s="28" t="s">
        <v>29</v>
      </c>
      <c r="K38" s="27"/>
      <c r="L38" s="27"/>
      <c r="M38" s="5"/>
      <c r="N38" s="5"/>
      <c r="O38" s="5"/>
      <c r="P38" s="5"/>
    </row>
    <row r="39" spans="3:20" ht="16" thickBot="1">
      <c r="D39" s="178"/>
      <c r="E39" s="121" t="s">
        <v>30</v>
      </c>
      <c r="F39" s="110"/>
      <c r="G39" s="27"/>
      <c r="H39" s="27"/>
      <c r="I39" s="27"/>
      <c r="J39" s="27"/>
      <c r="K39" s="27"/>
      <c r="L39" s="5"/>
      <c r="M39" s="5"/>
      <c r="N39" s="5"/>
      <c r="O39" s="5"/>
      <c r="P39" s="5"/>
    </row>
    <row r="40" spans="3:20" ht="16" thickBot="1">
      <c r="D40" s="178"/>
      <c r="E40" s="122"/>
      <c r="F40" s="113"/>
      <c r="G40" s="27"/>
      <c r="H40" s="42" t="str">
        <f>'Data Entry'!$C$36</f>
        <v>-</v>
      </c>
      <c r="I40" s="27"/>
      <c r="J40" s="27"/>
      <c r="K40" s="27"/>
      <c r="L40" s="5"/>
      <c r="M40" s="5"/>
      <c r="N40" s="4" t="s">
        <v>24</v>
      </c>
      <c r="O40" s="5"/>
      <c r="P40" s="35" t="str">
        <f>IF(ISERROR(N28*N51),"-",N28*N51)</f>
        <v>-</v>
      </c>
    </row>
    <row r="41" spans="3:20">
      <c r="D41" s="178"/>
      <c r="E41" s="27"/>
      <c r="F41" s="27"/>
      <c r="G41" s="27"/>
      <c r="H41" s="28" t="s">
        <v>52</v>
      </c>
      <c r="I41" s="27"/>
      <c r="J41" s="27"/>
      <c r="K41" s="27"/>
      <c r="L41" s="5"/>
      <c r="M41" s="5"/>
      <c r="N41" s="5"/>
      <c r="O41" s="5"/>
      <c r="P41" s="4" t="s">
        <v>31</v>
      </c>
    </row>
    <row r="42" spans="3:20" ht="16" thickBot="1">
      <c r="C42" s="4"/>
      <c r="D42" s="5"/>
      <c r="E42" s="5"/>
      <c r="F42" s="5"/>
      <c r="G42" s="5"/>
      <c r="H42" s="5"/>
      <c r="I42" s="5"/>
      <c r="J42" s="5"/>
      <c r="K42" s="5"/>
      <c r="L42" s="5"/>
      <c r="M42" s="5"/>
      <c r="N42" s="5"/>
      <c r="O42" s="5"/>
      <c r="P42" s="5"/>
    </row>
    <row r="43" spans="3:20" ht="16" thickBot="1">
      <c r="C43" s="4"/>
      <c r="D43" s="5"/>
      <c r="E43" s="5"/>
      <c r="F43" s="267" t="str">
        <f>'Data Entry'!$C$51</f>
        <v xml:space="preserve"> </v>
      </c>
      <c r="G43" s="30"/>
      <c r="H43" s="45" t="str">
        <f>'Data Entry'!$G$34</f>
        <v xml:space="preserve"> </v>
      </c>
      <c r="I43" s="30"/>
      <c r="J43" s="30"/>
      <c r="K43" s="30"/>
      <c r="L43" s="30"/>
      <c r="M43" s="5"/>
      <c r="N43" s="5"/>
      <c r="O43" s="5"/>
      <c r="P43" s="5"/>
    </row>
    <row r="44" spans="3:20" ht="16" thickBot="1">
      <c r="C44" s="4"/>
      <c r="D44" s="5"/>
      <c r="E44" s="5"/>
      <c r="F44" s="31" t="s">
        <v>81</v>
      </c>
      <c r="G44" s="30"/>
      <c r="H44" s="31" t="s">
        <v>33</v>
      </c>
      <c r="I44" s="30"/>
      <c r="J44" s="30"/>
      <c r="K44" s="30"/>
      <c r="L44" s="30"/>
      <c r="M44" s="5"/>
      <c r="N44" s="5"/>
      <c r="O44" s="5"/>
      <c r="P44" s="5"/>
    </row>
    <row r="45" spans="3:20" ht="16" thickBot="1">
      <c r="C45" s="4"/>
      <c r="D45" s="5"/>
      <c r="E45" s="5"/>
      <c r="F45" s="30"/>
      <c r="G45" s="30"/>
      <c r="H45" s="30"/>
      <c r="I45" s="30"/>
      <c r="J45" s="30"/>
      <c r="K45" s="30"/>
      <c r="L45" s="30"/>
      <c r="M45" s="5"/>
      <c r="N45" s="5"/>
      <c r="O45" s="5"/>
      <c r="P45" s="5"/>
      <c r="Q45" s="339" t="s">
        <v>183</v>
      </c>
      <c r="R45" s="340"/>
      <c r="S45" s="340"/>
      <c r="T45" s="361"/>
    </row>
    <row r="46" spans="3:20" ht="16" thickBot="1">
      <c r="C46" s="4"/>
      <c r="D46" s="5"/>
      <c r="E46" s="5"/>
      <c r="F46" s="32" t="s">
        <v>21</v>
      </c>
      <c r="G46" s="30"/>
      <c r="H46" s="32" t="s">
        <v>21</v>
      </c>
      <c r="I46" s="30"/>
      <c r="J46" s="45" t="str">
        <f>IF(ISERROR(H43+H48),"-",H43+H48)</f>
        <v>-</v>
      </c>
      <c r="K46" s="30"/>
      <c r="L46" s="30"/>
      <c r="M46" s="5"/>
      <c r="N46" s="5"/>
      <c r="O46" s="5"/>
      <c r="P46" s="5"/>
      <c r="Q46" s="362"/>
      <c r="R46" s="363"/>
      <c r="S46" s="276" t="s">
        <v>184</v>
      </c>
      <c r="T46" s="275" t="s">
        <v>185</v>
      </c>
    </row>
    <row r="47" spans="3:20" ht="16" thickBot="1">
      <c r="C47" s="4"/>
      <c r="D47" s="5"/>
      <c r="E47" s="5"/>
      <c r="F47" s="30"/>
      <c r="G47" s="30"/>
      <c r="H47" s="30"/>
      <c r="I47" s="30"/>
      <c r="J47" s="31" t="s">
        <v>34</v>
      </c>
      <c r="K47" s="30"/>
      <c r="L47" s="30"/>
      <c r="M47" s="5"/>
      <c r="N47" s="5"/>
      <c r="O47" s="5"/>
      <c r="P47" s="5"/>
      <c r="Q47" s="364" t="s">
        <v>179</v>
      </c>
      <c r="R47" s="365"/>
      <c r="S47" s="277" t="e">
        <f>'Data Entry'!N39</f>
        <v>#VALUE!</v>
      </c>
      <c r="T47" s="278" t="e">
        <f>S47/'Data Entry'!H36</f>
        <v>#VALUE!</v>
      </c>
    </row>
    <row r="48" spans="3:20" ht="16" thickBot="1">
      <c r="C48" s="4"/>
      <c r="D48" s="5"/>
      <c r="E48" s="5"/>
      <c r="F48" s="264" t="e">
        <f>H43 - F43</f>
        <v>#VALUE!</v>
      </c>
      <c r="G48" s="30"/>
      <c r="H48" s="45" t="str">
        <f>'Data Entry'!$G$35</f>
        <v xml:space="preserve"> </v>
      </c>
      <c r="I48" s="30"/>
      <c r="J48" s="30"/>
      <c r="K48" s="30"/>
      <c r="L48" s="30"/>
      <c r="M48" s="5"/>
      <c r="N48" s="5"/>
      <c r="O48" s="5"/>
      <c r="P48" s="5"/>
      <c r="Q48" s="366" t="s">
        <v>38</v>
      </c>
      <c r="R48" s="367"/>
      <c r="S48" s="279" t="e">
        <f>'Data Entry'!N40</f>
        <v>#VALUE!</v>
      </c>
      <c r="T48" s="280" t="e">
        <f>S48/'Data Entry'!H37</f>
        <v>#VALUE!</v>
      </c>
    </row>
    <row r="49" spans="3:17" ht="16" thickBot="1">
      <c r="C49" s="4"/>
      <c r="D49" s="5"/>
      <c r="E49" s="5"/>
      <c r="F49" s="31" t="s">
        <v>174</v>
      </c>
      <c r="G49" s="30"/>
      <c r="H49" s="31" t="s">
        <v>35</v>
      </c>
      <c r="I49" s="30"/>
      <c r="J49" s="32" t="s">
        <v>21</v>
      </c>
      <c r="K49" s="30"/>
      <c r="L49" s="45" t="str">
        <f>IF(ISERROR(J46+J51),"-",J46+J51)</f>
        <v>-</v>
      </c>
      <c r="M49" s="5"/>
      <c r="N49" s="5"/>
      <c r="O49" s="5"/>
      <c r="P49" s="5"/>
    </row>
    <row r="50" spans="3:17" ht="16" thickBot="1">
      <c r="C50" s="4"/>
      <c r="D50" s="5"/>
      <c r="E50" s="5"/>
      <c r="F50" s="30"/>
      <c r="G50" s="30"/>
      <c r="H50" s="30"/>
      <c r="I50" s="30"/>
      <c r="J50" s="30"/>
      <c r="K50" s="30"/>
      <c r="L50" s="31" t="s">
        <v>36</v>
      </c>
      <c r="M50" s="5"/>
      <c r="N50" s="5"/>
      <c r="O50" s="5"/>
      <c r="P50" s="5"/>
    </row>
    <row r="51" spans="3:17" ht="16" thickBot="1">
      <c r="C51" s="4"/>
      <c r="D51" s="5"/>
      <c r="E51" s="5"/>
      <c r="F51" s="30"/>
      <c r="G51" s="30"/>
      <c r="H51" s="264" t="e">
        <f>J51-H54</f>
        <v>#VALUE!</v>
      </c>
      <c r="I51" s="30"/>
      <c r="J51" s="45" t="str">
        <f>'Data Entry'!$G$37</f>
        <v xml:space="preserve"> </v>
      </c>
      <c r="K51" s="30"/>
      <c r="L51" s="30"/>
      <c r="M51" s="5"/>
      <c r="N51" s="244" t="str">
        <f>IF(ISERROR(L49/L54),"-",L49/L54)</f>
        <v>-</v>
      </c>
      <c r="O51" s="5"/>
      <c r="P51" s="5"/>
    </row>
    <row r="52" spans="3:17">
      <c r="C52" s="4"/>
      <c r="D52" s="5"/>
      <c r="E52" s="5"/>
      <c r="F52" s="30"/>
      <c r="G52" s="30"/>
      <c r="H52" s="31" t="s">
        <v>181</v>
      </c>
      <c r="I52" s="30"/>
      <c r="J52" s="31" t="s">
        <v>38</v>
      </c>
      <c r="K52" s="30"/>
      <c r="L52" s="31" t="s">
        <v>20</v>
      </c>
      <c r="M52" s="5"/>
      <c r="N52" s="4" t="s">
        <v>39</v>
      </c>
      <c r="O52" s="5"/>
      <c r="P52" s="5"/>
    </row>
    <row r="53" spans="3:17" ht="16" thickBot="1">
      <c r="C53" s="4"/>
      <c r="D53" s="5"/>
      <c r="E53" s="5"/>
      <c r="F53" s="30"/>
      <c r="G53" s="30"/>
      <c r="H53" s="30"/>
      <c r="I53" s="30"/>
      <c r="J53" s="30"/>
      <c r="K53" s="30"/>
      <c r="L53" s="30"/>
      <c r="M53" s="5"/>
      <c r="N53" s="5"/>
      <c r="O53" s="5"/>
      <c r="P53" s="5"/>
    </row>
    <row r="54" spans="3:17" ht="16" thickBot="1">
      <c r="C54" s="4"/>
      <c r="D54" s="5"/>
      <c r="E54" s="5"/>
      <c r="F54" s="30"/>
      <c r="G54" s="30"/>
      <c r="H54" s="267" t="str">
        <f>'Data Entry'!$G$36</f>
        <v xml:space="preserve"> </v>
      </c>
      <c r="I54" s="30"/>
      <c r="J54" s="30"/>
      <c r="K54" s="30"/>
      <c r="L54" s="46" t="str">
        <f>'Data Entry'!$O$36</f>
        <v>-</v>
      </c>
      <c r="M54" s="5"/>
      <c r="N54" s="5"/>
      <c r="O54" s="5"/>
      <c r="P54" s="5"/>
    </row>
    <row r="55" spans="3:17" ht="16" thickBot="1">
      <c r="D55" s="114"/>
      <c r="E55" s="115"/>
      <c r="F55" s="116"/>
      <c r="G55" s="116"/>
      <c r="H55" s="117" t="s">
        <v>179</v>
      </c>
      <c r="I55" s="116"/>
      <c r="J55" s="116"/>
      <c r="K55" s="116"/>
      <c r="L55" s="117" t="s">
        <v>55</v>
      </c>
      <c r="M55" s="115"/>
      <c r="N55" s="115"/>
      <c r="O55" s="115"/>
      <c r="P55" s="115"/>
      <c r="Q55" s="51"/>
    </row>
    <row r="56" spans="3:17">
      <c r="D56" s="67" t="s">
        <v>88</v>
      </c>
      <c r="F56" s="1"/>
    </row>
    <row r="57" spans="3:17" ht="16" thickBot="1">
      <c r="C57"/>
      <c r="F57" s="1"/>
    </row>
    <row r="58" spans="3:17">
      <c r="D58" s="84" t="s">
        <v>87</v>
      </c>
      <c r="E58" s="85" t="s">
        <v>89</v>
      </c>
      <c r="F58" s="85"/>
      <c r="G58" s="86"/>
      <c r="H58" s="146" t="str">
        <f>F12</f>
        <v>-</v>
      </c>
      <c r="I58" s="167"/>
      <c r="K58" s="84" t="s">
        <v>96</v>
      </c>
      <c r="L58" s="85"/>
      <c r="M58" s="85" t="s">
        <v>97</v>
      </c>
      <c r="N58" s="153" t="str">
        <f>IF(ISERROR(C7/'Data Entry'!M55),"-",C7/'Data Entry'!M55)</f>
        <v>-</v>
      </c>
      <c r="O58" s="93"/>
      <c r="P58" s="94" t="s">
        <v>98</v>
      </c>
      <c r="Q58" s="248" t="str">
        <f>'Data Entry'!$N$50</f>
        <v>-</v>
      </c>
    </row>
    <row r="59" spans="3:17">
      <c r="D59" s="87"/>
      <c r="E59" s="88" t="s">
        <v>90</v>
      </c>
      <c r="F59" s="88"/>
      <c r="G59" s="89"/>
      <c r="H59" s="144" t="str">
        <f>IF(ISERROR('Data Entry'!$M$57),"-",('Data Entry'!$M$57))</f>
        <v>-</v>
      </c>
      <c r="I59" s="168"/>
      <c r="K59" s="62" t="s">
        <v>139</v>
      </c>
      <c r="L59" s="88"/>
      <c r="M59" s="88" t="s">
        <v>132</v>
      </c>
      <c r="N59" s="154" t="str">
        <f>IF(ISERROR(C12/'Data Entry'!M55),"-",C12/'Data Entry'!M55)</f>
        <v>-</v>
      </c>
      <c r="O59" s="48"/>
      <c r="P59" s="96" t="s">
        <v>99</v>
      </c>
      <c r="Q59" s="249" t="str">
        <f>'Data Entry'!$N$51</f>
        <v>-</v>
      </c>
    </row>
    <row r="60" spans="3:17">
      <c r="D60" s="87"/>
      <c r="E60" s="88" t="s">
        <v>138</v>
      </c>
      <c r="F60" s="88"/>
      <c r="G60" s="89"/>
      <c r="H60" s="144" t="str">
        <f>'Data Entry'!$N$51</f>
        <v>-</v>
      </c>
      <c r="I60" s="168"/>
      <c r="K60" s="62"/>
      <c r="L60" s="88"/>
      <c r="M60" s="88"/>
      <c r="N60" s="88"/>
      <c r="O60" s="48"/>
      <c r="P60" s="83" t="s">
        <v>100</v>
      </c>
      <c r="Q60" s="250" t="str">
        <f>'Data Entry'!$N$52</f>
        <v>-</v>
      </c>
    </row>
    <row r="61" spans="3:17" ht="16" thickBot="1">
      <c r="C61" s="179"/>
      <c r="D61" s="90"/>
      <c r="E61" s="91" t="s">
        <v>91</v>
      </c>
      <c r="F61" s="91"/>
      <c r="G61" s="92"/>
      <c r="H61" s="145" t="str">
        <f>IF(ISERROR(H58/(1-H58)*H59),"-",(H58/(1-H58)*H59))</f>
        <v>-</v>
      </c>
      <c r="I61" s="169"/>
      <c r="J61" s="51"/>
      <c r="K61" s="64"/>
      <c r="L61" s="91"/>
      <c r="M61" s="91"/>
      <c r="N61" s="91"/>
      <c r="O61" s="51"/>
      <c r="P61" s="97" t="s">
        <v>96</v>
      </c>
      <c r="Q61" s="251">
        <f>SUM(Q58:Q60)</f>
        <v>0</v>
      </c>
    </row>
    <row r="62" spans="3:17">
      <c r="C62" s="89"/>
      <c r="D62" s="93"/>
      <c r="E62" s="93"/>
      <c r="F62" s="93"/>
      <c r="G62" s="93"/>
      <c r="H62" s="48"/>
      <c r="I62" s="48"/>
    </row>
    <row r="63" spans="3:17" ht="30">
      <c r="D63" s="59" t="s">
        <v>57</v>
      </c>
      <c r="E63" s="59"/>
      <c r="G63" t="s">
        <v>103</v>
      </c>
    </row>
    <row r="64" spans="3:17">
      <c r="L64" s="379" t="s">
        <v>102</v>
      </c>
      <c r="M64" s="379"/>
    </row>
    <row r="65" spans="3:6">
      <c r="F65" s="67" t="s">
        <v>101</v>
      </c>
    </row>
    <row r="66" spans="3:6"/>
    <row r="67" spans="3:6">
      <c r="C67"/>
    </row>
    <row r="68" spans="3:6" ht="15" customHeight="1"/>
    <row r="69" spans="3:6" ht="15" customHeight="1"/>
    <row r="70" spans="3:6" ht="15" customHeight="1"/>
  </sheetData>
  <sheetProtection password="EB9C" sheet="1" objects="1" scenarios="1"/>
  <mergeCells count="17">
    <mergeCell ref="Q45:T45"/>
    <mergeCell ref="Q46:R46"/>
    <mergeCell ref="Q47:R47"/>
    <mergeCell ref="Q48:R48"/>
    <mergeCell ref="D28:F28"/>
    <mergeCell ref="L64:M64"/>
    <mergeCell ref="A9:A11"/>
    <mergeCell ref="A13:A15"/>
    <mergeCell ref="A17:A19"/>
    <mergeCell ref="F5:K5"/>
    <mergeCell ref="C15:D15"/>
    <mergeCell ref="L7:N7"/>
    <mergeCell ref="F1:K1"/>
    <mergeCell ref="N1:Q1"/>
    <mergeCell ref="F3:K3"/>
    <mergeCell ref="N3:Q3"/>
    <mergeCell ref="F4:K4"/>
  </mergeCells>
  <phoneticPr fontId="9" type="noConversion"/>
  <hyperlinks>
    <hyperlink ref="L64" r:id="rId1"/>
    <hyperlink ref="A13" location="'Briefing Book'!A1" display="Briefing Book"/>
    <hyperlink ref="A9" location="'Data Entry'!A1" display="Data Entry Page"/>
    <hyperlink ref="A14" location="'Briefing Book'!A1" display="Briefing Book"/>
    <hyperlink ref="A15" location="'Briefing Book'!A1" display="Briefing Book"/>
    <hyperlink ref="A17" location="'SPM-Extended'!A1" display="Extended SPM"/>
    <hyperlink ref="A18" location="'SPM-Extended'!A1" display="Extended SPM"/>
    <hyperlink ref="A19" location="'SPM-Extended'!A1" display="Extended SPM"/>
  </hyperlinks>
  <pageMargins left="0.75" right="0.75" top="1" bottom="1" header="0.5" footer="0.5"/>
  <pageSetup scale="40" orientation="landscape" horizontalDpi="4294967292" verticalDpi="4294967292"/>
  <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Briefing Book</vt:lpstr>
      <vt:lpstr>Data Entry</vt:lpstr>
      <vt:lpstr>SPM - Basic</vt:lpstr>
      <vt:lpstr>SPM-Extended</vt:lpstr>
      <vt:lpstr>FP</vt:lpstr>
    </vt:vector>
  </TitlesOfParts>
  <Company>Inventory Curve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Armstrong</dc:creator>
  <cp:lastModifiedBy>Joe Armstrong</cp:lastModifiedBy>
  <cp:lastPrinted>2015-11-01T18:32:52Z</cp:lastPrinted>
  <dcterms:created xsi:type="dcterms:W3CDTF">2014-03-05T10:29:09Z</dcterms:created>
  <dcterms:modified xsi:type="dcterms:W3CDTF">2020-02-09T15:04:26Z</dcterms:modified>
</cp:coreProperties>
</file>