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ZimbaTrading\Journal\"/>
    </mc:Choice>
  </mc:AlternateContent>
  <xr:revisionPtr revIDLastSave="0" documentId="13_ncr:1_{C04CEAF6-3E21-4841-8335-5A503AC06058}" xr6:coauthVersionLast="45" xr6:coauthVersionMax="45" xr10:uidLastSave="{00000000-0000-0000-0000-000000000000}"/>
  <bookViews>
    <workbookView xWindow="-120" yWindow="16080" windowWidth="29040" windowHeight="15840" tabRatio="758" firstSheet="1" activeTab="1" xr2:uid="{9D62A02B-2147-43C1-B156-6B42AA46BECC}"/>
  </bookViews>
  <sheets>
    <sheet name="Operations plan" sheetId="11" state="hidden" r:id="rId1"/>
    <sheet name="DATA" sheetId="15" r:id="rId2"/>
    <sheet name="Sheet1" sheetId="43" r:id="rId3"/>
    <sheet name="Analysis $$$" sheetId="26" r:id="rId4"/>
    <sheet name="Analysis Count" sheetId="27" r:id="rId5"/>
    <sheet name="Short vs Long" sheetId="35" r:id="rId6"/>
    <sheet name="Dashboard" sheetId="19" r:id="rId7"/>
    <sheet name="Webinars" sheetId="37" r:id="rId8"/>
    <sheet name="Entry Check List" sheetId="42" r:id="rId9"/>
    <sheet name="Motivation" sheetId="41" r:id="rId10"/>
    <sheet name="ATM" sheetId="40" r:id="rId11"/>
  </sheets>
  <externalReferences>
    <externalReference r:id="rId12"/>
    <externalReference r:id="rId13"/>
  </externalReferences>
  <definedNames>
    <definedName name="_xlnm._FilterDatabase" localSheetId="1" hidden="1">DATA!$A$1:$W$20</definedName>
    <definedName name="_xlcn.WorksheetConnection_JournalZimbaTrading2019v4.xlsxTable11" hidden="1">Table1[]</definedName>
    <definedName name="Asset">DATA!$A:$A</definedName>
    <definedName name="dia">DATA!$E:$E</definedName>
    <definedName name="mes">DATA!$C:$C</definedName>
    <definedName name="OEntry">'[1]CL 2-5-18'!$E$57</definedName>
    <definedName name="PL" localSheetId="10">DATA!#REF!</definedName>
    <definedName name="PL" localSheetId="9">[2]DATA!#REF!</definedName>
    <definedName name="PL">DATA!#REF!</definedName>
    <definedName name="_xlnm.Print_Area" localSheetId="10">ATM!#REF!</definedName>
    <definedName name="_xlnm.Print_Area" localSheetId="1">DATA!$D$1:$V$20</definedName>
    <definedName name="_xlnm.Print_Area" localSheetId="8">'Entry Check List'!$A$1:$Q$41</definedName>
    <definedName name="semana">DATA!$D:$D</definedName>
    <definedName name="Slicer_Asset">#N/A</definedName>
    <definedName name="Slicer_Asset1">#N/A</definedName>
    <definedName name="Slicer_Asset11">#N/A</definedName>
    <definedName name="Slicer_Date">#N/A</definedName>
    <definedName name="Slicer_Date1">#N/A</definedName>
    <definedName name="Slicer_Date11">#N/A</definedName>
    <definedName name="Slicer_Day">#N/A</definedName>
    <definedName name="Slicer_Day1">#N/A</definedName>
    <definedName name="Slicer_Day11">#N/A</definedName>
    <definedName name="Slicer_Month">#N/A</definedName>
    <definedName name="Slicer_Month1">#N/A</definedName>
    <definedName name="Slicer_Month11">#N/A</definedName>
    <definedName name="Slicer_Short_Long">#N/A</definedName>
    <definedName name="Slicer_Short_Long1">#N/A</definedName>
    <definedName name="Slicer_Short_Long11">#N/A</definedName>
    <definedName name="Slicer_Week">#N/A</definedName>
    <definedName name="Slicer_Week1">#N/A</definedName>
    <definedName name="Slicer_Week11">#N/A</definedName>
    <definedName name="xxxxxxx" localSheetId="9">[2]DATA!#REF!</definedName>
    <definedName name="xxxxxxx">DATA!#REF!</definedName>
  </definedNames>
  <calcPr calcId="191029"/>
  <pivotCaches>
    <pivotCache cacheId="18" r:id="rId14"/>
  </pivotCaches>
  <extLst>
    <ext xmlns:x14="http://schemas.microsoft.com/office/spreadsheetml/2009/9/main" uri="{BBE1A952-AA13-448e-AADC-164F8A28A991}">
      <x14:slicerCaches>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Journal ZimbaTrading -  2019v4.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 i="40" l="1"/>
  <c r="Q24" i="40"/>
  <c r="Q22" i="40"/>
  <c r="Y7" i="40"/>
  <c r="X9" i="40"/>
  <c r="X7" i="40"/>
  <c r="W11" i="40"/>
  <c r="V13" i="40"/>
  <c r="U15" i="40"/>
  <c r="T17" i="40"/>
  <c r="S19" i="40"/>
  <c r="R21" i="40"/>
  <c r="Y5" i="40"/>
  <c r="W9" i="40"/>
  <c r="V11" i="40"/>
  <c r="U12" i="40"/>
  <c r="T14" i="40"/>
  <c r="S16" i="40"/>
  <c r="P6" i="40"/>
  <c r="P5" i="40"/>
  <c r="P4" i="40"/>
  <c r="P3" i="40"/>
  <c r="P12" i="40"/>
  <c r="P18" i="40"/>
  <c r="P17" i="40"/>
  <c r="P16" i="40"/>
  <c r="P14" i="40"/>
  <c r="P15" i="40"/>
  <c r="P8" i="40"/>
  <c r="P9" i="40"/>
  <c r="P10" i="40"/>
  <c r="P11" i="40"/>
  <c r="P13" i="40"/>
  <c r="P19" i="40"/>
  <c r="P20" i="40"/>
  <c r="P21" i="40"/>
  <c r="P22" i="40"/>
  <c r="P23" i="40"/>
  <c r="P24" i="40"/>
  <c r="P7" i="40"/>
  <c r="T15" i="40" l="1"/>
  <c r="W10" i="40"/>
  <c r="Y6" i="40"/>
  <c r="S17" i="40"/>
  <c r="X8" i="40"/>
  <c r="V12" i="40"/>
  <c r="R19" i="40"/>
  <c r="U13" i="40"/>
  <c r="O4" i="19" l="1"/>
  <c r="O3" i="19"/>
  <c r="O2" i="19"/>
  <c r="Q2" i="15" l="1"/>
  <c r="D15" i="15" l="1"/>
  <c r="C15" i="15"/>
  <c r="Q15" i="15"/>
  <c r="C20" i="15"/>
  <c r="D20" i="15"/>
  <c r="E20" i="15"/>
  <c r="I20" i="15"/>
  <c r="Q20" i="15"/>
  <c r="I15" i="15" l="1"/>
  <c r="C14" i="15"/>
  <c r="D14" i="15"/>
  <c r="E14" i="15"/>
  <c r="I14" i="15"/>
  <c r="Q14" i="15"/>
  <c r="C17" i="15"/>
  <c r="D17" i="15"/>
  <c r="E17" i="15"/>
  <c r="I17" i="15"/>
  <c r="Q17" i="15"/>
  <c r="C16" i="15"/>
  <c r="D16" i="15"/>
  <c r="E16" i="15"/>
  <c r="I16" i="15"/>
  <c r="Q16" i="15"/>
  <c r="C19" i="15"/>
  <c r="D19" i="15"/>
  <c r="E19" i="15"/>
  <c r="I19" i="15"/>
  <c r="Q19" i="15"/>
  <c r="C18" i="15"/>
  <c r="D18" i="15"/>
  <c r="E18" i="15"/>
  <c r="I18" i="15"/>
  <c r="Q18" i="15"/>
  <c r="C13" i="15" l="1"/>
  <c r="D13" i="15"/>
  <c r="E13" i="15"/>
  <c r="I13" i="15"/>
  <c r="Q13" i="15"/>
  <c r="C12" i="15"/>
  <c r="D12" i="15"/>
  <c r="E12" i="15"/>
  <c r="I12" i="15"/>
  <c r="Q12" i="15"/>
  <c r="C11" i="15"/>
  <c r="D11" i="15"/>
  <c r="E11" i="15"/>
  <c r="I11" i="15"/>
  <c r="Q11" i="15"/>
  <c r="Q10" i="15" l="1"/>
  <c r="Q3" i="15"/>
  <c r="Q5" i="15"/>
  <c r="Q8" i="15"/>
  <c r="Q6" i="15"/>
  <c r="Q7" i="15"/>
  <c r="Q4" i="15"/>
  <c r="Q9" i="15"/>
  <c r="E7" i="19" l="1"/>
  <c r="F4" i="19"/>
  <c r="F7" i="19"/>
  <c r="F2" i="19"/>
  <c r="F3" i="19"/>
  <c r="D7" i="19"/>
  <c r="F6" i="19"/>
  <c r="F5" i="19"/>
  <c r="C7" i="19"/>
  <c r="N3" i="19"/>
  <c r="D2" i="19"/>
  <c r="D4" i="19"/>
  <c r="D3" i="19"/>
  <c r="E6" i="19"/>
  <c r="D6" i="19"/>
  <c r="G7" i="19"/>
  <c r="C5" i="19"/>
  <c r="C6" i="19"/>
  <c r="E5" i="19"/>
  <c r="D5" i="19"/>
  <c r="E2" i="19"/>
  <c r="E4" i="19"/>
  <c r="E3" i="19"/>
  <c r="C4" i="19"/>
  <c r="C3" i="19"/>
  <c r="C2" i="19"/>
  <c r="F8" i="19" l="1"/>
  <c r="F9" i="19" s="1"/>
  <c r="G6" i="19"/>
  <c r="G5" i="19"/>
  <c r="O8" i="19"/>
  <c r="O9" i="19" s="1"/>
  <c r="N4" i="19" l="1"/>
  <c r="N2" i="19"/>
  <c r="N8" i="19" s="1"/>
  <c r="N9" i="19" s="1"/>
  <c r="M3" i="19" l="1"/>
  <c r="E9" i="15" l="1"/>
  <c r="E10" i="15"/>
  <c r="E2" i="15"/>
  <c r="E3" i="15"/>
  <c r="E5" i="15"/>
  <c r="E8" i="15"/>
  <c r="E6" i="15"/>
  <c r="E7" i="15"/>
  <c r="E4" i="15"/>
  <c r="D9" i="15"/>
  <c r="D10" i="15"/>
  <c r="D2" i="15"/>
  <c r="D3" i="15"/>
  <c r="D5" i="15"/>
  <c r="D8" i="15"/>
  <c r="D6" i="15"/>
  <c r="D7" i="15"/>
  <c r="D4" i="15"/>
  <c r="C9" i="15"/>
  <c r="C10" i="15"/>
  <c r="C2" i="15"/>
  <c r="M4" i="19" s="1"/>
  <c r="C3" i="15"/>
  <c r="C5" i="15"/>
  <c r="C8" i="15"/>
  <c r="L3" i="19" s="1"/>
  <c r="C6" i="15"/>
  <c r="C7" i="15"/>
  <c r="C4" i="15"/>
  <c r="K4" i="19" l="1"/>
  <c r="L4" i="19"/>
  <c r="K3" i="19"/>
  <c r="K2" i="19"/>
  <c r="L2" i="19"/>
  <c r="O6" i="19"/>
  <c r="N6" i="19"/>
  <c r="M6" i="19"/>
  <c r="M5" i="19"/>
  <c r="L6" i="19"/>
  <c r="L5" i="19"/>
  <c r="K6" i="19"/>
  <c r="K5" i="19"/>
  <c r="O5" i="19"/>
  <c r="N5" i="19"/>
  <c r="M2" i="19"/>
  <c r="I9" i="19"/>
  <c r="K7" i="19" l="1"/>
  <c r="N7" i="19"/>
  <c r="I8" i="15"/>
  <c r="I3" i="15"/>
  <c r="I10" i="15"/>
  <c r="I4" i="15"/>
  <c r="I7" i="15"/>
  <c r="I6" i="15"/>
  <c r="I5" i="15"/>
  <c r="I2" i="15"/>
  <c r="I9" i="15"/>
  <c r="A9" i="19" l="1"/>
  <c r="N37" i="11"/>
  <c r="N36" i="11"/>
  <c r="N28" i="11"/>
  <c r="N25" i="11"/>
  <c r="D25" i="11"/>
  <c r="B25" i="11"/>
  <c r="F23" i="11"/>
  <c r="N21" i="11"/>
  <c r="J21" i="11"/>
  <c r="B20" i="11"/>
  <c r="R4" i="11" s="1"/>
  <c r="R17" i="11"/>
  <c r="D17" i="11"/>
  <c r="N43" i="11" s="1"/>
  <c r="B17" i="11"/>
  <c r="N34" i="11" s="1"/>
  <c r="J15" i="11"/>
  <c r="B13" i="11"/>
  <c r="N29" i="11" s="1"/>
  <c r="J12" i="11"/>
  <c r="R11" i="11"/>
  <c r="J11" i="11"/>
  <c r="R9" i="11"/>
  <c r="D8" i="11"/>
  <c r="J43" i="11" s="1"/>
  <c r="B8" i="11"/>
  <c r="J42" i="11" s="1"/>
  <c r="J7" i="11"/>
  <c r="B5" i="11"/>
  <c r="J24" i="11" s="1"/>
  <c r="L4" i="11"/>
  <c r="L5" i="11" s="1"/>
  <c r="L6" i="11" s="1"/>
  <c r="L7" i="11" s="1"/>
  <c r="L8" i="11" s="1"/>
  <c r="L9" i="11" s="1"/>
  <c r="L10" i="11" s="1"/>
  <c r="L11" i="11" s="1"/>
  <c r="L12" i="11" s="1"/>
  <c r="L13" i="11" s="1"/>
  <c r="L14" i="11" s="1"/>
  <c r="L15" i="11" s="1"/>
  <c r="L16" i="11" s="1"/>
  <c r="L17" i="11" s="1"/>
  <c r="L18" i="11" s="1"/>
  <c r="L19" i="11" s="1"/>
  <c r="L20" i="11" s="1"/>
  <c r="L21" i="11" s="1"/>
  <c r="L22" i="11" s="1"/>
  <c r="L23" i="11" s="1"/>
  <c r="L24" i="11" s="1"/>
  <c r="L25" i="11" s="1"/>
  <c r="L26" i="11" s="1"/>
  <c r="L27" i="11" s="1"/>
  <c r="L28" i="11" s="1"/>
  <c r="L29" i="11" s="1"/>
  <c r="L30" i="11" s="1"/>
  <c r="L31" i="11" s="1"/>
  <c r="L32" i="11" s="1"/>
  <c r="L33" i="11" s="1"/>
  <c r="L34" i="11" s="1"/>
  <c r="L35" i="11" s="1"/>
  <c r="L36" i="11" s="1"/>
  <c r="L37" i="11" s="1"/>
  <c r="L38" i="11" s="1"/>
  <c r="L39" i="11" s="1"/>
  <c r="L40" i="11" s="1"/>
  <c r="L41" i="11" s="1"/>
  <c r="L42" i="11" s="1"/>
  <c r="L43" i="11" s="1"/>
  <c r="P4" i="11" s="1"/>
  <c r="P5" i="11" s="1"/>
  <c r="P6" i="11" s="1"/>
  <c r="P7" i="11" s="1"/>
  <c r="P8" i="11" s="1"/>
  <c r="P9" i="11" s="1"/>
  <c r="P10" i="11" s="1"/>
  <c r="P11" i="11" s="1"/>
  <c r="P12" i="11" s="1"/>
  <c r="P13" i="11" s="1"/>
  <c r="P14" i="11" s="1"/>
  <c r="P15" i="11" s="1"/>
  <c r="P16" i="11" s="1"/>
  <c r="P17" i="11" s="1"/>
  <c r="P18" i="11" s="1"/>
  <c r="P19" i="11" s="1"/>
  <c r="P20" i="11" s="1"/>
  <c r="P21" i="11" s="1"/>
  <c r="P22" i="11" s="1"/>
  <c r="P23" i="11" s="1"/>
  <c r="P24" i="11" s="1"/>
  <c r="P25" i="11" s="1"/>
  <c r="P26" i="11" s="1"/>
  <c r="P27" i="11" s="1"/>
  <c r="P28" i="11" s="1"/>
  <c r="P29" i="11" s="1"/>
  <c r="P30" i="11" s="1"/>
  <c r="P31" i="11" s="1"/>
  <c r="P32" i="11" s="1"/>
  <c r="P33" i="11" s="1"/>
  <c r="P34" i="11" s="1"/>
  <c r="P35" i="11" s="1"/>
  <c r="P36" i="11" s="1"/>
  <c r="P37" i="11" s="1"/>
  <c r="P38" i="11" s="1"/>
  <c r="P39" i="11" s="1"/>
  <c r="P40" i="11" s="1"/>
  <c r="P41" i="11" s="1"/>
  <c r="P42" i="11" s="1"/>
  <c r="P43" i="11" s="1"/>
  <c r="J4" i="11"/>
  <c r="I5" i="11" s="1"/>
  <c r="N40" i="11" l="1"/>
  <c r="J8" i="11"/>
  <c r="J23" i="11"/>
  <c r="N30" i="11"/>
  <c r="N41" i="11"/>
  <c r="J22" i="11"/>
  <c r="J18" i="11"/>
  <c r="N5" i="11"/>
  <c r="J9" i="11"/>
  <c r="N13" i="11"/>
  <c r="J19" i="11"/>
  <c r="R24" i="11"/>
  <c r="N32" i="11"/>
  <c r="N42" i="11"/>
  <c r="D13" i="11"/>
  <c r="F14" i="11" s="1"/>
  <c r="J6" i="11"/>
  <c r="J14" i="11"/>
  <c r="R19" i="11"/>
  <c r="N33" i="11"/>
  <c r="N26" i="11"/>
  <c r="N38" i="11"/>
  <c r="F8" i="11"/>
  <c r="F7" i="11"/>
  <c r="J10" i="11"/>
  <c r="N14" i="11"/>
  <c r="P4" i="19"/>
  <c r="O7" i="19"/>
  <c r="P2" i="19"/>
  <c r="M7" i="19"/>
  <c r="L7" i="19"/>
  <c r="P3" i="19"/>
  <c r="I6" i="11"/>
  <c r="I7" i="11" s="1"/>
  <c r="I8" i="11" s="1"/>
  <c r="I9" i="11" s="1"/>
  <c r="I10" i="11" s="1"/>
  <c r="I11" i="11" s="1"/>
  <c r="I12" i="11" s="1"/>
  <c r="I13" i="11" s="1"/>
  <c r="F15" i="11"/>
  <c r="N10" i="11"/>
  <c r="N22" i="11"/>
  <c r="N18" i="11"/>
  <c r="R43" i="11"/>
  <c r="R38" i="11"/>
  <c r="R33" i="11"/>
  <c r="R28" i="11"/>
  <c r="R13" i="11"/>
  <c r="R23" i="11"/>
  <c r="R18" i="11"/>
  <c r="F5" i="11"/>
  <c r="N24" i="11"/>
  <c r="N12" i="11"/>
  <c r="N9" i="11"/>
  <c r="N16" i="11"/>
  <c r="F13" i="11"/>
  <c r="N17" i="11"/>
  <c r="N8" i="11"/>
  <c r="N4" i="11"/>
  <c r="J16" i="11"/>
  <c r="R21" i="11"/>
  <c r="R42" i="11"/>
  <c r="R41" i="11"/>
  <c r="R37" i="11"/>
  <c r="R36" i="11"/>
  <c r="R32" i="11"/>
  <c r="R31" i="11"/>
  <c r="R27" i="11"/>
  <c r="R26" i="11"/>
  <c r="R6" i="11"/>
  <c r="R22" i="11"/>
  <c r="F22" i="11"/>
  <c r="R16" i="11"/>
  <c r="R7" i="11"/>
  <c r="N11" i="11"/>
  <c r="N19" i="11"/>
  <c r="F16" i="11"/>
  <c r="N23" i="11"/>
  <c r="R39" i="11"/>
  <c r="R34" i="11"/>
  <c r="R29" i="11"/>
  <c r="D20" i="11"/>
  <c r="F20" i="11"/>
  <c r="R14" i="11"/>
  <c r="J41" i="11"/>
  <c r="J40" i="11"/>
  <c r="J37" i="11"/>
  <c r="J36" i="11"/>
  <c r="J33" i="11"/>
  <c r="J32" i="11"/>
  <c r="J29" i="11"/>
  <c r="J28" i="11"/>
  <c r="J25" i="11"/>
  <c r="J13" i="11"/>
  <c r="J17" i="11"/>
  <c r="J20" i="11"/>
  <c r="J5" i="11"/>
  <c r="N7" i="11"/>
  <c r="R8" i="11"/>
  <c r="N15" i="11"/>
  <c r="F24" i="11"/>
  <c r="N27" i="11"/>
  <c r="N31" i="11"/>
  <c r="N35" i="11"/>
  <c r="N39" i="11"/>
  <c r="D5" i="11"/>
  <c r="F6" i="11" s="1"/>
  <c r="N6" i="11"/>
  <c r="R12" i="11"/>
  <c r="N20" i="11"/>
  <c r="J26" i="11"/>
  <c r="J27" i="11"/>
  <c r="J30" i="11"/>
  <c r="J31" i="11"/>
  <c r="J34" i="11"/>
  <c r="J35" i="11"/>
  <c r="J38" i="11"/>
  <c r="J39" i="11"/>
  <c r="P5" i="19"/>
  <c r="P6" i="19"/>
  <c r="M8" i="19"/>
  <c r="M9" i="19" s="1"/>
  <c r="L8" i="19"/>
  <c r="L9" i="19" s="1"/>
  <c r="K8" i="19"/>
  <c r="K9" i="19" s="1"/>
  <c r="F9" i="11" l="1"/>
  <c r="P8" i="19"/>
  <c r="P9" i="19" s="1"/>
  <c r="P7" i="19"/>
  <c r="F25" i="11"/>
  <c r="F21" i="11"/>
  <c r="R15" i="11"/>
  <c r="R40" i="11"/>
  <c r="R35" i="11"/>
  <c r="R30" i="11"/>
  <c r="R25" i="11"/>
  <c r="R20" i="11"/>
  <c r="R10" i="11"/>
  <c r="R5" i="11"/>
  <c r="F17" i="11"/>
  <c r="I14" i="11"/>
  <c r="I15" i="11" s="1"/>
  <c r="I16" i="11" s="1"/>
  <c r="I17" i="11" s="1"/>
  <c r="I18" i="11" s="1"/>
  <c r="I19" i="11" s="1"/>
  <c r="I20" i="11" s="1"/>
  <c r="I21" i="11" s="1"/>
  <c r="I22" i="11" s="1"/>
  <c r="I23" i="11" s="1"/>
  <c r="I24" i="11" s="1"/>
  <c r="I25" i="11" s="1"/>
  <c r="I26" i="11" s="1"/>
  <c r="I27" i="11" s="1"/>
  <c r="I28" i="11" s="1"/>
  <c r="I29" i="11" s="1"/>
  <c r="I30" i="11" s="1"/>
  <c r="I31" i="11" s="1"/>
  <c r="I32" i="11" s="1"/>
  <c r="I33" i="11" s="1"/>
  <c r="I34" i="11" s="1"/>
  <c r="I35" i="11" s="1"/>
  <c r="I36" i="11" s="1"/>
  <c r="I37" i="11" s="1"/>
  <c r="I38" i="11" s="1"/>
  <c r="I39" i="11" s="1"/>
  <c r="I40" i="11" s="1"/>
  <c r="I41" i="11" s="1"/>
  <c r="I42" i="11" s="1"/>
  <c r="I43" i="11" s="1"/>
  <c r="M4" i="11" s="1"/>
  <c r="M5" i="11" s="1"/>
  <c r="M6" i="11" s="1"/>
  <c r="M7" i="11" s="1"/>
  <c r="M8" i="11" s="1"/>
  <c r="M9" i="11" s="1"/>
  <c r="M10" i="11" s="1"/>
  <c r="M11" i="11" s="1"/>
  <c r="M12" i="11" s="1"/>
  <c r="M13" i="11" s="1"/>
  <c r="M14" i="11" s="1"/>
  <c r="M15" i="11" s="1"/>
  <c r="M16" i="11" s="1"/>
  <c r="M17" i="11" s="1"/>
  <c r="M18" i="11" s="1"/>
  <c r="M19" i="11" s="1"/>
  <c r="M20" i="11" s="1"/>
  <c r="M21" i="11" s="1"/>
  <c r="M22" i="11" s="1"/>
  <c r="M23" i="11" s="1"/>
  <c r="M24" i="11" s="1"/>
  <c r="M25" i="11" s="1"/>
  <c r="M26" i="11" s="1"/>
  <c r="M27" i="11" s="1"/>
  <c r="M28" i="11" s="1"/>
  <c r="M29" i="11" s="1"/>
  <c r="M30" i="11" s="1"/>
  <c r="M31" i="11" s="1"/>
  <c r="M32" i="11" s="1"/>
  <c r="M33" i="11" s="1"/>
  <c r="M34" i="11" s="1"/>
  <c r="M35" i="11" s="1"/>
  <c r="M36" i="11" s="1"/>
  <c r="M37" i="11" s="1"/>
  <c r="M38" i="11" s="1"/>
  <c r="M39" i="11" s="1"/>
  <c r="M40" i="11" s="1"/>
  <c r="M41" i="11" s="1"/>
  <c r="M42" i="11" s="1"/>
  <c r="M43" i="11" s="1"/>
  <c r="Q4" i="11" s="1"/>
  <c r="Q5" i="11" s="1"/>
  <c r="Q6" i="11" s="1"/>
  <c r="Q7" i="11" s="1"/>
  <c r="Q8" i="11" s="1"/>
  <c r="Q9" i="11" s="1"/>
  <c r="Q10" i="11" s="1"/>
  <c r="Q11" i="11" s="1"/>
  <c r="Q12" i="11" s="1"/>
  <c r="Q13" i="11" s="1"/>
  <c r="Q14" i="11" s="1"/>
  <c r="Q15" i="11" s="1"/>
  <c r="Q16" i="11" s="1"/>
  <c r="Q17" i="11" s="1"/>
  <c r="Q18" i="11" s="1"/>
  <c r="Q19" i="11" s="1"/>
  <c r="Q20" i="11" s="1"/>
  <c r="Q21" i="11" s="1"/>
  <c r="Q22" i="11" s="1"/>
  <c r="Q23" i="11" s="1"/>
  <c r="Q24" i="11" s="1"/>
  <c r="Q25" i="11" s="1"/>
  <c r="Q26" i="11" s="1"/>
  <c r="Q27" i="11" s="1"/>
  <c r="Q28" i="11" s="1"/>
  <c r="Q29" i="11" s="1"/>
  <c r="Q30" i="11" s="1"/>
  <c r="Q31" i="11" s="1"/>
  <c r="Q32" i="11" s="1"/>
  <c r="Q33" i="11" s="1"/>
  <c r="Q34" i="11" s="1"/>
  <c r="Q35" i="11" s="1"/>
  <c r="Q36" i="11" s="1"/>
  <c r="Q37" i="11" s="1"/>
  <c r="Q38" i="11" s="1"/>
  <c r="Q39" i="11" s="1"/>
  <c r="Q40" i="11" s="1"/>
  <c r="Q41" i="11" s="1"/>
  <c r="Q42" i="11" s="1"/>
  <c r="Q43" i="11" s="1"/>
  <c r="G4" i="19"/>
  <c r="E8" i="19"/>
  <c r="E9" i="19" s="1"/>
  <c r="C8" i="19"/>
  <c r="C9" i="19" s="1"/>
  <c r="G2" i="19"/>
  <c r="G3" i="19"/>
  <c r="D8" i="19"/>
  <c r="D9" i="19" s="1"/>
  <c r="G8" i="19" l="1"/>
  <c r="G9" i="1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8AC975C-1E57-40D9-B334-41233AD200D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5C972DFE-56AD-49C9-81DE-1E8A79A92FCC}" name="WorksheetConnection_Journal ZimbaTrading -  2019v4.xlsx!Table1" type="102" refreshedVersion="6" minRefreshableVersion="5">
    <extLst>
      <ext xmlns:x15="http://schemas.microsoft.com/office/spreadsheetml/2010/11/main" uri="{DE250136-89BD-433C-8126-D09CA5730AF9}">
        <x15:connection id="Table1" autoDelete="1">
          <x15:rangePr sourceName="_xlcn.WorksheetConnection_JournalZimbaTrading2019v4.xlsxTable11"/>
        </x15:connection>
      </ext>
    </extLst>
  </connection>
</connections>
</file>

<file path=xl/sharedStrings.xml><?xml version="1.0" encoding="utf-8"?>
<sst xmlns="http://schemas.openxmlformats.org/spreadsheetml/2006/main" count="575" uniqueCount="130">
  <si>
    <t>Date</t>
  </si>
  <si>
    <t>Contracts</t>
  </si>
  <si>
    <t>NQ</t>
  </si>
  <si>
    <t>Duration</t>
  </si>
  <si>
    <t>CL</t>
  </si>
  <si>
    <t>Risk:Reward</t>
  </si>
  <si>
    <t>Time 
Out</t>
  </si>
  <si>
    <t>Long</t>
  </si>
  <si>
    <r>
      <t xml:space="preserve">RATIO </t>
    </r>
    <r>
      <rPr>
        <b/>
        <sz val="16"/>
        <color rgb="FF00B050"/>
        <rFont val="Calibri"/>
        <family val="2"/>
        <scheme val="minor"/>
      </rPr>
      <t>50</t>
    </r>
    <r>
      <rPr>
        <b/>
        <sz val="16"/>
        <color theme="1"/>
        <rFont val="Calibri"/>
        <family val="2"/>
        <scheme val="minor"/>
      </rPr>
      <t>/</t>
    </r>
    <r>
      <rPr>
        <b/>
        <sz val="16"/>
        <color rgb="FFFF0000"/>
        <rFont val="Calibri"/>
        <family val="2"/>
        <scheme val="minor"/>
      </rPr>
      <t>50</t>
    </r>
  </si>
  <si>
    <r>
      <t xml:space="preserve">RATIO </t>
    </r>
    <r>
      <rPr>
        <b/>
        <sz val="16"/>
        <color rgb="FF00B050"/>
        <rFont val="Calibri"/>
        <family val="2"/>
        <scheme val="minor"/>
      </rPr>
      <t>60</t>
    </r>
    <r>
      <rPr>
        <b/>
        <sz val="16"/>
        <color theme="1"/>
        <rFont val="Calibri"/>
        <family val="2"/>
        <scheme val="minor"/>
      </rPr>
      <t>/</t>
    </r>
    <r>
      <rPr>
        <b/>
        <sz val="16"/>
        <color rgb="FFFF0000"/>
        <rFont val="Calibri"/>
        <family val="2"/>
        <scheme val="minor"/>
      </rPr>
      <t>40</t>
    </r>
  </si>
  <si>
    <t>Two Contracts</t>
  </si>
  <si>
    <t>Three Contracts</t>
  </si>
  <si>
    <t>Four Contracts</t>
  </si>
  <si>
    <t>STOP</t>
  </si>
  <si>
    <t>Trades</t>
  </si>
  <si>
    <t>Capital</t>
  </si>
  <si>
    <t>P&amp;L</t>
  </si>
  <si>
    <t>Summary</t>
  </si>
  <si>
    <t>Risk=</t>
  </si>
  <si>
    <t>T1=</t>
  </si>
  <si>
    <t>T2=</t>
  </si>
  <si>
    <t>Profit</t>
  </si>
  <si>
    <t>T3=</t>
  </si>
  <si>
    <t>T4=</t>
  </si>
  <si>
    <r>
      <t xml:space="preserve">If your P&amp;L less than </t>
    </r>
    <r>
      <rPr>
        <b/>
        <sz val="20"/>
        <color rgb="FFFF0000"/>
        <rFont val="Calibri"/>
        <family val="2"/>
        <scheme val="minor"/>
      </rPr>
      <t>-$600</t>
    </r>
    <r>
      <rPr>
        <sz val="20"/>
        <color theme="1"/>
        <rFont val="Calibri"/>
        <family val="2"/>
        <scheme val="minor"/>
      </rPr>
      <t xml:space="preserve"> no more trades for the day</t>
    </r>
  </si>
  <si>
    <r>
      <t xml:space="preserve">If your P&amp;L greater then </t>
    </r>
    <r>
      <rPr>
        <b/>
        <sz val="20"/>
        <color rgb="FF00B050"/>
        <rFont val="Calibri"/>
        <family val="2"/>
        <scheme val="minor"/>
      </rPr>
      <t>$1,000</t>
    </r>
    <r>
      <rPr>
        <sz val="20"/>
        <color theme="1"/>
        <rFont val="Calibri"/>
        <family val="2"/>
        <scheme val="minor"/>
      </rPr>
      <t xml:space="preserve"> no more trades for the day</t>
    </r>
  </si>
  <si>
    <t>Rules for new traders LIVE</t>
  </si>
  <si>
    <t>Asset</t>
  </si>
  <si>
    <t>ES</t>
  </si>
  <si>
    <t>Total Trades</t>
  </si>
  <si>
    <t xml:space="preserve">% of Lossers: </t>
  </si>
  <si>
    <t>% of Winning</t>
  </si>
  <si>
    <t>Operations plan</t>
  </si>
  <si>
    <t xml:space="preserve">Why did you take this trade?. 
What did you see it?
Comments what you were thinking. </t>
  </si>
  <si>
    <t>Short</t>
  </si>
  <si>
    <t>Time 
In</t>
  </si>
  <si>
    <t>Row Labels</t>
  </si>
  <si>
    <t>Grand Total</t>
  </si>
  <si>
    <t>Win</t>
  </si>
  <si>
    <t>Loss</t>
  </si>
  <si>
    <t>Total</t>
  </si>
  <si>
    <t>Week</t>
  </si>
  <si>
    <t>Day</t>
  </si>
  <si>
    <t>Column Labels</t>
  </si>
  <si>
    <t>Month</t>
  </si>
  <si>
    <t>Short
Long</t>
  </si>
  <si>
    <t>Sep</t>
  </si>
  <si>
    <t>GC</t>
  </si>
  <si>
    <t>Jan</t>
  </si>
  <si>
    <t>Feb</t>
  </si>
  <si>
    <t>Mar</t>
  </si>
  <si>
    <t>Apr</t>
  </si>
  <si>
    <t>May</t>
  </si>
  <si>
    <t>Jun</t>
  </si>
  <si>
    <t>Jul</t>
  </si>
  <si>
    <t>Aug</t>
  </si>
  <si>
    <t>Oct</t>
  </si>
  <si>
    <t>Nov</t>
  </si>
  <si>
    <t>Dec</t>
  </si>
  <si>
    <t>NG</t>
  </si>
  <si>
    <t>6E</t>
  </si>
  <si>
    <t>6B</t>
  </si>
  <si>
    <t>6J</t>
  </si>
  <si>
    <t>YM</t>
  </si>
  <si>
    <t>RTY</t>
  </si>
  <si>
    <t>HG</t>
  </si>
  <si>
    <t>6A</t>
  </si>
  <si>
    <t>Long/Short</t>
  </si>
  <si>
    <t>LIVE</t>
  </si>
  <si>
    <t>Green</t>
  </si>
  <si>
    <t>Red</t>
  </si>
  <si>
    <t>Entry</t>
  </si>
  <si>
    <t>BE</t>
  </si>
  <si>
    <t>Result</t>
  </si>
  <si>
    <t>Move Stop</t>
  </si>
  <si>
    <t>RA</t>
  </si>
  <si>
    <t>Triangle</t>
  </si>
  <si>
    <t>SZ</t>
  </si>
  <si>
    <t>DZ</t>
  </si>
  <si>
    <t>YES - Loss</t>
  </si>
  <si>
    <t>NO - Loss</t>
  </si>
  <si>
    <t>YES - Win</t>
  </si>
  <si>
    <t>NO - Win</t>
  </si>
  <si>
    <t>Channel Break</t>
  </si>
  <si>
    <t>Down</t>
  </si>
  <si>
    <t>Profit Margin &gt; $150</t>
  </si>
  <si>
    <t>MAX
T2</t>
  </si>
  <si>
    <t>STOP LOSS
BE</t>
  </si>
  <si>
    <t>SIM
LIVE
TST</t>
  </si>
  <si>
    <t>1
$$$</t>
  </si>
  <si>
    <t>2
$$$</t>
  </si>
  <si>
    <t>3
$$$</t>
  </si>
  <si>
    <t>4
$$$</t>
  </si>
  <si>
    <t>Total 
P&amp;L</t>
  </si>
  <si>
    <t>MAX 
RISK</t>
  </si>
  <si>
    <t>Color 
Area
900</t>
  </si>
  <si>
    <t>Up</t>
  </si>
  <si>
    <t>N</t>
  </si>
  <si>
    <t>Y</t>
  </si>
  <si>
    <t>Profit 
T1=T2</t>
  </si>
  <si>
    <t>Sum of Total 
P&amp;L</t>
  </si>
  <si>
    <t xml:space="preserve">Count of Total </t>
  </si>
  <si>
    <t>Ticks</t>
  </si>
  <si>
    <t>ENTRY</t>
  </si>
  <si>
    <t>T1=$250</t>
  </si>
  <si>
    <t>$$$</t>
  </si>
  <si>
    <t>STEP 1</t>
  </si>
  <si>
    <t>STEP 2</t>
  </si>
  <si>
    <t>STEP 3</t>
  </si>
  <si>
    <t>T2=$1,000</t>
  </si>
  <si>
    <t>Color Area 300</t>
  </si>
  <si>
    <t>Color Area 900</t>
  </si>
  <si>
    <t>Color Area 2700</t>
  </si>
  <si>
    <t>1.- Reversal Area</t>
  </si>
  <si>
    <t>2.- CROSS Trend Line</t>
  </si>
  <si>
    <t>3.- COMBO - Proximal</t>
  </si>
  <si>
    <t>Yes</t>
  </si>
  <si>
    <t>No</t>
  </si>
  <si>
    <t>Instrument</t>
  </si>
  <si>
    <t xml:space="preserve">TREND
</t>
  </si>
  <si>
    <t>4.- Breaking Zone</t>
  </si>
  <si>
    <t>RISK</t>
  </si>
  <si>
    <t>T1</t>
  </si>
  <si>
    <t>T2</t>
  </si>
  <si>
    <t>NOTES:</t>
  </si>
  <si>
    <t>Time In</t>
  </si>
  <si>
    <t>Time Out</t>
  </si>
  <si>
    <t>Entry Check List</t>
  </si>
  <si>
    <t>TREND - ITF</t>
  </si>
  <si>
    <t xml:space="preserve">STOP LOSS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</si>
</sst>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ddd\ m/d/yyyy"/>
    <numFmt numFmtId="166" formatCode="ddd\ mmm/d/yy;@"/>
    <numFmt numFmtId="167" formatCode="&quot;$&quot;#,##0.0_);[Red]\(&quot;$&quot;#,##0.0\)"/>
    <numFmt numFmtId="168" formatCode="0_);[Red]\(0\)"/>
  </numFmts>
  <fonts count="36"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20"/>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2"/>
      <color theme="1"/>
      <name val="Calibri"/>
      <family val="2"/>
      <scheme val="minor"/>
    </font>
    <font>
      <b/>
      <sz val="16"/>
      <color theme="0"/>
      <name val="Calibri"/>
      <family val="2"/>
      <scheme val="minor"/>
    </font>
    <font>
      <sz val="11"/>
      <color theme="0"/>
      <name val="Calibri"/>
      <family val="2"/>
      <scheme val="minor"/>
    </font>
    <font>
      <b/>
      <sz val="20"/>
      <color theme="1"/>
      <name val="Calibri"/>
      <family val="2"/>
      <scheme val="minor"/>
    </font>
    <font>
      <sz val="11"/>
      <color rgb="FF3F3F76"/>
      <name val="Calibri"/>
      <family val="2"/>
      <scheme val="minor"/>
    </font>
    <font>
      <b/>
      <sz val="16"/>
      <color rgb="FFFF0000"/>
      <name val="Calibri"/>
      <family val="2"/>
      <scheme val="minor"/>
    </font>
    <font>
      <b/>
      <sz val="20"/>
      <color theme="0"/>
      <name val="Calibri"/>
      <family val="2"/>
      <scheme val="minor"/>
    </font>
    <font>
      <sz val="14"/>
      <color rgb="FF006100"/>
      <name val="Calibri"/>
      <family val="2"/>
      <scheme val="minor"/>
    </font>
    <font>
      <b/>
      <sz val="16"/>
      <color rgb="FF00B050"/>
      <name val="Calibri"/>
      <family val="2"/>
      <scheme val="minor"/>
    </font>
    <font>
      <sz val="16"/>
      <color theme="1"/>
      <name val="Calibri"/>
      <family val="2"/>
      <scheme val="minor"/>
    </font>
    <font>
      <b/>
      <sz val="12"/>
      <color rgb="FF9C0006"/>
      <name val="Calibri"/>
      <family val="2"/>
      <scheme val="minor"/>
    </font>
    <font>
      <sz val="12"/>
      <color theme="0"/>
      <name val="Calibri"/>
      <family val="2"/>
      <scheme val="minor"/>
    </font>
    <font>
      <b/>
      <sz val="12"/>
      <color rgb="FF9C5700"/>
      <name val="Calibri"/>
      <family val="2"/>
      <scheme val="minor"/>
    </font>
    <font>
      <b/>
      <sz val="12"/>
      <color rgb="FF006100"/>
      <name val="Calibri"/>
      <family val="2"/>
      <scheme val="minor"/>
    </font>
    <font>
      <b/>
      <sz val="20"/>
      <color rgb="FFFF0000"/>
      <name val="Calibri"/>
      <family val="2"/>
      <scheme val="minor"/>
    </font>
    <font>
      <b/>
      <sz val="20"/>
      <color rgb="FF00B050"/>
      <name val="Calibri"/>
      <family val="2"/>
      <scheme val="minor"/>
    </font>
    <font>
      <sz val="14"/>
      <color rgb="FF9C0006"/>
      <name val="Calibri"/>
      <family val="2"/>
      <scheme val="minor"/>
    </font>
    <font>
      <b/>
      <sz val="14"/>
      <color rgb="FF9C0006"/>
      <name val="Calibri"/>
      <family val="2"/>
      <scheme val="minor"/>
    </font>
    <font>
      <b/>
      <sz val="18"/>
      <color theme="0"/>
      <name val="Calibri"/>
      <family val="2"/>
      <scheme val="minor"/>
    </font>
    <font>
      <b/>
      <sz val="14"/>
      <color rgb="FF006100"/>
      <name val="Calibri"/>
      <family val="2"/>
      <scheme val="minor"/>
    </font>
    <font>
      <b/>
      <sz val="18"/>
      <color theme="1"/>
      <name val="Calibri"/>
      <family val="2"/>
      <scheme val="minor"/>
    </font>
    <font>
      <sz val="12"/>
      <color rgb="FF006100"/>
      <name val="Calibri"/>
      <family val="2"/>
      <scheme val="minor"/>
    </font>
    <font>
      <b/>
      <sz val="11"/>
      <color theme="0"/>
      <name val="Calibri"/>
      <family val="2"/>
      <scheme val="minor"/>
    </font>
    <font>
      <b/>
      <sz val="11"/>
      <color theme="1" tint="4.9989318521683403E-2"/>
      <name val="Calibri"/>
      <family val="2"/>
      <scheme val="minor"/>
    </font>
    <font>
      <b/>
      <sz val="14"/>
      <color theme="0"/>
      <name val="Calibri"/>
      <family val="2"/>
      <scheme val="minor"/>
    </font>
  </fonts>
  <fills count="1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8" tint="0.39997558519241921"/>
        <bgColor indexed="65"/>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FFCC99"/>
      </patternFill>
    </fill>
    <fill>
      <patternFill patternType="solid">
        <fgColor theme="7"/>
      </patternFill>
    </fill>
    <fill>
      <patternFill patternType="solid">
        <fgColor theme="8"/>
      </patternFill>
    </fill>
    <fill>
      <patternFill patternType="solid">
        <fgColor rgb="FF7030A0"/>
        <bgColor indexed="64"/>
      </patternFill>
    </fill>
    <fill>
      <patternFill patternType="solid">
        <fgColor rgb="FF800000"/>
        <bgColor indexed="64"/>
      </patternFill>
    </fill>
    <fill>
      <patternFill patternType="solid">
        <fgColor rgb="FF8E0000"/>
        <bgColor indexed="64"/>
      </patternFill>
    </fill>
    <fill>
      <patternFill patternType="solid">
        <fgColor theme="7" tint="0.59999389629810485"/>
        <bgColor indexed="64"/>
      </patternFill>
    </fill>
    <fill>
      <patternFill patternType="solid">
        <fgColor rgb="FFFFFFCC"/>
      </patternFill>
    </fill>
    <fill>
      <patternFill patternType="solid">
        <fgColor rgb="FF00206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style="thin">
        <color indexed="64"/>
      </left>
      <right/>
      <top style="thin">
        <color indexed="64"/>
      </top>
      <bottom/>
      <diagonal/>
    </border>
    <border>
      <left style="thick">
        <color indexed="64"/>
      </left>
      <right style="medium">
        <color indexed="64"/>
      </right>
      <top/>
      <bottom/>
      <diagonal/>
    </border>
    <border>
      <left style="thick">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ck">
        <color indexed="64"/>
      </left>
      <right/>
      <top style="thin">
        <color indexed="64"/>
      </top>
      <bottom style="medium">
        <color indexed="64"/>
      </bottom>
      <diagonal/>
    </border>
    <border>
      <left style="thick">
        <color indexed="64"/>
      </left>
      <right/>
      <top/>
      <bottom style="medium">
        <color indexed="64"/>
      </bottom>
      <diagonal/>
    </border>
    <border>
      <left style="thick">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 fillId="5" borderId="0" applyNumberFormat="0" applyBorder="0" applyAlignment="0" applyProtection="0"/>
    <xf numFmtId="0" fontId="15" fillId="9" borderId="10" applyNumberFormat="0" applyAlignment="0" applyProtection="0"/>
    <xf numFmtId="0" fontId="13" fillId="10" borderId="0" applyNumberFormat="0" applyBorder="0" applyAlignment="0" applyProtection="0"/>
    <xf numFmtId="0" fontId="13" fillId="11" borderId="0" applyNumberFormat="0" applyBorder="0" applyAlignment="0" applyProtection="0"/>
    <xf numFmtId="0" fontId="1" fillId="16" borderId="30" applyNumberFormat="0" applyFont="0" applyAlignment="0" applyProtection="0"/>
  </cellStyleXfs>
  <cellXfs count="298">
    <xf numFmtId="0" fontId="0" fillId="0" borderId="0" xfId="0"/>
    <xf numFmtId="0" fontId="0" fillId="7" borderId="0" xfId="0" applyFill="1"/>
    <xf numFmtId="0" fontId="11" fillId="7" borderId="0" xfId="0" applyFont="1" applyFill="1"/>
    <xf numFmtId="0" fontId="7" fillId="7" borderId="0" xfId="0" applyFont="1" applyFill="1"/>
    <xf numFmtId="0" fontId="0" fillId="6" borderId="0" xfId="0" applyFill="1"/>
    <xf numFmtId="0" fontId="20" fillId="6" borderId="7" xfId="0" applyFont="1" applyFill="1" applyBorder="1"/>
    <xf numFmtId="0" fontId="7" fillId="7" borderId="0" xfId="0" applyFont="1" applyFill="1" applyAlignment="1">
      <alignment horizontal="center"/>
    </xf>
    <xf numFmtId="0" fontId="20" fillId="6" borderId="0" xfId="0" applyFont="1" applyFill="1"/>
    <xf numFmtId="0" fontId="21" fillId="3" borderId="0" xfId="2" applyFont="1" applyAlignment="1">
      <alignment horizontal="center"/>
    </xf>
    <xf numFmtId="6" fontId="21" fillId="3" borderId="0" xfId="2" applyNumberFormat="1" applyFont="1" applyAlignment="1">
      <alignment horizontal="center"/>
    </xf>
    <xf numFmtId="0" fontId="11" fillId="0" borderId="1" xfId="0" applyFont="1" applyBorder="1" applyAlignment="1">
      <alignment horizontal="center"/>
    </xf>
    <xf numFmtId="6" fontId="11" fillId="0" borderId="1" xfId="0" applyNumberFormat="1" applyFont="1" applyBorder="1" applyAlignment="1">
      <alignment horizontal="center"/>
    </xf>
    <xf numFmtId="0" fontId="7" fillId="6" borderId="1" xfId="0" applyFont="1" applyFill="1" applyBorder="1"/>
    <xf numFmtId="0" fontId="22" fillId="7" borderId="0" xfId="0" applyFont="1" applyFill="1"/>
    <xf numFmtId="0" fontId="22" fillId="7" borderId="0" xfId="0" applyFont="1" applyFill="1" applyAlignment="1">
      <alignment horizontal="center"/>
    </xf>
    <xf numFmtId="0" fontId="0" fillId="0" borderId="1" xfId="0" applyBorder="1" applyAlignment="1">
      <alignment horizontal="center"/>
    </xf>
    <xf numFmtId="6" fontId="5" fillId="8" borderId="1" xfId="0" applyNumberFormat="1" applyFont="1" applyFill="1" applyBorder="1"/>
    <xf numFmtId="6" fontId="0" fillId="0" borderId="1" xfId="0" applyNumberFormat="1" applyBorder="1"/>
    <xf numFmtId="0" fontId="0" fillId="6" borderId="1" xfId="0" applyFill="1" applyBorder="1"/>
    <xf numFmtId="0" fontId="7" fillId="7" borderId="1" xfId="0" applyFont="1" applyFill="1" applyBorder="1" applyAlignment="1">
      <alignment horizontal="right"/>
    </xf>
    <xf numFmtId="6" fontId="11" fillId="7" borderId="1" xfId="0" applyNumberFormat="1" applyFont="1" applyFill="1" applyBorder="1" applyAlignment="1">
      <alignment horizontal="center"/>
    </xf>
    <xf numFmtId="6" fontId="11" fillId="6" borderId="1" xfId="0" applyNumberFormat="1" applyFont="1" applyFill="1" applyBorder="1" applyAlignment="1">
      <alignment horizontal="center"/>
    </xf>
    <xf numFmtId="0" fontId="11" fillId="11" borderId="1" xfId="7" applyFont="1" applyBorder="1" applyAlignment="1">
      <alignment horizontal="right"/>
    </xf>
    <xf numFmtId="6" fontId="11" fillId="11" borderId="1" xfId="7" applyNumberFormat="1" applyFont="1" applyBorder="1" applyAlignment="1">
      <alignment horizontal="center"/>
    </xf>
    <xf numFmtId="6" fontId="7" fillId="6" borderId="1" xfId="0" applyNumberFormat="1" applyFont="1" applyFill="1" applyBorder="1" applyAlignment="1">
      <alignment horizontal="center"/>
    </xf>
    <xf numFmtId="0" fontId="23" fillId="4" borderId="1" xfId="3" applyFont="1" applyBorder="1" applyAlignment="1">
      <alignment horizontal="right"/>
    </xf>
    <xf numFmtId="6" fontId="23" fillId="4" borderId="1" xfId="3" applyNumberFormat="1" applyFont="1" applyBorder="1" applyAlignment="1">
      <alignment horizontal="center"/>
    </xf>
    <xf numFmtId="0" fontId="24" fillId="2" borderId="1" xfId="1" applyFont="1" applyBorder="1" applyAlignment="1">
      <alignment horizontal="right"/>
    </xf>
    <xf numFmtId="6" fontId="24" fillId="2" borderId="1" xfId="1" applyNumberFormat="1" applyFont="1" applyBorder="1" applyAlignment="1">
      <alignment horizontal="center"/>
    </xf>
    <xf numFmtId="0" fontId="11" fillId="7" borderId="1" xfId="0" applyFont="1" applyFill="1" applyBorder="1" applyAlignment="1">
      <alignment horizontal="center"/>
    </xf>
    <xf numFmtId="6" fontId="24" fillId="7" borderId="0" xfId="1" applyNumberFormat="1" applyFont="1" applyFill="1" applyAlignment="1">
      <alignment horizontal="center"/>
    </xf>
    <xf numFmtId="6" fontId="11" fillId="7" borderId="1" xfId="0" applyNumberFormat="1" applyFont="1" applyFill="1" applyBorder="1"/>
    <xf numFmtId="0" fontId="7" fillId="6" borderId="1" xfId="0" applyFont="1" applyFill="1" applyBorder="1" applyAlignment="1">
      <alignment horizontal="center"/>
    </xf>
    <xf numFmtId="6" fontId="7" fillId="6" borderId="1" xfId="0" applyNumberFormat="1" applyFont="1" applyFill="1" applyBorder="1"/>
    <xf numFmtId="6" fontId="24" fillId="7" borderId="1" xfId="1" applyNumberFormat="1" applyFont="1" applyFill="1" applyBorder="1" applyAlignment="1">
      <alignment horizontal="center"/>
    </xf>
    <xf numFmtId="0" fontId="7" fillId="7" borderId="1" xfId="0" applyFont="1" applyFill="1" applyBorder="1" applyAlignment="1">
      <alignment horizontal="center"/>
    </xf>
    <xf numFmtId="6" fontId="7" fillId="7" borderId="1" xfId="0" applyNumberFormat="1" applyFont="1" applyFill="1" applyBorder="1" applyAlignment="1">
      <alignment horizontal="center"/>
    </xf>
    <xf numFmtId="6" fontId="7" fillId="7" borderId="1" xfId="0" applyNumberFormat="1" applyFont="1" applyFill="1" applyBorder="1"/>
    <xf numFmtId="0" fontId="7" fillId="7" borderId="0" xfId="0" applyFont="1" applyFill="1" applyAlignment="1">
      <alignment horizontal="left"/>
    </xf>
    <xf numFmtId="0" fontId="11" fillId="7" borderId="0" xfId="0" applyFont="1" applyFill="1" applyAlignment="1">
      <alignment horizontal="left"/>
    </xf>
    <xf numFmtId="6" fontId="0" fillId="0" borderId="0" xfId="0" applyNumberFormat="1"/>
    <xf numFmtId="0" fontId="0" fillId="0" borderId="0" xfId="0" pivotButton="1"/>
    <xf numFmtId="0" fontId="0" fillId="0" borderId="0" xfId="0" applyAlignment="1">
      <alignment horizontal="left"/>
    </xf>
    <xf numFmtId="0" fontId="20" fillId="0" borderId="0" xfId="0" applyFont="1"/>
    <xf numFmtId="0" fontId="27" fillId="3" borderId="1" xfId="2" applyFont="1" applyBorder="1" applyAlignment="1">
      <alignment horizontal="center" vertical="center"/>
    </xf>
    <xf numFmtId="0" fontId="18" fillId="2" borderId="11" xfId="1" applyFont="1" applyBorder="1" applyAlignment="1">
      <alignment horizontal="center" vertical="center"/>
    </xf>
    <xf numFmtId="9" fontId="27" fillId="3" borderId="15" xfId="2" applyNumberFormat="1" applyFont="1" applyBorder="1" applyAlignment="1">
      <alignment horizontal="center" vertical="center"/>
    </xf>
    <xf numFmtId="0" fontId="29" fillId="13" borderId="3" xfId="0" applyFont="1" applyFill="1" applyBorder="1" applyAlignment="1">
      <alignment horizontal="center" vertical="center"/>
    </xf>
    <xf numFmtId="0" fontId="29" fillId="13" borderId="4" xfId="0" applyFont="1" applyFill="1" applyBorder="1" applyAlignment="1">
      <alignment horizontal="center" vertical="center"/>
    </xf>
    <xf numFmtId="9" fontId="27" fillId="3" borderId="17" xfId="2" applyNumberFormat="1" applyFont="1" applyBorder="1" applyAlignment="1">
      <alignment horizontal="center" vertical="center"/>
    </xf>
    <xf numFmtId="0" fontId="30" fillId="2" borderId="18" xfId="1" applyFont="1" applyBorder="1" applyAlignment="1">
      <alignment horizontal="center" vertical="center"/>
    </xf>
    <xf numFmtId="0" fontId="28" fillId="3" borderId="19" xfId="2" applyFont="1" applyBorder="1" applyAlignment="1">
      <alignment horizontal="center" vertical="center"/>
    </xf>
    <xf numFmtId="9" fontId="28" fillId="3" borderId="20" xfId="2" applyNumberFormat="1" applyFont="1" applyBorder="1" applyAlignment="1">
      <alignment horizontal="center" vertical="center"/>
    </xf>
    <xf numFmtId="0" fontId="20" fillId="7" borderId="0" xfId="0" applyFont="1" applyFill="1"/>
    <xf numFmtId="0" fontId="20" fillId="7" borderId="0" xfId="0" applyFont="1" applyFill="1" applyAlignment="1">
      <alignment horizontal="center"/>
    </xf>
    <xf numFmtId="0" fontId="9" fillId="7" borderId="0" xfId="0" applyFont="1" applyFill="1"/>
    <xf numFmtId="0" fontId="0" fillId="7" borderId="0" xfId="0" applyFill="1" applyAlignment="1">
      <alignment horizontal="center"/>
    </xf>
    <xf numFmtId="1" fontId="0" fillId="7" borderId="0" xfId="0" applyNumberFormat="1" applyFill="1" applyAlignment="1">
      <alignment horizontal="center"/>
    </xf>
    <xf numFmtId="0" fontId="29" fillId="13" borderId="27" xfId="0" applyFont="1" applyFill="1" applyBorder="1" applyAlignment="1">
      <alignment horizontal="center" vertical="center"/>
    </xf>
    <xf numFmtId="0" fontId="29" fillId="13" borderId="29" xfId="0" applyFont="1" applyFill="1" applyBorder="1" applyAlignment="1">
      <alignment horizontal="center" vertical="center"/>
    </xf>
    <xf numFmtId="0" fontId="29" fillId="13" borderId="28" xfId="0" applyFont="1" applyFill="1" applyBorder="1" applyAlignment="1">
      <alignment horizontal="center" vertical="center"/>
    </xf>
    <xf numFmtId="0" fontId="0" fillId="0" borderId="0" xfId="0" applyAlignment="1">
      <alignment horizontal="left" indent="1"/>
    </xf>
    <xf numFmtId="0" fontId="9" fillId="7" borderId="0" xfId="0" applyFont="1" applyFill="1" applyAlignment="1">
      <alignment horizontal="center"/>
    </xf>
    <xf numFmtId="0" fontId="11" fillId="0" borderId="0" xfId="0" applyFont="1" applyAlignment="1">
      <alignment horizontal="center" vertical="center"/>
    </xf>
    <xf numFmtId="0" fontId="11" fillId="0" borderId="1" xfId="0" applyFont="1" applyBorder="1" applyAlignment="1">
      <alignment horizontal="center" vertical="center"/>
    </xf>
    <xf numFmtId="165" fontId="11" fillId="0" borderId="1" xfId="0" applyNumberFormat="1" applyFont="1" applyBorder="1" applyAlignment="1">
      <alignment horizontal="center" vertical="center"/>
    </xf>
    <xf numFmtId="165" fontId="7" fillId="0" borderId="1" xfId="0" applyNumberFormat="1" applyFont="1" applyBorder="1" applyAlignment="1">
      <alignment horizontal="center" vertical="center"/>
    </xf>
    <xf numFmtId="20" fontId="7" fillId="0" borderId="1" xfId="0" applyNumberFormat="1" applyFont="1" applyBorder="1" applyAlignment="1">
      <alignment horizontal="center" vertical="center"/>
    </xf>
    <xf numFmtId="20" fontId="7" fillId="5" borderId="1" xfId="4"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6" fontId="7" fillId="0" borderId="1" xfId="0" applyNumberFormat="1" applyFont="1" applyBorder="1" applyAlignment="1">
      <alignment horizontal="center" vertical="center"/>
    </xf>
    <xf numFmtId="6" fontId="24" fillId="2" borderId="1" xfId="1" applyNumberFormat="1" applyFont="1" applyBorder="1" applyAlignment="1">
      <alignment horizontal="center" vertical="center" wrapText="1"/>
    </xf>
    <xf numFmtId="0" fontId="32" fillId="2" borderId="1" xfId="1" applyFont="1" applyBorder="1"/>
    <xf numFmtId="0" fontId="7" fillId="7" borderId="0" xfId="0" applyFont="1" applyFill="1" applyAlignment="1">
      <alignment horizontal="center" vertical="center"/>
    </xf>
    <xf numFmtId="0" fontId="7" fillId="0" borderId="0" xfId="0" applyFont="1" applyAlignment="1">
      <alignment horizontal="center" vertical="center"/>
    </xf>
    <xf numFmtId="0" fontId="7" fillId="0" borderId="1"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5" xfId="0" applyFont="1" applyBorder="1" applyAlignment="1">
      <alignment horizontal="center" vertical="center"/>
    </xf>
    <xf numFmtId="165" fontId="11" fillId="0" borderId="5" xfId="0" applyNumberFormat="1" applyFont="1" applyBorder="1" applyAlignment="1">
      <alignment horizontal="center" vertical="center"/>
    </xf>
    <xf numFmtId="165" fontId="7" fillId="0" borderId="5" xfId="0" applyNumberFormat="1" applyFont="1" applyBorder="1" applyAlignment="1" applyProtection="1">
      <alignment horizontal="center" vertical="center"/>
      <protection locked="0"/>
    </xf>
    <xf numFmtId="20" fontId="7" fillId="0" borderId="5" xfId="0" applyNumberFormat="1" applyFont="1" applyBorder="1" applyAlignment="1" applyProtection="1">
      <alignment horizontal="center" vertical="center"/>
      <protection locked="0"/>
    </xf>
    <xf numFmtId="20" fontId="7" fillId="5" borderId="5" xfId="4" applyNumberFormat="1" applyFont="1" applyBorder="1" applyAlignment="1">
      <alignment horizontal="center" vertical="center"/>
    </xf>
    <xf numFmtId="0" fontId="7" fillId="0" borderId="5"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0" xfId="0" applyFont="1"/>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protection locked="0"/>
    </xf>
    <xf numFmtId="20"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6" fontId="24" fillId="2" borderId="5" xfId="1" applyNumberFormat="1" applyFont="1" applyBorder="1" applyAlignment="1">
      <alignment horizontal="center" vertical="center" wrapText="1"/>
    </xf>
    <xf numFmtId="0" fontId="11" fillId="0" borderId="0" xfId="0" applyFont="1" applyAlignment="1" applyProtection="1">
      <alignment horizontal="center" vertical="center"/>
      <protection locked="0"/>
    </xf>
    <xf numFmtId="165" fontId="7" fillId="0" borderId="0" xfId="0" applyNumberFormat="1" applyFont="1" applyProtection="1">
      <protection locked="0"/>
    </xf>
    <xf numFmtId="0" fontId="7" fillId="0" borderId="0" xfId="0" applyFont="1" applyProtection="1">
      <protection locked="0"/>
    </xf>
    <xf numFmtId="6" fontId="7" fillId="0" borderId="0" xfId="0" applyNumberFormat="1" applyFont="1" applyProtection="1">
      <protection locked="0"/>
    </xf>
    <xf numFmtId="0" fontId="7" fillId="0" borderId="0" xfId="0" applyFont="1" applyAlignment="1" applyProtection="1">
      <alignment horizontal="center" vertical="center"/>
      <protection locked="0"/>
    </xf>
    <xf numFmtId="0" fontId="11" fillId="0" borderId="2" xfId="0" applyFont="1" applyBorder="1" applyAlignment="1">
      <alignment horizontal="center" vertical="center"/>
    </xf>
    <xf numFmtId="165" fontId="11" fillId="0" borderId="2" xfId="0" applyNumberFormat="1" applyFont="1" applyBorder="1" applyAlignment="1">
      <alignment horizontal="center" vertical="center"/>
    </xf>
    <xf numFmtId="165" fontId="7" fillId="0" borderId="2" xfId="0" applyNumberFormat="1" applyFont="1" applyBorder="1" applyAlignment="1">
      <alignment horizontal="center" vertical="center"/>
    </xf>
    <xf numFmtId="20" fontId="7" fillId="0" borderId="2" xfId="0" applyNumberFormat="1" applyFont="1" applyBorder="1" applyAlignment="1">
      <alignment horizontal="center" vertical="center"/>
    </xf>
    <xf numFmtId="20" fontId="7" fillId="5" borderId="2" xfId="4"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6" fontId="7" fillId="0" borderId="2" xfId="0" applyNumberFormat="1" applyFont="1" applyBorder="1" applyAlignment="1">
      <alignment horizontal="center" vertical="center"/>
    </xf>
    <xf numFmtId="6" fontId="24" fillId="2" borderId="2" xfId="1" applyNumberFormat="1" applyFont="1" applyBorder="1" applyAlignment="1">
      <alignment horizontal="center" vertical="center" wrapText="1"/>
    </xf>
    <xf numFmtId="0" fontId="32" fillId="2" borderId="2" xfId="1" applyFont="1" applyBorder="1"/>
    <xf numFmtId="9" fontId="28" fillId="3" borderId="14" xfId="2" applyNumberFormat="1" applyFont="1" applyBorder="1" applyAlignment="1">
      <alignment horizontal="center" vertical="center"/>
    </xf>
    <xf numFmtId="0" fontId="28" fillId="3" borderId="15" xfId="2" applyFont="1" applyBorder="1" applyAlignment="1">
      <alignment horizontal="left" vertical="center"/>
    </xf>
    <xf numFmtId="168" fontId="7" fillId="0" borderId="2" xfId="0" applyNumberFormat="1" applyFont="1" applyBorder="1" applyAlignment="1">
      <alignment horizontal="center" vertical="center"/>
    </xf>
    <xf numFmtId="168" fontId="7" fillId="0" borderId="1" xfId="0" applyNumberFormat="1" applyFont="1" applyBorder="1" applyAlignment="1">
      <alignment horizontal="center" vertical="center"/>
    </xf>
    <xf numFmtId="168" fontId="7" fillId="0" borderId="0" xfId="0" applyNumberFormat="1" applyFont="1" applyAlignment="1" applyProtection="1">
      <alignment horizontal="center" vertical="center"/>
      <protection locked="0"/>
    </xf>
    <xf numFmtId="9" fontId="30" fillId="2" borderId="31" xfId="1" applyNumberFormat="1" applyFont="1" applyBorder="1" applyAlignment="1">
      <alignment horizontal="center" vertical="center"/>
    </xf>
    <xf numFmtId="0" fontId="30" fillId="2" borderId="2" xfId="1" applyFont="1" applyBorder="1" applyAlignment="1">
      <alignment horizontal="left" vertical="center"/>
    </xf>
    <xf numFmtId="9" fontId="18" fillId="2" borderId="2" xfId="1" applyNumberFormat="1" applyFont="1" applyBorder="1" applyAlignment="1">
      <alignment horizontal="center" vertical="center"/>
    </xf>
    <xf numFmtId="0" fontId="8" fillId="7" borderId="1" xfId="0" applyFont="1" applyFill="1" applyBorder="1" applyAlignment="1">
      <alignment horizontal="center" vertical="center"/>
    </xf>
    <xf numFmtId="6" fontId="0" fillId="0" borderId="1" xfId="0" applyNumberFormat="1" applyBorder="1" applyAlignment="1">
      <alignment horizontal="center" vertical="center"/>
    </xf>
    <xf numFmtId="164" fontId="8" fillId="7" borderId="1" xfId="0" applyNumberFormat="1" applyFont="1" applyFill="1" applyBorder="1" applyAlignment="1">
      <alignment horizontal="center" vertical="center"/>
    </xf>
    <xf numFmtId="0" fontId="8" fillId="7" borderId="1" xfId="0" applyFont="1" applyFill="1" applyBorder="1" applyAlignment="1">
      <alignment horizontal="left" vertical="center"/>
    </xf>
    <xf numFmtId="0" fontId="10" fillId="7" borderId="1" xfId="0" applyFont="1" applyFill="1" applyBorder="1" applyAlignment="1">
      <alignment horizontal="center" vertical="center"/>
    </xf>
    <xf numFmtId="9" fontId="18" fillId="2" borderId="32" xfId="1" applyNumberFormat="1" applyFont="1" applyBorder="1" applyAlignment="1">
      <alignment horizontal="center" vertical="center"/>
    </xf>
    <xf numFmtId="9" fontId="30" fillId="2" borderId="33" xfId="1" applyNumberFormat="1" applyFont="1" applyBorder="1" applyAlignment="1">
      <alignment horizontal="center" vertical="center"/>
    </xf>
    <xf numFmtId="0" fontId="18" fillId="2" borderId="3" xfId="1" applyFont="1" applyBorder="1" applyAlignment="1">
      <alignment horizontal="center" vertical="center"/>
    </xf>
    <xf numFmtId="0" fontId="30" fillId="2" borderId="4" xfId="1" applyFont="1" applyBorder="1" applyAlignment="1">
      <alignment horizontal="center" vertical="center"/>
    </xf>
    <xf numFmtId="0" fontId="27" fillId="3" borderId="4" xfId="2" applyFont="1" applyBorder="1" applyAlignment="1">
      <alignment horizontal="center" vertical="center"/>
    </xf>
    <xf numFmtId="0" fontId="28" fillId="3" borderId="4" xfId="2" applyFont="1" applyBorder="1" applyAlignment="1">
      <alignment horizontal="center" vertical="center"/>
    </xf>
    <xf numFmtId="6" fontId="0" fillId="0" borderId="2" xfId="0" applyNumberFormat="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6" fontId="0" fillId="0" borderId="5" xfId="0" applyNumberFormat="1" applyBorder="1" applyAlignment="1">
      <alignment horizontal="center" vertical="center"/>
    </xf>
    <xf numFmtId="164" fontId="8" fillId="7" borderId="34" xfId="0" applyNumberFormat="1" applyFont="1" applyFill="1" applyBorder="1" applyAlignment="1">
      <alignment horizontal="center" vertical="center"/>
    </xf>
    <xf numFmtId="0" fontId="8" fillId="7" borderId="3" xfId="0" applyFont="1" applyFill="1" applyBorder="1" applyAlignment="1">
      <alignment horizontal="left" vertical="center"/>
    </xf>
    <xf numFmtId="0" fontId="10" fillId="7" borderId="3" xfId="0" applyFont="1" applyFill="1" applyBorder="1" applyAlignment="1">
      <alignment horizontal="center" vertical="center"/>
    </xf>
    <xf numFmtId="164" fontId="8" fillId="7" borderId="4" xfId="0" applyNumberFormat="1" applyFont="1" applyFill="1" applyBorder="1" applyAlignment="1">
      <alignment horizontal="center" vertical="center"/>
    </xf>
    <xf numFmtId="9" fontId="30" fillId="2" borderId="34" xfId="1" applyNumberFormat="1" applyFont="1" applyBorder="1" applyAlignment="1">
      <alignment horizontal="center" vertical="center"/>
    </xf>
    <xf numFmtId="0" fontId="30" fillId="2" borderId="3" xfId="1" applyFont="1" applyBorder="1" applyAlignment="1">
      <alignment horizontal="left" vertical="center"/>
    </xf>
    <xf numFmtId="9" fontId="18" fillId="2" borderId="3" xfId="1" applyNumberFormat="1" applyFont="1" applyBorder="1" applyAlignment="1">
      <alignment horizontal="center" vertical="center"/>
    </xf>
    <xf numFmtId="9" fontId="30" fillId="2" borderId="4" xfId="1" applyNumberFormat="1" applyFont="1" applyBorder="1" applyAlignment="1">
      <alignment horizontal="center" vertical="center"/>
    </xf>
    <xf numFmtId="9" fontId="28" fillId="3" borderId="34" xfId="2" applyNumberFormat="1" applyFont="1" applyBorder="1" applyAlignment="1">
      <alignment horizontal="center" vertical="center"/>
    </xf>
    <xf numFmtId="0" fontId="28" fillId="3" borderId="3" xfId="2" applyFont="1" applyBorder="1" applyAlignment="1">
      <alignment horizontal="left" vertical="center"/>
    </xf>
    <xf numFmtId="9" fontId="27" fillId="3" borderId="3" xfId="2" applyNumberFormat="1" applyFont="1" applyBorder="1" applyAlignment="1">
      <alignment horizontal="center" vertical="center"/>
    </xf>
    <xf numFmtId="9" fontId="28" fillId="3" borderId="4" xfId="2" applyNumberFormat="1" applyFont="1" applyBorder="1" applyAlignment="1">
      <alignment horizontal="center" vertical="center"/>
    </xf>
    <xf numFmtId="0" fontId="0" fillId="0" borderId="0" xfId="0" applyNumberFormat="1"/>
    <xf numFmtId="0" fontId="29" fillId="13" borderId="35" xfId="0" applyFont="1" applyFill="1" applyBorder="1" applyAlignment="1">
      <alignment horizontal="center" vertical="center"/>
    </xf>
    <xf numFmtId="0" fontId="18" fillId="2" borderId="36" xfId="1" applyFont="1" applyBorder="1" applyAlignment="1">
      <alignment horizontal="center" vertical="center"/>
    </xf>
    <xf numFmtId="0" fontId="27" fillId="3" borderId="37" xfId="2" applyFont="1" applyBorder="1" applyAlignment="1">
      <alignment horizontal="center" vertical="center"/>
    </xf>
    <xf numFmtId="164" fontId="10" fillId="7" borderId="1" xfId="0" applyNumberFormat="1" applyFont="1" applyFill="1" applyBorder="1" applyAlignment="1">
      <alignment horizontal="center" vertical="center"/>
    </xf>
    <xf numFmtId="164" fontId="10" fillId="7" borderId="3" xfId="0" applyNumberFormat="1" applyFont="1" applyFill="1" applyBorder="1" applyAlignment="1">
      <alignment horizontal="center" vertical="center"/>
    </xf>
    <xf numFmtId="0" fontId="2" fillId="2" borderId="0" xfId="1" applyBorder="1"/>
    <xf numFmtId="0" fontId="0" fillId="7" borderId="0" xfId="0" applyFill="1" applyBorder="1"/>
    <xf numFmtId="0" fontId="8" fillId="7" borderId="0" xfId="0" applyFont="1" applyFill="1" applyAlignment="1">
      <alignment horizontal="center"/>
    </xf>
    <xf numFmtId="0" fontId="0" fillId="7" borderId="39" xfId="0" applyFill="1" applyBorder="1"/>
    <xf numFmtId="0" fontId="2" fillId="2" borderId="39" xfId="1" applyBorder="1"/>
    <xf numFmtId="0" fontId="30" fillId="2" borderId="39" xfId="1" applyFont="1" applyBorder="1" applyAlignment="1">
      <alignment horizontal="center"/>
    </xf>
    <xf numFmtId="0" fontId="8" fillId="7" borderId="16" xfId="0" applyFont="1" applyFill="1" applyBorder="1" applyAlignment="1">
      <alignment horizontal="center"/>
    </xf>
    <xf numFmtId="38" fontId="35" fillId="11" borderId="38" xfId="7" applyNumberFormat="1" applyFont="1" applyBorder="1" applyAlignment="1">
      <alignment horizontal="center" vertical="center"/>
    </xf>
    <xf numFmtId="0" fontId="35" fillId="11" borderId="42" xfId="7" applyFont="1" applyBorder="1" applyAlignment="1">
      <alignment horizontal="center" vertical="center"/>
    </xf>
    <xf numFmtId="0" fontId="8" fillId="7" borderId="16" xfId="0" applyFont="1" applyFill="1" applyBorder="1"/>
    <xf numFmtId="0" fontId="10" fillId="7" borderId="0" xfId="0" applyFont="1" applyFill="1" applyBorder="1"/>
    <xf numFmtId="0" fontId="10" fillId="7" borderId="39" xfId="0" applyFont="1" applyFill="1" applyBorder="1"/>
    <xf numFmtId="0" fontId="10" fillId="7" borderId="0" xfId="0" applyFont="1" applyFill="1"/>
    <xf numFmtId="6" fontId="18" fillId="2" borderId="0" xfId="1" applyNumberFormat="1" applyFont="1" applyBorder="1" applyAlignment="1">
      <alignment horizontal="center"/>
    </xf>
    <xf numFmtId="6" fontId="27" fillId="3" borderId="0" xfId="2" applyNumberFormat="1" applyFont="1" applyBorder="1" applyAlignment="1">
      <alignment horizontal="center" vertical="center"/>
    </xf>
    <xf numFmtId="6" fontId="27" fillId="3" borderId="39" xfId="2" applyNumberFormat="1" applyFont="1" applyBorder="1" applyAlignment="1">
      <alignment horizontal="center" vertical="center"/>
    </xf>
    <xf numFmtId="0" fontId="18" fillId="2" borderId="39" xfId="1" applyFont="1" applyBorder="1" applyAlignment="1"/>
    <xf numFmtId="0" fontId="8" fillId="7" borderId="38" xfId="0" applyFont="1" applyFill="1" applyBorder="1" applyAlignment="1">
      <alignment horizontal="center"/>
    </xf>
    <xf numFmtId="38" fontId="8" fillId="7" borderId="38" xfId="0" applyNumberFormat="1" applyFont="1" applyFill="1" applyBorder="1" applyAlignment="1">
      <alignment horizontal="center"/>
    </xf>
    <xf numFmtId="38" fontId="8" fillId="7" borderId="40" xfId="0" applyNumberFormat="1" applyFont="1" applyFill="1" applyBorder="1" applyAlignment="1">
      <alignment horizontal="center"/>
    </xf>
    <xf numFmtId="0" fontId="8" fillId="7" borderId="0" xfId="0" applyFont="1" applyFill="1"/>
    <xf numFmtId="0" fontId="30" fillId="2" borderId="38" xfId="1" applyFont="1" applyBorder="1" applyAlignment="1">
      <alignment horizontal="center"/>
    </xf>
    <xf numFmtId="0" fontId="30" fillId="2" borderId="39" xfId="1" applyFont="1" applyBorder="1"/>
    <xf numFmtId="38" fontId="30" fillId="2" borderId="38" xfId="1" applyNumberFormat="1" applyFont="1" applyBorder="1" applyAlignment="1">
      <alignment horizontal="center"/>
    </xf>
    <xf numFmtId="0" fontId="30" fillId="2" borderId="0" xfId="1" applyFont="1" applyBorder="1"/>
    <xf numFmtId="38" fontId="10" fillId="2" borderId="39" xfId="1" applyNumberFormat="1" applyFont="1" applyBorder="1" applyAlignment="1">
      <alignment horizontal="center"/>
    </xf>
    <xf numFmtId="38" fontId="10" fillId="2" borderId="0" xfId="1" applyNumberFormat="1" applyFont="1" applyBorder="1" applyAlignment="1">
      <alignment horizontal="center"/>
    </xf>
    <xf numFmtId="0" fontId="8" fillId="7" borderId="12" xfId="0" applyFont="1" applyFill="1" applyBorder="1" applyAlignment="1">
      <alignment horizontal="center"/>
    </xf>
    <xf numFmtId="0" fontId="8" fillId="7" borderId="43" xfId="0" applyFont="1" applyFill="1" applyBorder="1" applyAlignment="1">
      <alignment horizontal="center"/>
    </xf>
    <xf numFmtId="6" fontId="30" fillId="2" borderId="13" xfId="1" applyNumberFormat="1" applyFont="1" applyBorder="1"/>
    <xf numFmtId="0" fontId="30" fillId="2" borderId="41" xfId="1" applyFont="1" applyBorder="1" applyAlignment="1">
      <alignment horizontal="center"/>
    </xf>
    <xf numFmtId="6" fontId="8" fillId="7" borderId="13" xfId="0" applyNumberFormat="1" applyFont="1" applyFill="1" applyBorder="1"/>
    <xf numFmtId="6" fontId="27" fillId="3" borderId="41" xfId="2" applyNumberFormat="1" applyFont="1" applyBorder="1" applyAlignment="1">
      <alignment horizontal="center" vertical="center"/>
    </xf>
    <xf numFmtId="0" fontId="10" fillId="7" borderId="41" xfId="0" applyFont="1" applyFill="1" applyBorder="1"/>
    <xf numFmtId="6" fontId="8" fillId="7" borderId="44" xfId="0" applyNumberFormat="1" applyFont="1" applyFill="1" applyBorder="1"/>
    <xf numFmtId="6" fontId="35" fillId="11" borderId="13" xfId="7" applyNumberFormat="1" applyFont="1" applyBorder="1" applyAlignment="1">
      <alignment horizontal="center" vertical="center"/>
    </xf>
    <xf numFmtId="6" fontId="28" fillId="3" borderId="14" xfId="2" applyNumberFormat="1" applyFont="1" applyBorder="1" applyAlignment="1">
      <alignment horizontal="center" vertical="center"/>
    </xf>
    <xf numFmtId="38" fontId="28" fillId="3" borderId="17" xfId="2" applyNumberFormat="1" applyFont="1" applyBorder="1" applyAlignment="1">
      <alignment horizontal="center" vertical="center"/>
    </xf>
    <xf numFmtId="6" fontId="27" fillId="3" borderId="45" xfId="2" applyNumberFormat="1" applyFont="1" applyBorder="1" applyAlignment="1">
      <alignment horizontal="center" vertical="center"/>
    </xf>
    <xf numFmtId="0" fontId="10" fillId="7" borderId="46" xfId="0" applyFont="1" applyFill="1" applyBorder="1"/>
    <xf numFmtId="0" fontId="10" fillId="7" borderId="25" xfId="0" applyFont="1" applyFill="1" applyBorder="1"/>
    <xf numFmtId="0" fontId="10" fillId="7" borderId="47" xfId="0" applyFont="1" applyFill="1" applyBorder="1"/>
    <xf numFmtId="6" fontId="30" fillId="2" borderId="39" xfId="1" applyNumberFormat="1" applyFont="1" applyBorder="1" applyAlignment="1">
      <alignment horizontal="center"/>
    </xf>
    <xf numFmtId="6" fontId="30" fillId="2" borderId="41" xfId="1" applyNumberFormat="1" applyFont="1" applyBorder="1" applyAlignment="1">
      <alignment horizontal="center"/>
    </xf>
    <xf numFmtId="0" fontId="0" fillId="7" borderId="0" xfId="0" applyFill="1" applyAlignment="1">
      <alignment vertical="center"/>
    </xf>
    <xf numFmtId="0" fontId="0" fillId="0" borderId="0" xfId="0" applyAlignment="1">
      <alignment vertical="center"/>
    </xf>
    <xf numFmtId="6" fontId="2" fillId="2" borderId="1" xfId="1" applyNumberFormat="1" applyBorder="1" applyAlignment="1">
      <alignment horizontal="center" vertical="top" wrapText="1"/>
    </xf>
    <xf numFmtId="6" fontId="33" fillId="14" borderId="1" xfId="1" applyNumberFormat="1" applyFont="1" applyFill="1" applyBorder="1" applyAlignment="1">
      <alignment horizontal="center" vertical="top" wrapText="1"/>
    </xf>
    <xf numFmtId="6" fontId="34" fillId="15" borderId="1" xfId="8" applyNumberFormat="1" applyFont="1" applyFill="1" applyBorder="1" applyAlignment="1">
      <alignment horizontal="center" vertical="top" wrapText="1"/>
    </xf>
    <xf numFmtId="0" fontId="0" fillId="6" borderId="1" xfId="0" applyFill="1" applyBorder="1" applyAlignment="1">
      <alignment horizontal="center" vertical="top"/>
    </xf>
    <xf numFmtId="0" fontId="0" fillId="6" borderId="1" xfId="0" applyFill="1" applyBorder="1" applyAlignment="1">
      <alignment horizontal="center" vertical="top" wrapText="1"/>
    </xf>
    <xf numFmtId="0" fontId="0" fillId="17" borderId="1" xfId="0" applyFill="1" applyBorder="1" applyAlignment="1">
      <alignment horizontal="center" vertical="top" wrapText="1"/>
    </xf>
    <xf numFmtId="6" fontId="5" fillId="9" borderId="1" xfId="5" applyNumberFormat="1" applyFont="1" applyBorder="1" applyAlignment="1">
      <alignment horizontal="center" vertical="top" wrapText="1"/>
    </xf>
    <xf numFmtId="0" fontId="5" fillId="7" borderId="1" xfId="0" applyFont="1" applyFill="1" applyBorder="1" applyAlignment="1">
      <alignment horizontal="center" vertical="top"/>
    </xf>
    <xf numFmtId="0" fontId="5" fillId="0" borderId="1" xfId="0" applyFont="1" applyBorder="1" applyAlignment="1">
      <alignment horizontal="center" vertical="top"/>
    </xf>
    <xf numFmtId="0" fontId="7" fillId="7" borderId="1" xfId="2" applyFont="1" applyFill="1" applyBorder="1" applyAlignment="1">
      <alignment horizontal="center" vertical="center"/>
    </xf>
    <xf numFmtId="6" fontId="7" fillId="7" borderId="1" xfId="2" applyNumberFormat="1" applyFont="1" applyFill="1" applyBorder="1" applyAlignment="1">
      <alignment horizontal="center" vertical="center"/>
    </xf>
    <xf numFmtId="0" fontId="3" fillId="3" borderId="1" xfId="2" applyBorder="1" applyAlignment="1">
      <alignment vertical="center" wrapText="1"/>
    </xf>
    <xf numFmtId="0" fontId="2" fillId="2" borderId="1" xfId="1" applyBorder="1" applyAlignment="1">
      <alignment vertical="center" wrapText="1"/>
    </xf>
    <xf numFmtId="167" fontId="8" fillId="8" borderId="0" xfId="0" applyNumberFormat="1" applyFont="1" applyFill="1" applyAlignment="1" applyProtection="1">
      <alignment horizontal="center"/>
      <protection locked="0"/>
    </xf>
    <xf numFmtId="0" fontId="10" fillId="7" borderId="0" xfId="0" applyFont="1" applyFill="1" applyAlignment="1">
      <alignment horizontal="center"/>
    </xf>
    <xf numFmtId="0" fontId="10" fillId="7" borderId="12" xfId="0" applyFont="1" applyFill="1" applyBorder="1" applyAlignment="1">
      <alignment vertical="center"/>
    </xf>
    <xf numFmtId="0" fontId="10" fillId="7" borderId="11" xfId="0" applyFont="1" applyFill="1" applyBorder="1" applyAlignment="1">
      <alignment horizontal="center" vertical="center"/>
    </xf>
    <xf numFmtId="0" fontId="10" fillId="7" borderId="13" xfId="0" applyFont="1" applyFill="1" applyBorder="1" applyAlignment="1">
      <alignment vertical="center"/>
    </xf>
    <xf numFmtId="0" fontId="10" fillId="7" borderId="14" xfId="0" applyFont="1" applyFill="1" applyBorder="1" applyAlignment="1">
      <alignment vertical="center"/>
    </xf>
    <xf numFmtId="0" fontId="10" fillId="7" borderId="15" xfId="0" applyFont="1" applyFill="1" applyBorder="1" applyAlignment="1">
      <alignment horizontal="center" vertical="center"/>
    </xf>
    <xf numFmtId="0" fontId="10" fillId="7" borderId="50" xfId="0" applyFont="1" applyFill="1" applyBorder="1" applyAlignment="1">
      <alignment horizontal="center" vertical="center"/>
    </xf>
    <xf numFmtId="0" fontId="10" fillId="7" borderId="0" xfId="0" applyFont="1" applyFill="1" applyBorder="1" applyAlignment="1">
      <alignment vertical="center"/>
    </xf>
    <xf numFmtId="0" fontId="10" fillId="7" borderId="0" xfId="0" applyFont="1" applyFill="1" applyBorder="1" applyAlignment="1">
      <alignment horizontal="center" vertical="center"/>
    </xf>
    <xf numFmtId="0" fontId="10" fillId="7" borderId="1" xfId="0" applyFont="1" applyFill="1" applyBorder="1" applyAlignment="1">
      <alignment vertical="center"/>
    </xf>
    <xf numFmtId="0" fontId="8" fillId="0" borderId="11" xfId="0" applyFont="1" applyBorder="1" applyAlignment="1">
      <alignment horizontal="center" vertical="center"/>
    </xf>
    <xf numFmtId="0" fontId="10" fillId="7" borderId="52" xfId="0" applyFont="1" applyFill="1" applyBorder="1" applyAlignment="1">
      <alignment vertical="center"/>
    </xf>
    <xf numFmtId="0" fontId="8" fillId="0" borderId="51" xfId="0" applyFont="1" applyBorder="1" applyAlignment="1">
      <alignment horizontal="center" vertical="center"/>
    </xf>
    <xf numFmtId="0" fontId="10" fillId="7" borderId="55" xfId="0" applyFont="1" applyFill="1" applyBorder="1" applyAlignment="1">
      <alignment vertical="center"/>
    </xf>
    <xf numFmtId="0" fontId="10" fillId="7" borderId="56" xfId="0" applyFont="1" applyFill="1" applyBorder="1" applyAlignment="1">
      <alignment horizontal="center" vertical="center"/>
    </xf>
    <xf numFmtId="0" fontId="10" fillId="0" borderId="0" xfId="0" applyFont="1" applyBorder="1" applyAlignment="1">
      <alignment vertical="center"/>
    </xf>
    <xf numFmtId="0" fontId="10" fillId="7" borderId="63" xfId="0" applyFont="1" applyFill="1" applyBorder="1" applyAlignment="1">
      <alignment horizontal="center" vertical="center"/>
    </xf>
    <xf numFmtId="0" fontId="10" fillId="7" borderId="64" xfId="0" applyFont="1" applyFill="1" applyBorder="1" applyAlignment="1">
      <alignment horizontal="center" vertical="center"/>
    </xf>
    <xf numFmtId="0" fontId="10" fillId="7" borderId="65" xfId="0" applyFont="1" applyFill="1" applyBorder="1" applyAlignment="1">
      <alignment horizontal="center" vertical="center"/>
    </xf>
    <xf numFmtId="0" fontId="10" fillId="7" borderId="39" xfId="0" applyFont="1" applyFill="1" applyBorder="1" applyAlignment="1">
      <alignment horizontal="center" vertical="center"/>
    </xf>
    <xf numFmtId="0" fontId="10" fillId="7" borderId="66" xfId="0" applyFont="1" applyFill="1" applyBorder="1" applyAlignment="1">
      <alignment horizontal="center" vertical="center"/>
    </xf>
    <xf numFmtId="0" fontId="10" fillId="7" borderId="39" xfId="0" applyFont="1" applyFill="1" applyBorder="1" applyAlignment="1">
      <alignment vertical="center"/>
    </xf>
    <xf numFmtId="0" fontId="10" fillId="0" borderId="69" xfId="0" applyFont="1" applyBorder="1" applyAlignment="1">
      <alignment vertical="center"/>
    </xf>
    <xf numFmtId="0" fontId="8" fillId="0" borderId="63" xfId="0" applyFont="1" applyBorder="1" applyAlignment="1">
      <alignment horizontal="center" vertical="center"/>
    </xf>
    <xf numFmtId="0" fontId="10" fillId="7" borderId="70" xfId="0" applyFont="1" applyFill="1" applyBorder="1" applyAlignment="1">
      <alignment horizontal="center" vertical="center"/>
    </xf>
    <xf numFmtId="0" fontId="10" fillId="7" borderId="69" xfId="0" applyFont="1" applyFill="1" applyBorder="1" applyAlignment="1">
      <alignment horizontal="center" vertical="center"/>
    </xf>
    <xf numFmtId="0" fontId="9" fillId="0" borderId="7" xfId="0" applyFont="1" applyBorder="1" applyAlignment="1">
      <alignment horizontal="center"/>
    </xf>
    <xf numFmtId="0" fontId="9" fillId="0" borderId="8" xfId="0" applyFont="1" applyBorder="1" applyAlignment="1">
      <alignment horizontal="center"/>
    </xf>
    <xf numFmtId="0" fontId="12" fillId="6" borderId="0" xfId="0" applyFont="1" applyFill="1" applyAlignment="1">
      <alignment horizontal="center"/>
    </xf>
    <xf numFmtId="0" fontId="14" fillId="8" borderId="0" xfId="0" applyFont="1" applyFill="1" applyAlignment="1">
      <alignment horizontal="center"/>
    </xf>
    <xf numFmtId="0" fontId="6" fillId="7" borderId="0" xfId="0" applyFont="1" applyFill="1" applyAlignment="1">
      <alignment horizontal="left" vertical="center" wrapText="1"/>
    </xf>
    <xf numFmtId="0" fontId="17" fillId="12" borderId="0" xfId="6" applyFont="1" applyFill="1" applyAlignment="1">
      <alignment horizontal="center"/>
    </xf>
    <xf numFmtId="0" fontId="9" fillId="0" borderId="6" xfId="0" applyFont="1" applyBorder="1" applyAlignment="1">
      <alignment horizontal="center"/>
    </xf>
    <xf numFmtId="166" fontId="28" fillId="3" borderId="13" xfId="2" applyNumberFormat="1" applyFont="1" applyBorder="1" applyAlignment="1">
      <alignment horizontal="center" vertical="center"/>
    </xf>
    <xf numFmtId="166" fontId="28" fillId="3" borderId="1" xfId="2" applyNumberFormat="1" applyFont="1" applyBorder="1" applyAlignment="1">
      <alignment horizontal="center" vertical="center"/>
    </xf>
    <xf numFmtId="0" fontId="30" fillId="2" borderId="12" xfId="1" applyFont="1" applyBorder="1" applyAlignment="1">
      <alignment horizontal="center" vertical="center"/>
    </xf>
    <xf numFmtId="0" fontId="30" fillId="2" borderId="11" xfId="1" applyFont="1" applyBorder="1" applyAlignment="1">
      <alignment horizontal="center" vertical="center"/>
    </xf>
    <xf numFmtId="0" fontId="12" fillId="13" borderId="6" xfId="0" applyFont="1" applyFill="1" applyBorder="1" applyAlignment="1">
      <alignment horizontal="center" vertical="center"/>
    </xf>
    <xf numFmtId="0" fontId="12" fillId="13" borderId="9" xfId="0" applyFont="1" applyFill="1" applyBorder="1" applyAlignment="1">
      <alignment horizontal="center" vertical="center"/>
    </xf>
    <xf numFmtId="0" fontId="12" fillId="13" borderId="21" xfId="0" applyFont="1" applyFill="1" applyBorder="1" applyAlignment="1">
      <alignment horizontal="center" vertical="center"/>
    </xf>
    <xf numFmtId="0" fontId="12" fillId="13" borderId="26" xfId="0" applyFont="1" applyFill="1" applyBorder="1" applyAlignment="1">
      <alignment horizontal="center" vertical="center"/>
    </xf>
    <xf numFmtId="0" fontId="30" fillId="2" borderId="34" xfId="1" applyFont="1" applyBorder="1" applyAlignment="1">
      <alignment horizontal="center" vertical="center"/>
    </xf>
    <xf numFmtId="0" fontId="30" fillId="2" borderId="3" xfId="1" applyFont="1" applyBorder="1" applyAlignment="1">
      <alignment horizontal="center" vertical="center"/>
    </xf>
    <xf numFmtId="166" fontId="28" fillId="3" borderId="34" xfId="2" applyNumberFormat="1" applyFont="1" applyBorder="1" applyAlignment="1">
      <alignment horizontal="center" vertical="center"/>
    </xf>
    <xf numFmtId="166" fontId="28" fillId="3" borderId="3" xfId="2" applyNumberFormat="1" applyFont="1" applyBorder="1" applyAlignment="1">
      <alignment horizontal="center" vertical="center"/>
    </xf>
    <xf numFmtId="166" fontId="8" fillId="7" borderId="2" xfId="0" applyNumberFormat="1" applyFont="1" applyFill="1" applyBorder="1" applyAlignment="1">
      <alignment horizontal="center" vertical="center"/>
    </xf>
    <xf numFmtId="166" fontId="8" fillId="7" borderId="5" xfId="0" applyNumberFormat="1" applyFont="1" applyFill="1" applyBorder="1" applyAlignment="1">
      <alignment horizontal="center" vertical="center"/>
    </xf>
    <xf numFmtId="166" fontId="8" fillId="7" borderId="1" xfId="0" applyNumberFormat="1" applyFont="1" applyFill="1" applyBorder="1" applyAlignment="1">
      <alignment horizontal="center" vertical="center"/>
    </xf>
    <xf numFmtId="166" fontId="8" fillId="7" borderId="34" xfId="0" applyNumberFormat="1" applyFont="1" applyFill="1" applyBorder="1" applyAlignment="1">
      <alignment horizontal="center" vertical="center"/>
    </xf>
    <xf numFmtId="166" fontId="8" fillId="7" borderId="3" xfId="0" applyNumberFormat="1" applyFont="1" applyFill="1" applyBorder="1" applyAlignment="1">
      <alignment horizontal="center" vertical="center"/>
    </xf>
    <xf numFmtId="0" fontId="10" fillId="7" borderId="68"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64" xfId="0" applyFont="1" applyFill="1" applyBorder="1" applyAlignment="1">
      <alignment horizontal="center" vertical="center"/>
    </xf>
    <xf numFmtId="0" fontId="8" fillId="7" borderId="62" xfId="0" applyFont="1" applyFill="1" applyBorder="1" applyAlignment="1">
      <alignment horizontal="center" vertical="center"/>
    </xf>
    <xf numFmtId="0" fontId="8" fillId="7" borderId="22" xfId="0" applyFont="1" applyFill="1" applyBorder="1" applyAlignment="1">
      <alignment horizontal="center" vertical="center"/>
    </xf>
    <xf numFmtId="0" fontId="10" fillId="7" borderId="67"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63" xfId="0" applyFont="1" applyFill="1" applyBorder="1" applyAlignment="1">
      <alignment horizontal="center" vertical="center"/>
    </xf>
    <xf numFmtId="0" fontId="10" fillId="7" borderId="71" xfId="0" applyFont="1" applyFill="1" applyBorder="1" applyAlignment="1">
      <alignment horizontal="center" vertical="center"/>
    </xf>
    <xf numFmtId="0" fontId="10" fillId="7" borderId="72" xfId="0" applyFont="1" applyFill="1" applyBorder="1" applyAlignment="1">
      <alignment horizontal="center" vertical="center"/>
    </xf>
    <xf numFmtId="0" fontId="10" fillId="7" borderId="73" xfId="0" applyFont="1" applyFill="1" applyBorder="1" applyAlignment="1">
      <alignment horizontal="center" vertical="center"/>
    </xf>
    <xf numFmtId="0" fontId="31" fillId="7" borderId="57" xfId="0" applyFont="1" applyFill="1" applyBorder="1" applyAlignment="1">
      <alignment horizontal="center" vertical="center"/>
    </xf>
    <xf numFmtId="0" fontId="31" fillId="7" borderId="58" xfId="0" applyFont="1" applyFill="1" applyBorder="1" applyAlignment="1">
      <alignment horizontal="center" vertical="center"/>
    </xf>
    <xf numFmtId="0" fontId="10" fillId="7" borderId="62" xfId="0" applyFont="1" applyFill="1" applyBorder="1" applyAlignment="1">
      <alignment horizontal="center" vertical="center"/>
    </xf>
    <xf numFmtId="0" fontId="10" fillId="7" borderId="22" xfId="0" applyFont="1" applyFill="1" applyBorder="1" applyAlignment="1">
      <alignment horizontal="center" vertical="center"/>
    </xf>
    <xf numFmtId="0" fontId="10" fillId="7" borderId="39" xfId="0" applyFont="1" applyFill="1" applyBorder="1" applyAlignment="1">
      <alignment horizontal="center" vertical="center"/>
    </xf>
    <xf numFmtId="0" fontId="10" fillId="7" borderId="23" xfId="0" applyFont="1" applyFill="1" applyBorder="1" applyAlignment="1">
      <alignment horizontal="center" vertical="center"/>
    </xf>
    <xf numFmtId="0" fontId="10" fillId="7" borderId="46" xfId="0" applyFont="1" applyFill="1" applyBorder="1" applyAlignment="1">
      <alignment horizontal="center" vertical="center"/>
    </xf>
    <xf numFmtId="0" fontId="10" fillId="7" borderId="24" xfId="0" applyFont="1" applyFill="1" applyBorder="1" applyAlignment="1">
      <alignment horizontal="center" vertical="center"/>
    </xf>
    <xf numFmtId="0" fontId="9" fillId="7" borderId="39" xfId="0" applyFont="1" applyFill="1" applyBorder="1" applyAlignment="1">
      <alignment horizontal="left" vertical="center"/>
    </xf>
    <xf numFmtId="0" fontId="9" fillId="7" borderId="0" xfId="0" applyFont="1" applyFill="1" applyBorder="1" applyAlignment="1">
      <alignment horizontal="left" vertical="center"/>
    </xf>
    <xf numFmtId="0" fontId="14" fillId="7" borderId="59"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61" xfId="0" applyFont="1" applyFill="1" applyBorder="1" applyAlignment="1">
      <alignment horizontal="center" vertical="center"/>
    </xf>
    <xf numFmtId="0" fontId="8" fillId="7" borderId="67" xfId="0" applyFont="1" applyFill="1" applyBorder="1" applyAlignment="1">
      <alignment horizontal="center" vertical="center"/>
    </xf>
    <xf numFmtId="0" fontId="8" fillId="7" borderId="48" xfId="0" applyFont="1" applyFill="1" applyBorder="1" applyAlignment="1">
      <alignment horizontal="center" vertical="center"/>
    </xf>
    <xf numFmtId="0" fontId="10" fillId="7" borderId="42" xfId="0" applyFont="1" applyFill="1" applyBorder="1" applyAlignment="1">
      <alignment horizontal="center" vertical="center"/>
    </xf>
    <xf numFmtId="0" fontId="10" fillId="7" borderId="53" xfId="0" applyFont="1" applyFill="1" applyBorder="1" applyAlignment="1">
      <alignment horizontal="center" vertical="center"/>
    </xf>
    <xf numFmtId="0" fontId="8" fillId="7" borderId="68" xfId="0" applyFont="1" applyFill="1" applyBorder="1" applyAlignment="1">
      <alignment horizontal="center" vertical="center"/>
    </xf>
    <xf numFmtId="0" fontId="8" fillId="7" borderId="49" xfId="0" applyFont="1" applyFill="1" applyBorder="1" applyAlignment="1">
      <alignment horizontal="center" vertical="center"/>
    </xf>
    <xf numFmtId="0" fontId="10" fillId="7" borderId="45" xfId="0" applyFont="1" applyFill="1" applyBorder="1" applyAlignment="1">
      <alignment horizontal="center" vertical="center"/>
    </xf>
    <xf numFmtId="0" fontId="10" fillId="7" borderId="54" xfId="0" applyFont="1" applyFill="1" applyBorder="1" applyAlignment="1">
      <alignment horizontal="center" vertical="center"/>
    </xf>
    <xf numFmtId="0" fontId="8" fillId="7" borderId="6" xfId="0" applyFont="1" applyFill="1" applyBorder="1" applyAlignment="1">
      <alignment horizontal="center"/>
    </xf>
    <xf numFmtId="0" fontId="8" fillId="7" borderId="7" xfId="0" applyFont="1" applyFill="1" applyBorder="1" applyAlignment="1">
      <alignment horizontal="center"/>
    </xf>
    <xf numFmtId="0" fontId="8" fillId="7" borderId="8" xfId="0" applyFont="1" applyFill="1" applyBorder="1" applyAlignment="1">
      <alignment horizontal="center"/>
    </xf>
    <xf numFmtId="38" fontId="10" fillId="2" borderId="39" xfId="1" applyNumberFormat="1" applyFont="1" applyBorder="1" applyAlignment="1">
      <alignment horizontal="center" vertical="center"/>
    </xf>
    <xf numFmtId="0" fontId="10" fillId="2" borderId="39" xfId="1" applyFont="1" applyBorder="1" applyAlignment="1">
      <alignment horizontal="center" vertical="center"/>
    </xf>
    <xf numFmtId="38" fontId="10" fillId="2" borderId="0" xfId="1" applyNumberFormat="1" applyFont="1" applyBorder="1" applyAlignment="1">
      <alignment horizontal="center" vertical="center"/>
    </xf>
    <xf numFmtId="0" fontId="10" fillId="2" borderId="0" xfId="1" applyFont="1" applyBorder="1" applyAlignment="1">
      <alignment horizontal="center" vertical="center"/>
    </xf>
  </cellXfs>
  <cellStyles count="9">
    <cellStyle name="60% - Accent5" xfId="4" builtinId="48"/>
    <cellStyle name="Accent4" xfId="6" builtinId="41"/>
    <cellStyle name="Accent5" xfId="7" builtinId="45"/>
    <cellStyle name="Bad" xfId="2" builtinId="27"/>
    <cellStyle name="Good" xfId="1" builtinId="26"/>
    <cellStyle name="Input" xfId="5" builtinId="20"/>
    <cellStyle name="Neutral" xfId="3" builtinId="28"/>
    <cellStyle name="Normal" xfId="0" builtinId="0"/>
    <cellStyle name="Note" xfId="8" builtinId="10"/>
  </cellStyles>
  <dxfs count="37">
    <dxf>
      <font>
        <b/>
        <i val="0"/>
        <color rgb="FFFF0000"/>
      </font>
    </dxf>
    <dxf>
      <font>
        <b/>
        <i val="0"/>
        <color rgb="FF00B050"/>
      </font>
    </dxf>
    <dxf>
      <font>
        <b/>
        <i val="0"/>
        <color rgb="FFFF2F2F"/>
      </font>
    </dxf>
    <dxf>
      <font>
        <b/>
        <i val="0"/>
        <color rgb="FF00B050"/>
      </font>
    </dxf>
    <dxf>
      <font>
        <b/>
        <i val="0"/>
        <color theme="1"/>
      </font>
      <fill>
        <patternFill>
          <bgColor rgb="FF92D050"/>
        </patternFill>
      </fill>
    </dxf>
    <dxf>
      <font>
        <b/>
        <i val="0"/>
        <color theme="1"/>
      </font>
      <fill>
        <patternFill>
          <bgColor rgb="FFFF2F2F"/>
        </patternFill>
      </fill>
    </dxf>
    <dxf>
      <font>
        <b/>
        <i val="0"/>
        <color rgb="FFFF0000"/>
      </font>
    </dxf>
    <dxf>
      <font>
        <b/>
        <i val="0"/>
        <color rgb="FF00B050"/>
      </font>
    </dxf>
    <dxf>
      <font>
        <b/>
        <i val="0"/>
        <color rgb="FFFF0000"/>
      </font>
    </dxf>
    <dxf>
      <font>
        <b/>
        <i val="0"/>
        <color rgb="FF00B050"/>
      </font>
    </dxf>
    <dxf>
      <font>
        <strike val="0"/>
        <outline val="0"/>
        <shadow val="0"/>
        <u val="none"/>
        <vertAlign val="baseline"/>
        <sz val="12"/>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numFmt numFmtId="168" formatCode="0_);[Red]\(0\)"/>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numFmt numFmtId="10" formatCode="&quot;$&quot;#,##0_);[Red]\(&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6100"/>
        <name val="Calibri"/>
        <family val="2"/>
        <scheme val="minor"/>
      </font>
      <numFmt numFmtId="10" formatCode="&quot;$&quot;#,##0_);[Red]\(&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family val="2"/>
        <scheme val="minor"/>
      </font>
      <numFmt numFmtId="10" formatCode="&quot;$&quot;#,##0_);[Red]\(&quot;$&quot;#,##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numFmt numFmtId="10" formatCode="&quot;$&quot;#,##0_);[Red]\(&quot;$&quot;#,##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numFmt numFmtId="10" formatCode="&quot;$&quot;#,##0_);[Red]\(&quot;$&quot;#,##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numFmt numFmtId="10" formatCode="&quot;$&quot;#,##0_);[Red]\(&quot;$&quot;#,##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numFmt numFmtId="25" formatCode="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family val="2"/>
        <scheme val="minor"/>
      </font>
      <numFmt numFmtId="25" formatCode="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numFmt numFmtId="25" formatCode="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minor"/>
      </font>
      <numFmt numFmtId="165" formatCode="ddd\ 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family val="2"/>
        <scheme val="minor"/>
      </font>
      <numFmt numFmtId="165" formatCode="ddd\ 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0" indent="0" justifyLastLine="0" shrinkToFit="0" readingOrder="0"/>
      <protection locked="1" hidden="0"/>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FF2F2F"/>
      <color rgb="FF8E00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microsoft.com/office/2007/relationships/slicerCache" Target="slicerCaches/slicerCache4.xml"/><Relationship Id="rId26" Type="http://schemas.microsoft.com/office/2007/relationships/slicerCache" Target="slicerCaches/slicerCache12.xml"/><Relationship Id="rId3" Type="http://schemas.openxmlformats.org/officeDocument/2006/relationships/worksheet" Target="worksheets/sheet3.xml"/><Relationship Id="rId21" Type="http://schemas.microsoft.com/office/2007/relationships/slicerCache" Target="slicerCaches/slicerCache7.xml"/><Relationship Id="rId34"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07/relationships/slicerCache" Target="slicerCaches/slicerCache3.xml"/><Relationship Id="rId25" Type="http://schemas.microsoft.com/office/2007/relationships/slicerCache" Target="slicerCaches/slicerCache11.xml"/><Relationship Id="rId33" Type="http://schemas.openxmlformats.org/officeDocument/2006/relationships/theme" Target="theme/theme1.xml"/><Relationship Id="rId38" Type="http://schemas.openxmlformats.org/officeDocument/2006/relationships/calcChain" Target="calcChain.xml"/><Relationship Id="rId2" Type="http://schemas.openxmlformats.org/officeDocument/2006/relationships/worksheet" Target="worksheets/sheet2.xml"/><Relationship Id="rId16" Type="http://schemas.microsoft.com/office/2007/relationships/slicerCache" Target="slicerCaches/slicerCache2.xml"/><Relationship Id="rId20" Type="http://schemas.microsoft.com/office/2007/relationships/slicerCache" Target="slicerCaches/slicerCache6.xml"/><Relationship Id="rId29" Type="http://schemas.microsoft.com/office/2007/relationships/slicerCache" Target="slicerCaches/slicerCache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10.xml"/><Relationship Id="rId32" Type="http://schemas.microsoft.com/office/2007/relationships/slicerCache" Target="slicerCaches/slicerCache18.xml"/><Relationship Id="rId37" Type="http://schemas.openxmlformats.org/officeDocument/2006/relationships/powerPivotData" Target="model/item.data"/><Relationship Id="rId5" Type="http://schemas.openxmlformats.org/officeDocument/2006/relationships/worksheet" Target="worksheets/sheet5.xml"/><Relationship Id="rId15" Type="http://schemas.microsoft.com/office/2007/relationships/slicerCache" Target="slicerCaches/slicerCache1.xml"/><Relationship Id="rId23" Type="http://schemas.microsoft.com/office/2007/relationships/slicerCache" Target="slicerCaches/slicerCache9.xml"/><Relationship Id="rId28" Type="http://schemas.microsoft.com/office/2007/relationships/slicerCache" Target="slicerCaches/slicerCache1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microsoft.com/office/2007/relationships/slicerCache" Target="slicerCaches/slicerCache5.xml"/><Relationship Id="rId31" Type="http://schemas.microsoft.com/office/2007/relationships/slicerCache" Target="slicerCaches/slicerCache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microsoft.com/office/2007/relationships/slicerCache" Target="slicerCaches/slicerCache8.xml"/><Relationship Id="rId27" Type="http://schemas.microsoft.com/office/2007/relationships/slicerCache" Target="slicerCaches/slicerCache13.xml"/><Relationship Id="rId30" Type="http://schemas.microsoft.com/office/2007/relationships/slicerCache" Target="slicerCaches/slicerCache16.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[20210101 - Journal ZimbaTrading.xlsx]Analysis $$$!PivotTable8</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pivotFmt>
      <c:pivotFmt>
        <c:idx val="64"/>
        <c:spPr>
          <a:solidFill>
            <a:schemeClr val="accent1"/>
          </a:solidFill>
          <a:ln>
            <a:noFill/>
          </a:ln>
          <a:effectLst/>
        </c:spPr>
        <c:marker>
          <c:symbol val="none"/>
        </c:marker>
      </c:pivotFmt>
      <c:pivotFmt>
        <c:idx val="65"/>
        <c:spPr>
          <a:solidFill>
            <a:schemeClr val="accent1"/>
          </a:solidFill>
          <a:ln>
            <a:noFill/>
          </a:ln>
          <a:effectLst/>
        </c:spPr>
        <c:marker>
          <c:symbol val="none"/>
        </c:marker>
      </c:pivotFmt>
      <c:pivotFmt>
        <c:idx val="66"/>
        <c:spPr>
          <a:solidFill>
            <a:schemeClr val="accent1"/>
          </a:solidFill>
          <a:ln>
            <a:noFill/>
          </a:ln>
          <a:effectLst/>
        </c:spPr>
        <c:marker>
          <c:symbol val="none"/>
        </c:marker>
      </c:pivotFmt>
      <c:pivotFmt>
        <c:idx val="67"/>
        <c:spPr>
          <a:solidFill>
            <a:schemeClr val="accent1"/>
          </a:solidFill>
          <a:ln>
            <a:noFill/>
          </a:ln>
          <a:effectLst/>
        </c:spPr>
        <c:marker>
          <c:symbol val="none"/>
        </c:marker>
      </c:pivotFmt>
      <c:pivotFmt>
        <c:idx val="68"/>
        <c:spPr>
          <a:solidFill>
            <a:schemeClr val="accent1"/>
          </a:solidFill>
          <a:ln>
            <a:noFill/>
          </a:ln>
          <a:effectLst/>
        </c:spPr>
        <c:marker>
          <c:symbol val="none"/>
        </c:marker>
      </c:pivotFmt>
      <c:pivotFmt>
        <c:idx val="69"/>
        <c:spPr>
          <a:solidFill>
            <a:schemeClr val="accent1"/>
          </a:solidFill>
          <a:ln>
            <a:noFill/>
          </a:ln>
          <a:effectLst/>
        </c:spPr>
        <c:marker>
          <c:symbol val="none"/>
        </c:marker>
      </c:pivotFmt>
      <c:pivotFmt>
        <c:idx val="70"/>
        <c:spPr>
          <a:solidFill>
            <a:schemeClr val="accent1"/>
          </a:solidFill>
          <a:ln>
            <a:noFill/>
          </a:ln>
          <a:effectLst/>
        </c:spPr>
        <c:marker>
          <c:symbol val="none"/>
        </c:marker>
      </c:pivotFmt>
      <c:pivotFmt>
        <c:idx val="71"/>
        <c:spPr>
          <a:solidFill>
            <a:schemeClr val="accent1"/>
          </a:solidFill>
          <a:ln>
            <a:noFill/>
          </a:ln>
          <a:effectLst/>
        </c:spPr>
        <c:marker>
          <c:symbol val="none"/>
        </c:marker>
      </c:pivotFmt>
      <c:pivotFmt>
        <c:idx val="72"/>
        <c:spPr>
          <a:solidFill>
            <a:schemeClr val="accent1"/>
          </a:solidFill>
          <a:ln>
            <a:noFill/>
          </a:ln>
          <a:effectLst/>
        </c:spPr>
        <c:marker>
          <c:symbol val="none"/>
        </c:marker>
      </c:pivotFmt>
      <c:pivotFmt>
        <c:idx val="73"/>
        <c:spPr>
          <a:solidFill>
            <a:schemeClr val="accent1"/>
          </a:solidFill>
          <a:ln>
            <a:noFill/>
          </a:ln>
          <a:effectLst/>
        </c:spPr>
        <c:marker>
          <c:symbol val="none"/>
        </c:marker>
      </c:pivotFmt>
      <c:pivotFmt>
        <c:idx val="74"/>
        <c:spPr>
          <a:solidFill>
            <a:schemeClr val="accent1"/>
          </a:solidFill>
          <a:ln>
            <a:noFill/>
          </a:ln>
          <a:effectLst/>
        </c:spPr>
        <c:marker>
          <c:symbol val="none"/>
        </c:marker>
      </c:pivotFmt>
      <c:pivotFmt>
        <c:idx val="75"/>
        <c:spPr>
          <a:solidFill>
            <a:schemeClr val="accent1"/>
          </a:solidFill>
          <a:ln>
            <a:noFill/>
          </a:ln>
          <a:effectLst/>
        </c:spPr>
        <c:marker>
          <c:symbol val="none"/>
        </c:marker>
      </c:pivotFmt>
      <c:pivotFmt>
        <c:idx val="76"/>
        <c:spPr>
          <a:solidFill>
            <a:schemeClr val="accent1"/>
          </a:solidFill>
          <a:ln>
            <a:noFill/>
          </a:ln>
          <a:effectLst/>
        </c:spPr>
        <c:marker>
          <c:symbol val="none"/>
        </c:marker>
      </c:pivotFmt>
      <c:pivotFmt>
        <c:idx val="77"/>
        <c:spPr>
          <a:solidFill>
            <a:schemeClr val="accent1"/>
          </a:solidFill>
          <a:ln>
            <a:noFill/>
          </a:ln>
          <a:effectLst/>
        </c:spPr>
        <c:marker>
          <c:symbol val="none"/>
        </c:marker>
      </c:pivotFmt>
      <c:pivotFmt>
        <c:idx val="78"/>
        <c:spPr>
          <a:solidFill>
            <a:schemeClr val="accent1"/>
          </a:solidFill>
          <a:ln>
            <a:noFill/>
          </a:ln>
          <a:effectLst/>
        </c:spPr>
        <c:marker>
          <c:symbol val="none"/>
        </c:marker>
      </c:pivotFmt>
      <c:pivotFmt>
        <c:idx val="79"/>
        <c:spPr>
          <a:solidFill>
            <a:schemeClr val="accent1"/>
          </a:solidFill>
          <a:ln>
            <a:noFill/>
          </a:ln>
          <a:effectLst/>
        </c:spPr>
        <c:marker>
          <c:symbol val="none"/>
        </c:marker>
      </c:pivotFmt>
      <c:pivotFmt>
        <c:idx val="80"/>
        <c:spPr>
          <a:solidFill>
            <a:schemeClr val="accent1"/>
          </a:solidFill>
          <a:ln>
            <a:noFill/>
          </a:ln>
          <a:effectLst/>
        </c:spPr>
        <c:marker>
          <c:symbol val="none"/>
        </c:marker>
      </c:pivotFmt>
      <c:pivotFmt>
        <c:idx val="81"/>
        <c:spPr>
          <a:solidFill>
            <a:schemeClr val="accent1"/>
          </a:solidFill>
          <a:ln>
            <a:noFill/>
          </a:ln>
          <a:effectLst/>
        </c:spPr>
        <c:marker>
          <c:symbol val="none"/>
        </c:marker>
      </c:pivotFmt>
      <c:pivotFmt>
        <c:idx val="82"/>
        <c:spPr>
          <a:solidFill>
            <a:schemeClr val="accent1"/>
          </a:solidFill>
          <a:ln>
            <a:noFill/>
          </a:ln>
          <a:effectLst/>
        </c:spPr>
        <c:marker>
          <c:symbol val="none"/>
        </c:marker>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'Analysis $$$'!$B$11:$B$13</c:f>
              <c:strCache>
                <c:ptCount val="1"/>
                <c:pt idx="0">
                  <c:v>1</c:v>
                </c:pt>
              </c:strCache>
            </c:strRef>
          </c:tx>
          <c:spPr>
            <a:solidFill>
              <a:schemeClr val="accent1"/>
            </a:solidFill>
            <a:ln>
              <a:noFill/>
            </a:ln>
            <a:effectLst/>
          </c:spPr>
          <c:invertIfNegative val="0"/>
          <c:cat>
            <c:strRef>
              <c:f>'Analysis $$$'!$A$14:$A$18</c:f>
              <c:strCache>
                <c:ptCount val="4"/>
                <c:pt idx="0">
                  <c:v>CL</c:v>
                </c:pt>
                <c:pt idx="1">
                  <c:v>ES</c:v>
                </c:pt>
                <c:pt idx="2">
                  <c:v>NQ</c:v>
                </c:pt>
                <c:pt idx="3">
                  <c:v>GC</c:v>
                </c:pt>
              </c:strCache>
            </c:strRef>
          </c:cat>
          <c:val>
            <c:numRef>
              <c:f>'Analysis $$$'!$B$14:$B$18</c:f>
              <c:numCache>
                <c:formatCode>"$"#,##0_);[Red]\("$"#,##0\)</c:formatCode>
                <c:ptCount val="4"/>
                <c:pt idx="0">
                  <c:v>10</c:v>
                </c:pt>
                <c:pt idx="1">
                  <c:v>144</c:v>
                </c:pt>
                <c:pt idx="2">
                  <c:v>80</c:v>
                </c:pt>
              </c:numCache>
            </c:numRef>
          </c:val>
          <c:extLst>
            <c:ext xmlns:c16="http://schemas.microsoft.com/office/drawing/2014/chart" uri="{C3380CC4-5D6E-409C-BE32-E72D297353CC}">
              <c16:uniqueId val="{00000000-C2F8-4334-B9AA-65F180EC2428}"/>
            </c:ext>
          </c:extLst>
        </c:ser>
        <c:ser>
          <c:idx val="1"/>
          <c:order val="1"/>
          <c:tx>
            <c:strRef>
              <c:f>'Analysis $$$'!$C$11:$C$13</c:f>
              <c:strCache>
                <c:ptCount val="1"/>
                <c:pt idx="0">
                  <c:v>12</c:v>
                </c:pt>
              </c:strCache>
            </c:strRef>
          </c:tx>
          <c:spPr>
            <a:solidFill>
              <a:schemeClr val="accent2"/>
            </a:solidFill>
            <a:ln>
              <a:noFill/>
            </a:ln>
            <a:effectLst/>
          </c:spPr>
          <c:invertIfNegative val="0"/>
          <c:cat>
            <c:strRef>
              <c:f>'Analysis $$$'!$A$14:$A$18</c:f>
              <c:strCache>
                <c:ptCount val="4"/>
                <c:pt idx="0">
                  <c:v>CL</c:v>
                </c:pt>
                <c:pt idx="1">
                  <c:v>ES</c:v>
                </c:pt>
                <c:pt idx="2">
                  <c:v>NQ</c:v>
                </c:pt>
                <c:pt idx="3">
                  <c:v>GC</c:v>
                </c:pt>
              </c:strCache>
            </c:strRef>
          </c:cat>
          <c:val>
            <c:numRef>
              <c:f>'Analysis $$$'!$C$14:$C$18</c:f>
              <c:numCache>
                <c:formatCode>"$"#,##0_);[Red]\("$"#,##0\)</c:formatCode>
                <c:ptCount val="4"/>
                <c:pt idx="0">
                  <c:v>-94</c:v>
                </c:pt>
                <c:pt idx="1">
                  <c:v>-34</c:v>
                </c:pt>
                <c:pt idx="2">
                  <c:v>-122</c:v>
                </c:pt>
                <c:pt idx="3">
                  <c:v>-30</c:v>
                </c:pt>
              </c:numCache>
            </c:numRef>
          </c:val>
          <c:extLst>
            <c:ext xmlns:c16="http://schemas.microsoft.com/office/drawing/2014/chart" uri="{C3380CC4-5D6E-409C-BE32-E72D297353CC}">
              <c16:uniqueId val="{00000000-6CA8-49AF-AEA0-979F66A31FEF}"/>
            </c:ext>
          </c:extLst>
        </c:ser>
        <c:dLbls>
          <c:showLegendKey val="0"/>
          <c:showVal val="0"/>
          <c:showCatName val="0"/>
          <c:showSerName val="0"/>
          <c:showPercent val="0"/>
          <c:showBubbleSize val="0"/>
        </c:dLbls>
        <c:gapWidth val="219"/>
        <c:overlap val="-27"/>
        <c:axId val="688290240"/>
        <c:axId val="688285976"/>
      </c:barChart>
      <c:catAx>
        <c:axId val="68829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88285976"/>
        <c:crosses val="autoZero"/>
        <c:auto val="1"/>
        <c:lblAlgn val="ctr"/>
        <c:lblOffset val="100"/>
        <c:noMultiLvlLbl val="0"/>
      </c:catAx>
      <c:valAx>
        <c:axId val="6882859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290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[20210101 - Journal ZimbaTrading.xlsx]Analysis Count!PivotTable8</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pivotFmt>
      <c:pivotFmt>
        <c:idx val="64"/>
        <c:spPr>
          <a:solidFill>
            <a:schemeClr val="accent1"/>
          </a:solidFill>
          <a:ln>
            <a:noFill/>
          </a:ln>
          <a:effectLst/>
        </c:spPr>
        <c:marker>
          <c:symbol val="none"/>
        </c:marker>
      </c:pivotFmt>
      <c:pivotFmt>
        <c:idx val="65"/>
        <c:spPr>
          <a:solidFill>
            <a:schemeClr val="accent1"/>
          </a:solidFill>
          <a:ln>
            <a:noFill/>
          </a:ln>
          <a:effectLst/>
        </c:spPr>
        <c:marker>
          <c:symbol val="none"/>
        </c:marker>
      </c:pivotFmt>
      <c:pivotFmt>
        <c:idx val="66"/>
        <c:spPr>
          <a:solidFill>
            <a:schemeClr val="accent1"/>
          </a:solidFill>
          <a:ln>
            <a:noFill/>
          </a:ln>
          <a:effectLst/>
        </c:spPr>
        <c:marker>
          <c:symbol val="none"/>
        </c:marker>
      </c:pivotFmt>
      <c:pivotFmt>
        <c:idx val="67"/>
        <c:spPr>
          <a:solidFill>
            <a:schemeClr val="accent1"/>
          </a:solidFill>
          <a:ln>
            <a:noFill/>
          </a:ln>
          <a:effectLst/>
        </c:spPr>
        <c:marker>
          <c:symbol val="none"/>
        </c:marker>
      </c:pivotFmt>
      <c:pivotFmt>
        <c:idx val="68"/>
        <c:spPr>
          <a:solidFill>
            <a:schemeClr val="accent1"/>
          </a:solidFill>
          <a:ln>
            <a:noFill/>
          </a:ln>
          <a:effectLst/>
        </c:spPr>
        <c:marker>
          <c:symbol val="none"/>
        </c:marker>
      </c:pivotFmt>
      <c:pivotFmt>
        <c:idx val="69"/>
        <c:spPr>
          <a:solidFill>
            <a:schemeClr val="accent1"/>
          </a:solidFill>
          <a:ln>
            <a:noFill/>
          </a:ln>
          <a:effectLst/>
        </c:spPr>
        <c:marker>
          <c:symbol val="none"/>
        </c:marker>
      </c:pivotFmt>
      <c:pivotFmt>
        <c:idx val="70"/>
        <c:spPr>
          <a:solidFill>
            <a:schemeClr val="accent1"/>
          </a:solidFill>
          <a:ln>
            <a:noFill/>
          </a:ln>
          <a:effectLst/>
        </c:spPr>
        <c:marker>
          <c:symbol val="none"/>
        </c:marker>
      </c:pivotFmt>
      <c:pivotFmt>
        <c:idx val="71"/>
        <c:spPr>
          <a:solidFill>
            <a:schemeClr val="accent1"/>
          </a:solidFill>
          <a:ln>
            <a:noFill/>
          </a:ln>
          <a:effectLst/>
        </c:spPr>
        <c:marker>
          <c:symbol val="none"/>
        </c:marker>
      </c:pivotFmt>
      <c:pivotFmt>
        <c:idx val="72"/>
        <c:spPr>
          <a:solidFill>
            <a:schemeClr val="accent1"/>
          </a:solidFill>
          <a:ln>
            <a:noFill/>
          </a:ln>
          <a:effectLst/>
        </c:spPr>
        <c:marker>
          <c:symbol val="none"/>
        </c:marker>
      </c:pivotFmt>
      <c:pivotFmt>
        <c:idx val="73"/>
        <c:spPr>
          <a:solidFill>
            <a:schemeClr val="accent1"/>
          </a:solidFill>
          <a:ln>
            <a:noFill/>
          </a:ln>
          <a:effectLst/>
        </c:spPr>
        <c:marker>
          <c:symbol val="none"/>
        </c:marker>
      </c:pivotFmt>
      <c:pivotFmt>
        <c:idx val="74"/>
        <c:spPr>
          <a:solidFill>
            <a:schemeClr val="accent1"/>
          </a:solidFill>
          <a:ln>
            <a:noFill/>
          </a:ln>
          <a:effectLst/>
        </c:spPr>
        <c:marker>
          <c:symbol val="none"/>
        </c:marker>
      </c:pivotFmt>
      <c:pivotFmt>
        <c:idx val="75"/>
        <c:spPr>
          <a:solidFill>
            <a:schemeClr val="accent1"/>
          </a:solidFill>
          <a:ln>
            <a:noFill/>
          </a:ln>
          <a:effectLst/>
        </c:spPr>
        <c:marker>
          <c:symbol val="none"/>
        </c:marker>
      </c:pivotFmt>
      <c:pivotFmt>
        <c:idx val="76"/>
        <c:spPr>
          <a:solidFill>
            <a:schemeClr val="accent1"/>
          </a:solidFill>
          <a:ln>
            <a:noFill/>
          </a:ln>
          <a:effectLst/>
        </c:spPr>
        <c:marker>
          <c:symbol val="none"/>
        </c:marker>
      </c:pivotFmt>
      <c:pivotFmt>
        <c:idx val="77"/>
        <c:spPr>
          <a:solidFill>
            <a:schemeClr val="accent1"/>
          </a:solidFill>
          <a:ln>
            <a:noFill/>
          </a:ln>
          <a:effectLst/>
        </c:spPr>
        <c:marker>
          <c:symbol val="none"/>
        </c:marker>
      </c:pivotFmt>
      <c:pivotFmt>
        <c:idx val="78"/>
        <c:spPr>
          <a:solidFill>
            <a:schemeClr val="accent1"/>
          </a:solidFill>
          <a:ln>
            <a:noFill/>
          </a:ln>
          <a:effectLst/>
        </c:spPr>
        <c:marker>
          <c:symbol val="none"/>
        </c:marker>
      </c:pivotFmt>
      <c:pivotFmt>
        <c:idx val="79"/>
        <c:spPr>
          <a:solidFill>
            <a:schemeClr val="accent1"/>
          </a:solidFill>
          <a:ln>
            <a:noFill/>
          </a:ln>
          <a:effectLst/>
        </c:spPr>
        <c:marker>
          <c:symbol val="none"/>
        </c:marker>
      </c:pivotFmt>
      <c:pivotFmt>
        <c:idx val="80"/>
        <c:spPr>
          <a:solidFill>
            <a:schemeClr val="accent1"/>
          </a:solidFill>
          <a:ln>
            <a:noFill/>
          </a:ln>
          <a:effectLst/>
        </c:spPr>
        <c:marker>
          <c:symbol val="none"/>
        </c:marker>
      </c:pivotFmt>
      <c:pivotFmt>
        <c:idx val="81"/>
        <c:spPr>
          <a:solidFill>
            <a:schemeClr val="accent1"/>
          </a:solidFill>
          <a:ln>
            <a:noFill/>
          </a:ln>
          <a:effectLst/>
        </c:spPr>
        <c:marker>
          <c:symbol val="none"/>
        </c:marker>
      </c:pivotFmt>
      <c:pivotFmt>
        <c:idx val="82"/>
        <c:spPr>
          <a:solidFill>
            <a:schemeClr val="accent1"/>
          </a:solidFill>
          <a:ln>
            <a:noFill/>
          </a:ln>
          <a:effectLst/>
        </c:spPr>
        <c:marker>
          <c:symbol val="none"/>
        </c:marker>
      </c:pivotFmt>
      <c:pivotFmt>
        <c:idx val="83"/>
        <c:spPr>
          <a:solidFill>
            <a:schemeClr val="accent1"/>
          </a:solidFill>
          <a:ln>
            <a:noFill/>
          </a:ln>
          <a:effectLst/>
        </c:spPr>
        <c:marker>
          <c:symbol val="none"/>
        </c:marker>
      </c:pivotFmt>
      <c:pivotFmt>
        <c:idx val="84"/>
        <c:spPr>
          <a:solidFill>
            <a:schemeClr val="accent1"/>
          </a:solidFill>
          <a:ln>
            <a:noFill/>
          </a:ln>
          <a:effectLst/>
        </c:spPr>
        <c:marker>
          <c:symbol val="none"/>
        </c:marker>
      </c:pivotFmt>
      <c:pivotFmt>
        <c:idx val="85"/>
        <c:spPr>
          <a:solidFill>
            <a:schemeClr val="accent1"/>
          </a:solidFill>
          <a:ln>
            <a:noFill/>
          </a:ln>
          <a:effectLst/>
        </c:spPr>
        <c:marker>
          <c:symbol val="none"/>
        </c:marker>
      </c:pivotFmt>
      <c:pivotFmt>
        <c:idx val="86"/>
        <c:spPr>
          <a:solidFill>
            <a:schemeClr val="accent1"/>
          </a:solidFill>
          <a:ln>
            <a:noFill/>
          </a:ln>
          <a:effectLst/>
        </c:spPr>
        <c:marker>
          <c:symbol val="none"/>
        </c:marker>
      </c:pivotFmt>
      <c:pivotFmt>
        <c:idx val="87"/>
        <c:spPr>
          <a:solidFill>
            <a:schemeClr val="accent1"/>
          </a:solidFill>
          <a:ln>
            <a:noFill/>
          </a:ln>
          <a:effectLst/>
        </c:spPr>
        <c:marker>
          <c:symbol val="none"/>
        </c:marker>
      </c:pivotFmt>
      <c:pivotFmt>
        <c:idx val="88"/>
        <c:spPr>
          <a:solidFill>
            <a:schemeClr val="accent1"/>
          </a:solidFill>
          <a:ln>
            <a:noFill/>
          </a:ln>
          <a:effectLst/>
        </c:spPr>
        <c:marker>
          <c:symbol val="none"/>
        </c:marker>
      </c:pivotFmt>
      <c:pivotFmt>
        <c:idx val="89"/>
        <c:spPr>
          <a:solidFill>
            <a:schemeClr val="accent1"/>
          </a:solidFill>
          <a:ln>
            <a:noFill/>
          </a:ln>
          <a:effectLst/>
        </c:spPr>
        <c:marker>
          <c:symbol val="none"/>
        </c:marker>
      </c:pivotFmt>
      <c:pivotFmt>
        <c:idx val="90"/>
        <c:spPr>
          <a:solidFill>
            <a:schemeClr val="accent1"/>
          </a:solidFill>
          <a:ln>
            <a:noFill/>
          </a:ln>
          <a:effectLst/>
        </c:spPr>
        <c:marker>
          <c:symbol val="none"/>
        </c:marker>
      </c:pivotFmt>
      <c:pivotFmt>
        <c:idx val="91"/>
        <c:spPr>
          <a:solidFill>
            <a:schemeClr val="accent1"/>
          </a:solidFill>
          <a:ln>
            <a:noFill/>
          </a:ln>
          <a:effectLst/>
        </c:spPr>
        <c:marker>
          <c:symbol val="none"/>
        </c:marker>
      </c:pivotFmt>
      <c:pivotFmt>
        <c:idx val="92"/>
        <c:spPr>
          <a:solidFill>
            <a:schemeClr val="accent1"/>
          </a:solidFill>
          <a:ln>
            <a:noFill/>
          </a:ln>
          <a:effectLst/>
        </c:spPr>
        <c:marker>
          <c:symbol val="none"/>
        </c:marker>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'Analysis Count'!$B$11:$B$13</c:f>
              <c:strCache>
                <c:ptCount val="1"/>
                <c:pt idx="0">
                  <c:v>1</c:v>
                </c:pt>
              </c:strCache>
            </c:strRef>
          </c:tx>
          <c:spPr>
            <a:solidFill>
              <a:schemeClr val="accent1"/>
            </a:solidFill>
            <a:ln>
              <a:noFill/>
            </a:ln>
            <a:effectLst/>
          </c:spPr>
          <c:invertIfNegative val="0"/>
          <c:cat>
            <c:strRef>
              <c:f>'Analysis Count'!$A$14:$A$18</c:f>
              <c:strCache>
                <c:ptCount val="4"/>
                <c:pt idx="0">
                  <c:v>CL</c:v>
                </c:pt>
                <c:pt idx="1">
                  <c:v>ES</c:v>
                </c:pt>
                <c:pt idx="2">
                  <c:v>NQ</c:v>
                </c:pt>
                <c:pt idx="3">
                  <c:v>GC</c:v>
                </c:pt>
              </c:strCache>
            </c:strRef>
          </c:cat>
          <c:val>
            <c:numRef>
              <c:f>'Analysis Count'!$B$14:$B$18</c:f>
              <c:numCache>
                <c:formatCode>General</c:formatCode>
                <c:ptCount val="4"/>
                <c:pt idx="0">
                  <c:v>1</c:v>
                </c:pt>
                <c:pt idx="1">
                  <c:v>6</c:v>
                </c:pt>
                <c:pt idx="2">
                  <c:v>2</c:v>
                </c:pt>
              </c:numCache>
            </c:numRef>
          </c:val>
          <c:extLst>
            <c:ext xmlns:c16="http://schemas.microsoft.com/office/drawing/2014/chart" uri="{C3380CC4-5D6E-409C-BE32-E72D297353CC}">
              <c16:uniqueId val="{00000000-D09A-4252-9D76-FC1D0BF080BB}"/>
            </c:ext>
          </c:extLst>
        </c:ser>
        <c:ser>
          <c:idx val="1"/>
          <c:order val="1"/>
          <c:tx>
            <c:strRef>
              <c:f>'Analysis Count'!$C$11:$C$13</c:f>
              <c:strCache>
                <c:ptCount val="1"/>
                <c:pt idx="0">
                  <c:v>12</c:v>
                </c:pt>
              </c:strCache>
            </c:strRef>
          </c:tx>
          <c:spPr>
            <a:solidFill>
              <a:schemeClr val="accent2"/>
            </a:solidFill>
            <a:ln>
              <a:noFill/>
            </a:ln>
            <a:effectLst/>
          </c:spPr>
          <c:invertIfNegative val="0"/>
          <c:cat>
            <c:strRef>
              <c:f>'Analysis Count'!$A$14:$A$18</c:f>
              <c:strCache>
                <c:ptCount val="4"/>
                <c:pt idx="0">
                  <c:v>CL</c:v>
                </c:pt>
                <c:pt idx="1">
                  <c:v>ES</c:v>
                </c:pt>
                <c:pt idx="2">
                  <c:v>NQ</c:v>
                </c:pt>
                <c:pt idx="3">
                  <c:v>GC</c:v>
                </c:pt>
              </c:strCache>
            </c:strRef>
          </c:cat>
          <c:val>
            <c:numRef>
              <c:f>'Analysis Count'!$C$14:$C$18</c:f>
              <c:numCache>
                <c:formatCode>General</c:formatCode>
                <c:ptCount val="4"/>
                <c:pt idx="0">
                  <c:v>3</c:v>
                </c:pt>
                <c:pt idx="1">
                  <c:v>1</c:v>
                </c:pt>
                <c:pt idx="2">
                  <c:v>5</c:v>
                </c:pt>
                <c:pt idx="3">
                  <c:v>1</c:v>
                </c:pt>
              </c:numCache>
            </c:numRef>
          </c:val>
          <c:extLst>
            <c:ext xmlns:c16="http://schemas.microsoft.com/office/drawing/2014/chart" uri="{C3380CC4-5D6E-409C-BE32-E72D297353CC}">
              <c16:uniqueId val="{00000005-60B9-44A0-A5A8-29D3E8A349E9}"/>
            </c:ext>
          </c:extLst>
        </c:ser>
        <c:dLbls>
          <c:showLegendKey val="0"/>
          <c:showVal val="0"/>
          <c:showCatName val="0"/>
          <c:showSerName val="0"/>
          <c:showPercent val="0"/>
          <c:showBubbleSize val="0"/>
        </c:dLbls>
        <c:gapWidth val="219"/>
        <c:overlap val="-27"/>
        <c:axId val="688290240"/>
        <c:axId val="688285976"/>
      </c:barChart>
      <c:catAx>
        <c:axId val="68829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285976"/>
        <c:crosses val="autoZero"/>
        <c:auto val="1"/>
        <c:lblAlgn val="ctr"/>
        <c:lblOffset val="100"/>
        <c:noMultiLvlLbl val="0"/>
      </c:catAx>
      <c:valAx>
        <c:axId val="688285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290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[20210101 - Journal ZimbaTrading.xlsx]Short vs Long!PivotTable8</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pivotFmt>
      <c:pivotFmt>
        <c:idx val="64"/>
        <c:spPr>
          <a:solidFill>
            <a:schemeClr val="accent1"/>
          </a:solidFill>
          <a:ln>
            <a:noFill/>
          </a:ln>
          <a:effectLst/>
        </c:spPr>
        <c:marker>
          <c:symbol val="none"/>
        </c:marker>
      </c:pivotFmt>
      <c:pivotFmt>
        <c:idx val="65"/>
        <c:spPr>
          <a:solidFill>
            <a:schemeClr val="accent1"/>
          </a:solidFill>
          <a:ln>
            <a:noFill/>
          </a:ln>
          <a:effectLst/>
        </c:spPr>
        <c:marker>
          <c:symbol val="none"/>
        </c:marker>
      </c:pivotFmt>
      <c:pivotFmt>
        <c:idx val="66"/>
        <c:spPr>
          <a:solidFill>
            <a:schemeClr val="accent1"/>
          </a:solidFill>
          <a:ln>
            <a:noFill/>
          </a:ln>
          <a:effectLst/>
        </c:spPr>
        <c:marker>
          <c:symbol val="none"/>
        </c:marker>
      </c:pivotFmt>
      <c:pivotFmt>
        <c:idx val="67"/>
        <c:spPr>
          <a:solidFill>
            <a:schemeClr val="accent1"/>
          </a:solidFill>
          <a:ln>
            <a:noFill/>
          </a:ln>
          <a:effectLst/>
        </c:spPr>
        <c:marker>
          <c:symbol val="none"/>
        </c:marker>
      </c:pivotFmt>
      <c:pivotFmt>
        <c:idx val="68"/>
        <c:spPr>
          <a:solidFill>
            <a:schemeClr val="accent1"/>
          </a:solidFill>
          <a:ln>
            <a:noFill/>
          </a:ln>
          <a:effectLst/>
        </c:spPr>
        <c:marker>
          <c:symbol val="none"/>
        </c:marker>
      </c:pivotFmt>
      <c:pivotFmt>
        <c:idx val="69"/>
        <c:spPr>
          <a:solidFill>
            <a:schemeClr val="accent1"/>
          </a:solidFill>
          <a:ln>
            <a:noFill/>
          </a:ln>
          <a:effectLst/>
        </c:spPr>
        <c:marker>
          <c:symbol val="none"/>
        </c:marker>
      </c:pivotFmt>
      <c:pivotFmt>
        <c:idx val="70"/>
        <c:spPr>
          <a:solidFill>
            <a:schemeClr val="accent1"/>
          </a:solidFill>
          <a:ln>
            <a:noFill/>
          </a:ln>
          <a:effectLst/>
        </c:spPr>
        <c:marker>
          <c:symbol val="none"/>
        </c:marker>
      </c:pivotFmt>
      <c:pivotFmt>
        <c:idx val="71"/>
        <c:spPr>
          <a:solidFill>
            <a:schemeClr val="accent1"/>
          </a:solidFill>
          <a:ln>
            <a:noFill/>
          </a:ln>
          <a:effectLst/>
        </c:spPr>
        <c:marker>
          <c:symbol val="none"/>
        </c:marker>
      </c:pivotFmt>
      <c:pivotFmt>
        <c:idx val="72"/>
        <c:spPr>
          <a:solidFill>
            <a:schemeClr val="accent1"/>
          </a:solidFill>
          <a:ln>
            <a:noFill/>
          </a:ln>
          <a:effectLst/>
        </c:spPr>
        <c:marker>
          <c:symbol val="none"/>
        </c:marker>
      </c:pivotFmt>
      <c:pivotFmt>
        <c:idx val="73"/>
        <c:spPr>
          <a:solidFill>
            <a:schemeClr val="accent1"/>
          </a:solidFill>
          <a:ln>
            <a:noFill/>
          </a:ln>
          <a:effectLst/>
        </c:spPr>
        <c:marker>
          <c:symbol val="none"/>
        </c:marker>
      </c:pivotFmt>
      <c:pivotFmt>
        <c:idx val="74"/>
        <c:spPr>
          <a:solidFill>
            <a:schemeClr val="accent1"/>
          </a:solidFill>
          <a:ln>
            <a:noFill/>
          </a:ln>
          <a:effectLst/>
        </c:spPr>
        <c:marker>
          <c:symbol val="none"/>
        </c:marker>
      </c:pivotFmt>
      <c:pivotFmt>
        <c:idx val="75"/>
        <c:spPr>
          <a:solidFill>
            <a:schemeClr val="accent1"/>
          </a:solidFill>
          <a:ln>
            <a:noFill/>
          </a:ln>
          <a:effectLst/>
        </c:spPr>
        <c:marker>
          <c:symbol val="none"/>
        </c:marker>
      </c:pivotFmt>
      <c:pivotFmt>
        <c:idx val="76"/>
        <c:spPr>
          <a:solidFill>
            <a:schemeClr val="accent1"/>
          </a:solidFill>
          <a:ln>
            <a:noFill/>
          </a:ln>
          <a:effectLst/>
        </c:spPr>
        <c:marker>
          <c:symbol val="none"/>
        </c:marker>
      </c:pivotFmt>
      <c:pivotFmt>
        <c:idx val="77"/>
        <c:spPr>
          <a:solidFill>
            <a:schemeClr val="accent1"/>
          </a:solidFill>
          <a:ln>
            <a:noFill/>
          </a:ln>
          <a:effectLst/>
        </c:spPr>
        <c:marker>
          <c:symbol val="none"/>
        </c:marker>
      </c:pivotFmt>
      <c:pivotFmt>
        <c:idx val="78"/>
        <c:spPr>
          <a:solidFill>
            <a:schemeClr val="accent1"/>
          </a:solidFill>
          <a:ln>
            <a:noFill/>
          </a:ln>
          <a:effectLst/>
        </c:spPr>
        <c:marker>
          <c:symbol val="none"/>
        </c:marker>
      </c:pivotFmt>
      <c:pivotFmt>
        <c:idx val="79"/>
        <c:spPr>
          <a:solidFill>
            <a:schemeClr val="accent1"/>
          </a:solidFill>
          <a:ln>
            <a:noFill/>
          </a:ln>
          <a:effectLst/>
        </c:spPr>
        <c:marker>
          <c:symbol val="none"/>
        </c:marker>
      </c:pivotFmt>
      <c:pivotFmt>
        <c:idx val="80"/>
        <c:spPr>
          <a:solidFill>
            <a:schemeClr val="accent1"/>
          </a:solidFill>
          <a:ln>
            <a:noFill/>
          </a:ln>
          <a:effectLst/>
        </c:spPr>
        <c:marker>
          <c:symbol val="none"/>
        </c:marker>
      </c:pivotFmt>
      <c:pivotFmt>
        <c:idx val="81"/>
        <c:spPr>
          <a:solidFill>
            <a:schemeClr val="accent1"/>
          </a:solidFill>
          <a:ln>
            <a:noFill/>
          </a:ln>
          <a:effectLst/>
        </c:spPr>
        <c:marker>
          <c:symbol val="none"/>
        </c:marker>
      </c:pivotFmt>
      <c:pivotFmt>
        <c:idx val="82"/>
        <c:spPr>
          <a:solidFill>
            <a:schemeClr val="accent1"/>
          </a:solidFill>
          <a:ln>
            <a:noFill/>
          </a:ln>
          <a:effectLst/>
        </c:spPr>
        <c:marker>
          <c:symbol val="none"/>
        </c:marker>
      </c:pivotFmt>
      <c:pivotFmt>
        <c:idx val="83"/>
        <c:spPr>
          <a:solidFill>
            <a:schemeClr val="accent1"/>
          </a:solidFill>
          <a:ln>
            <a:noFill/>
          </a:ln>
          <a:effectLst/>
        </c:spPr>
        <c:marker>
          <c:symbol val="none"/>
        </c:marker>
      </c:pivotFmt>
      <c:pivotFmt>
        <c:idx val="84"/>
        <c:spPr>
          <a:solidFill>
            <a:schemeClr val="accent1"/>
          </a:solidFill>
          <a:ln>
            <a:noFill/>
          </a:ln>
          <a:effectLst/>
        </c:spPr>
        <c:marker>
          <c:symbol val="none"/>
        </c:marker>
      </c:pivotFmt>
      <c:pivotFmt>
        <c:idx val="85"/>
        <c:spPr>
          <a:solidFill>
            <a:schemeClr val="accent1"/>
          </a:solidFill>
          <a:ln>
            <a:noFill/>
          </a:ln>
          <a:effectLst/>
        </c:spPr>
        <c:marker>
          <c:symbol val="none"/>
        </c:marker>
      </c:pivotFmt>
      <c:pivotFmt>
        <c:idx val="86"/>
        <c:spPr>
          <a:solidFill>
            <a:schemeClr val="accent1"/>
          </a:solidFill>
          <a:ln>
            <a:noFill/>
          </a:ln>
          <a:effectLst/>
        </c:spPr>
        <c:marker>
          <c:symbol val="none"/>
        </c:marker>
      </c:pivotFmt>
      <c:pivotFmt>
        <c:idx val="87"/>
        <c:spPr>
          <a:solidFill>
            <a:schemeClr val="accent1"/>
          </a:solidFill>
          <a:ln>
            <a:noFill/>
          </a:ln>
          <a:effectLst/>
        </c:spPr>
        <c:marker>
          <c:symbol val="none"/>
        </c:marker>
      </c:pivotFmt>
      <c:pivotFmt>
        <c:idx val="88"/>
        <c:spPr>
          <a:solidFill>
            <a:schemeClr val="accent1"/>
          </a:solidFill>
          <a:ln>
            <a:noFill/>
          </a:ln>
          <a:effectLst/>
        </c:spPr>
        <c:marker>
          <c:symbol val="none"/>
        </c:marker>
      </c:pivotFmt>
      <c:pivotFmt>
        <c:idx val="89"/>
        <c:spPr>
          <a:solidFill>
            <a:schemeClr val="accent1"/>
          </a:solidFill>
          <a:ln>
            <a:noFill/>
          </a:ln>
          <a:effectLst/>
        </c:spPr>
        <c:marker>
          <c:symbol val="none"/>
        </c:marker>
      </c:pivotFmt>
      <c:pivotFmt>
        <c:idx val="90"/>
        <c:spPr>
          <a:solidFill>
            <a:schemeClr val="accent1"/>
          </a:solidFill>
          <a:ln>
            <a:noFill/>
          </a:ln>
          <a:effectLst/>
        </c:spPr>
        <c:marker>
          <c:symbol val="none"/>
        </c:marker>
      </c:pivotFmt>
      <c:pivotFmt>
        <c:idx val="91"/>
        <c:spPr>
          <a:solidFill>
            <a:schemeClr val="accent1"/>
          </a:solidFill>
          <a:ln>
            <a:noFill/>
          </a:ln>
          <a:effectLst/>
        </c:spPr>
        <c:marker>
          <c:symbol val="none"/>
        </c:marker>
      </c:pivotFmt>
      <c:pivotFmt>
        <c:idx val="92"/>
        <c:spPr>
          <a:solidFill>
            <a:schemeClr val="accent1"/>
          </a:solidFill>
          <a:ln>
            <a:noFill/>
          </a:ln>
          <a:effectLst/>
        </c:spPr>
        <c:marker>
          <c:symbol val="none"/>
        </c:marker>
      </c:pivotFmt>
      <c:pivotFmt>
        <c:idx val="93"/>
        <c:spPr>
          <a:solidFill>
            <a:schemeClr val="accent1"/>
          </a:solidFill>
          <a:ln>
            <a:noFill/>
          </a:ln>
          <a:effectLst/>
        </c:spPr>
        <c:marker>
          <c:symbol val="none"/>
        </c:marker>
      </c:pivotFmt>
      <c:pivotFmt>
        <c:idx val="94"/>
        <c:spPr>
          <a:solidFill>
            <a:schemeClr val="accent1"/>
          </a:solidFill>
          <a:ln>
            <a:noFill/>
          </a:ln>
          <a:effectLst/>
        </c:spPr>
        <c:marker>
          <c:symbol val="none"/>
        </c:marker>
      </c:pivotFmt>
      <c:pivotFmt>
        <c:idx val="95"/>
        <c:spPr>
          <a:solidFill>
            <a:schemeClr val="accent1"/>
          </a:solidFill>
          <a:ln>
            <a:noFill/>
          </a:ln>
          <a:effectLst/>
        </c:spPr>
        <c:marker>
          <c:symbol val="none"/>
        </c:marker>
      </c:pivotFmt>
      <c:pivotFmt>
        <c:idx val="96"/>
        <c:spPr>
          <a:solidFill>
            <a:schemeClr val="accent1"/>
          </a:solidFill>
          <a:ln>
            <a:noFill/>
          </a:ln>
          <a:effectLst/>
        </c:spPr>
        <c:marker>
          <c:symbol val="none"/>
        </c:marker>
      </c:pivotFmt>
      <c:pivotFmt>
        <c:idx val="97"/>
        <c:spPr>
          <a:solidFill>
            <a:schemeClr val="accent1"/>
          </a:solidFill>
          <a:ln>
            <a:noFill/>
          </a:ln>
          <a:effectLst/>
        </c:spPr>
        <c:marker>
          <c:symbol val="none"/>
        </c:marker>
      </c:pivotFmt>
      <c:pivotFmt>
        <c:idx val="98"/>
        <c:spPr>
          <a:solidFill>
            <a:schemeClr val="accent1"/>
          </a:solidFill>
          <a:ln>
            <a:noFill/>
          </a:ln>
          <a:effectLst/>
        </c:spPr>
        <c:marker>
          <c:symbol val="none"/>
        </c:marker>
      </c:pivotFmt>
      <c:pivotFmt>
        <c:idx val="99"/>
        <c:spPr>
          <a:solidFill>
            <a:schemeClr val="accent1"/>
          </a:solidFill>
          <a:ln>
            <a:noFill/>
          </a:ln>
          <a:effectLst/>
        </c:spPr>
        <c:marker>
          <c:symbol val="none"/>
        </c:marker>
      </c:pivotFmt>
      <c:pivotFmt>
        <c:idx val="100"/>
        <c:spPr>
          <a:solidFill>
            <a:schemeClr val="accent1"/>
          </a:solidFill>
          <a:ln>
            <a:noFill/>
          </a:ln>
          <a:effectLst/>
        </c:spPr>
        <c:marker>
          <c:symbol val="none"/>
        </c:marker>
      </c:pivotFmt>
      <c:pivotFmt>
        <c:idx val="101"/>
        <c:spPr>
          <a:solidFill>
            <a:schemeClr val="accent1"/>
          </a:solidFill>
          <a:ln>
            <a:noFill/>
          </a:ln>
          <a:effectLst/>
        </c:spPr>
        <c:marker>
          <c:symbol val="none"/>
        </c:marker>
      </c:pivotFmt>
      <c:pivotFmt>
        <c:idx val="102"/>
        <c:spPr>
          <a:solidFill>
            <a:schemeClr val="accent1"/>
          </a:solidFill>
          <a:ln>
            <a:noFill/>
          </a:ln>
          <a:effectLst/>
        </c:spPr>
        <c:marker>
          <c:symbol val="none"/>
        </c:marker>
      </c:pivotFmt>
      <c:pivotFmt>
        <c:idx val="103"/>
        <c:spPr>
          <a:solidFill>
            <a:schemeClr val="accent1"/>
          </a:solidFill>
          <a:ln>
            <a:noFill/>
          </a:ln>
          <a:effectLst/>
        </c:spPr>
        <c:marker>
          <c:symbol val="none"/>
        </c:marker>
      </c:pivotFmt>
      <c:pivotFmt>
        <c:idx val="104"/>
        <c:spPr>
          <a:solidFill>
            <a:schemeClr val="accent1"/>
          </a:solidFill>
          <a:ln>
            <a:noFill/>
          </a:ln>
          <a:effectLst/>
        </c:spPr>
        <c:marker>
          <c:symbol val="none"/>
        </c:marker>
      </c:pivotFmt>
      <c:pivotFmt>
        <c:idx val="105"/>
        <c:spPr>
          <a:solidFill>
            <a:schemeClr val="accent1"/>
          </a:solidFill>
          <a:ln>
            <a:noFill/>
          </a:ln>
          <a:effectLst/>
        </c:spPr>
        <c:marker>
          <c:symbol val="none"/>
        </c:marker>
      </c:pivotFmt>
      <c:pivotFmt>
        <c:idx val="106"/>
        <c:spPr>
          <a:solidFill>
            <a:schemeClr val="accent1"/>
          </a:solidFill>
          <a:ln>
            <a:noFill/>
          </a:ln>
          <a:effectLst/>
        </c:spPr>
        <c:marker>
          <c:symbol val="none"/>
        </c:marker>
      </c:pivotFmt>
      <c:pivotFmt>
        <c:idx val="107"/>
        <c:spPr>
          <a:solidFill>
            <a:schemeClr val="accent1"/>
          </a:solidFill>
          <a:ln>
            <a:noFill/>
          </a:ln>
          <a:effectLst/>
        </c:spPr>
        <c:marker>
          <c:symbol val="none"/>
        </c:marker>
      </c:pivotFmt>
      <c:pivotFmt>
        <c:idx val="108"/>
        <c:spPr>
          <a:solidFill>
            <a:schemeClr val="accent1"/>
          </a:solidFill>
          <a:ln>
            <a:noFill/>
          </a:ln>
          <a:effectLst/>
        </c:spPr>
        <c:marker>
          <c:symbol val="none"/>
        </c:marker>
      </c:pivotFmt>
      <c:pivotFmt>
        <c:idx val="109"/>
        <c:spPr>
          <a:solidFill>
            <a:schemeClr val="accent1"/>
          </a:solidFill>
          <a:ln>
            <a:noFill/>
          </a:ln>
          <a:effectLst/>
        </c:spPr>
        <c:marker>
          <c:symbol val="none"/>
        </c:marker>
      </c:pivotFmt>
      <c:pivotFmt>
        <c:idx val="110"/>
        <c:spPr>
          <a:solidFill>
            <a:schemeClr val="accent1"/>
          </a:solidFill>
          <a:ln>
            <a:noFill/>
          </a:ln>
          <a:effectLst/>
        </c:spPr>
        <c:marker>
          <c:symbol val="none"/>
        </c:marker>
      </c:pivotFmt>
      <c:pivotFmt>
        <c:idx val="111"/>
        <c:spPr>
          <a:solidFill>
            <a:schemeClr val="accent1"/>
          </a:solidFill>
          <a:ln>
            <a:noFill/>
          </a:ln>
          <a:effectLst/>
        </c:spPr>
        <c:marker>
          <c:symbol val="none"/>
        </c:marker>
      </c:pivotFmt>
      <c:pivotFmt>
        <c:idx val="112"/>
        <c:spPr>
          <a:solidFill>
            <a:schemeClr val="accent1"/>
          </a:solidFill>
          <a:ln>
            <a:noFill/>
          </a:ln>
          <a:effectLst/>
        </c:spPr>
        <c:marker>
          <c:symbol val="none"/>
        </c:marker>
      </c:pivotFmt>
      <c:pivotFmt>
        <c:idx val="113"/>
        <c:spPr>
          <a:solidFill>
            <a:schemeClr val="accent1"/>
          </a:solidFill>
          <a:ln>
            <a:noFill/>
          </a:ln>
          <a:effectLst/>
        </c:spPr>
        <c:marker>
          <c:symbol val="none"/>
        </c:marker>
      </c:pivotFmt>
      <c:pivotFmt>
        <c:idx val="114"/>
        <c:spPr>
          <a:solidFill>
            <a:schemeClr val="accent1"/>
          </a:solidFill>
          <a:ln>
            <a:noFill/>
          </a:ln>
          <a:effectLst/>
        </c:spPr>
        <c:marker>
          <c:symbol val="none"/>
        </c:marker>
      </c:pivotFmt>
      <c:pivotFmt>
        <c:idx val="115"/>
        <c:spPr>
          <a:solidFill>
            <a:schemeClr val="accent1"/>
          </a:solidFill>
          <a:ln>
            <a:noFill/>
          </a:ln>
          <a:effectLst/>
        </c:spPr>
        <c:marker>
          <c:symbol val="none"/>
        </c:marker>
      </c:pivotFmt>
      <c:pivotFmt>
        <c:idx val="116"/>
        <c:spPr>
          <a:solidFill>
            <a:schemeClr val="accent1"/>
          </a:solidFill>
          <a:ln>
            <a:noFill/>
          </a:ln>
          <a:effectLst/>
        </c:spPr>
        <c:marker>
          <c:symbol val="none"/>
        </c:marker>
      </c:pivotFmt>
      <c:pivotFmt>
        <c:idx val="117"/>
        <c:spPr>
          <a:solidFill>
            <a:schemeClr val="accent1"/>
          </a:solidFill>
          <a:ln>
            <a:noFill/>
          </a:ln>
          <a:effectLst/>
        </c:spPr>
        <c:marker>
          <c:symbol val="none"/>
        </c:marker>
      </c:pivotFmt>
      <c:pivotFmt>
        <c:idx val="118"/>
        <c:spPr>
          <a:solidFill>
            <a:schemeClr val="accent1"/>
          </a:solidFill>
          <a:ln>
            <a:noFill/>
          </a:ln>
          <a:effectLst/>
        </c:spPr>
        <c:marker>
          <c:symbol val="none"/>
        </c:marker>
      </c:pivotFmt>
      <c:pivotFmt>
        <c:idx val="119"/>
        <c:spPr>
          <a:solidFill>
            <a:schemeClr val="accent1"/>
          </a:solidFill>
          <a:ln>
            <a:noFill/>
          </a:ln>
          <a:effectLst/>
        </c:spPr>
        <c:marker>
          <c:symbol val="none"/>
        </c:marker>
      </c:pivotFmt>
      <c:pivotFmt>
        <c:idx val="1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'Short vs Long'!$B$11:$B$13</c:f>
              <c:strCache>
                <c:ptCount val="1"/>
                <c:pt idx="0">
                  <c:v>1</c:v>
                </c:pt>
              </c:strCache>
            </c:strRef>
          </c:tx>
          <c:spPr>
            <a:solidFill>
              <a:schemeClr val="accent1"/>
            </a:solidFill>
            <a:ln>
              <a:noFill/>
            </a:ln>
            <a:effectLst/>
          </c:spPr>
          <c:invertIfNegative val="0"/>
          <c:cat>
            <c:multiLvlStrRef>
              <c:f>'Short vs Long'!$A$14:$A$25</c:f>
              <c:multiLvlStrCache>
                <c:ptCount val="7"/>
                <c:lvl>
                  <c:pt idx="0">
                    <c:v>Long</c:v>
                  </c:pt>
                  <c:pt idx="1">
                    <c:v>Short</c:v>
                  </c:pt>
                  <c:pt idx="2">
                    <c:v>Long</c:v>
                  </c:pt>
                  <c:pt idx="3">
                    <c:v>Short</c:v>
                  </c:pt>
                  <c:pt idx="4">
                    <c:v>Long</c:v>
                  </c:pt>
                  <c:pt idx="5">
                    <c:v>Short</c:v>
                  </c:pt>
                  <c:pt idx="6">
                    <c:v>Long</c:v>
                  </c:pt>
                </c:lvl>
                <c:lvl>
                  <c:pt idx="0">
                    <c:v>CL</c:v>
                  </c:pt>
                  <c:pt idx="2">
                    <c:v>ES</c:v>
                  </c:pt>
                  <c:pt idx="4">
                    <c:v>NQ</c:v>
                  </c:pt>
                  <c:pt idx="6">
                    <c:v>GC</c:v>
                  </c:pt>
                </c:lvl>
              </c:multiLvlStrCache>
            </c:multiLvlStrRef>
          </c:cat>
          <c:val>
            <c:numRef>
              <c:f>'Short vs Long'!$B$14:$B$25</c:f>
              <c:numCache>
                <c:formatCode>General</c:formatCode>
                <c:ptCount val="7"/>
                <c:pt idx="1">
                  <c:v>1</c:v>
                </c:pt>
                <c:pt idx="2">
                  <c:v>2</c:v>
                </c:pt>
                <c:pt idx="3">
                  <c:v>4</c:v>
                </c:pt>
                <c:pt idx="4">
                  <c:v>2</c:v>
                </c:pt>
              </c:numCache>
            </c:numRef>
          </c:val>
          <c:extLst>
            <c:ext xmlns:c16="http://schemas.microsoft.com/office/drawing/2014/chart" uri="{C3380CC4-5D6E-409C-BE32-E72D297353CC}">
              <c16:uniqueId val="{00000000-3AB9-4514-9295-0046D0C505E2}"/>
            </c:ext>
          </c:extLst>
        </c:ser>
        <c:ser>
          <c:idx val="1"/>
          <c:order val="1"/>
          <c:tx>
            <c:strRef>
              <c:f>'Short vs Long'!$C$11:$C$13</c:f>
              <c:strCache>
                <c:ptCount val="1"/>
                <c:pt idx="0">
                  <c:v>12</c:v>
                </c:pt>
              </c:strCache>
            </c:strRef>
          </c:tx>
          <c:spPr>
            <a:solidFill>
              <a:schemeClr val="accent2"/>
            </a:solidFill>
            <a:ln>
              <a:noFill/>
            </a:ln>
            <a:effectLst/>
          </c:spPr>
          <c:invertIfNegative val="0"/>
          <c:cat>
            <c:multiLvlStrRef>
              <c:f>'Short vs Long'!$A$14:$A$25</c:f>
              <c:multiLvlStrCache>
                <c:ptCount val="7"/>
                <c:lvl>
                  <c:pt idx="0">
                    <c:v>Long</c:v>
                  </c:pt>
                  <c:pt idx="1">
                    <c:v>Short</c:v>
                  </c:pt>
                  <c:pt idx="2">
                    <c:v>Long</c:v>
                  </c:pt>
                  <c:pt idx="3">
                    <c:v>Short</c:v>
                  </c:pt>
                  <c:pt idx="4">
                    <c:v>Long</c:v>
                  </c:pt>
                  <c:pt idx="5">
                    <c:v>Short</c:v>
                  </c:pt>
                  <c:pt idx="6">
                    <c:v>Long</c:v>
                  </c:pt>
                </c:lvl>
                <c:lvl>
                  <c:pt idx="0">
                    <c:v>CL</c:v>
                  </c:pt>
                  <c:pt idx="2">
                    <c:v>ES</c:v>
                  </c:pt>
                  <c:pt idx="4">
                    <c:v>NQ</c:v>
                  </c:pt>
                  <c:pt idx="6">
                    <c:v>GC</c:v>
                  </c:pt>
                </c:lvl>
              </c:multiLvlStrCache>
            </c:multiLvlStrRef>
          </c:cat>
          <c:val>
            <c:numRef>
              <c:f>'Short vs Long'!$C$14:$C$25</c:f>
              <c:numCache>
                <c:formatCode>General</c:formatCode>
                <c:ptCount val="7"/>
                <c:pt idx="0">
                  <c:v>2</c:v>
                </c:pt>
                <c:pt idx="1">
                  <c:v>1</c:v>
                </c:pt>
                <c:pt idx="2">
                  <c:v>1</c:v>
                </c:pt>
                <c:pt idx="4">
                  <c:v>3</c:v>
                </c:pt>
                <c:pt idx="5">
                  <c:v>2</c:v>
                </c:pt>
                <c:pt idx="6">
                  <c:v>1</c:v>
                </c:pt>
              </c:numCache>
            </c:numRef>
          </c:val>
          <c:extLst>
            <c:ext xmlns:c16="http://schemas.microsoft.com/office/drawing/2014/chart" uri="{C3380CC4-5D6E-409C-BE32-E72D297353CC}">
              <c16:uniqueId val="{00000001-3AB9-4514-9295-0046D0C505E2}"/>
            </c:ext>
          </c:extLst>
        </c:ser>
        <c:dLbls>
          <c:showLegendKey val="0"/>
          <c:showVal val="0"/>
          <c:showCatName val="0"/>
          <c:showSerName val="0"/>
          <c:showPercent val="0"/>
          <c:showBubbleSize val="0"/>
        </c:dLbls>
        <c:gapWidth val="219"/>
        <c:overlap val="-27"/>
        <c:axId val="688290240"/>
        <c:axId val="688285976"/>
      </c:barChart>
      <c:catAx>
        <c:axId val="68829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285976"/>
        <c:crosses val="autoZero"/>
        <c:auto val="1"/>
        <c:lblAlgn val="ctr"/>
        <c:lblOffset val="100"/>
        <c:noMultiLvlLbl val="0"/>
      </c:catAx>
      <c:valAx>
        <c:axId val="688285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290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jpe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jpeg"/><Relationship Id="rId11" Type="http://schemas.openxmlformats.org/officeDocument/2006/relationships/image" Target="../media/image13.png"/><Relationship Id="rId5" Type="http://schemas.openxmlformats.org/officeDocument/2006/relationships/image" Target="../media/image7.jpe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6.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67854</xdr:colOff>
      <xdr:row>37</xdr:row>
      <xdr:rowOff>145403</xdr:rowOff>
    </xdr:to>
    <xdr:pic>
      <xdr:nvPicPr>
        <xdr:cNvPr id="2" name="Picture 1">
          <a:extLst>
            <a:ext uri="{FF2B5EF4-FFF2-40B4-BE49-F238E27FC236}">
              <a16:creationId xmlns:a16="http://schemas.microsoft.com/office/drawing/2014/main" id="{9D2123B1-2627-468C-B64A-97F9660CACBB}"/>
            </a:ext>
          </a:extLst>
        </xdr:cNvPr>
        <xdr:cNvPicPr>
          <a:picLocks noChangeAspect="1"/>
        </xdr:cNvPicPr>
      </xdr:nvPicPr>
      <xdr:blipFill rotWithShape="1">
        <a:blip xmlns:r="http://schemas.openxmlformats.org/officeDocument/2006/relationships" r:embed="rId1"/>
        <a:srcRect t="2648"/>
        <a:stretch/>
      </xdr:blipFill>
      <xdr:spPr>
        <a:xfrm>
          <a:off x="0" y="190500"/>
          <a:ext cx="9211854" cy="70034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657225</xdr:colOff>
      <xdr:row>8</xdr:row>
      <xdr:rowOff>314325</xdr:rowOff>
    </xdr:to>
    <mc:AlternateContent xmlns:mc="http://schemas.openxmlformats.org/markup-compatibility/2006" xmlns:a14="http://schemas.microsoft.com/office/drawing/2010/main">
      <mc:Choice Requires="a14">
        <xdr:graphicFrame macro="">
          <xdr:nvGraphicFramePr>
            <xdr:cNvPr id="6" name="Asset">
              <a:extLst>
                <a:ext uri="{FF2B5EF4-FFF2-40B4-BE49-F238E27FC236}">
                  <a16:creationId xmlns:a16="http://schemas.microsoft.com/office/drawing/2014/main" id="{7D7963A7-51EE-45C8-87FA-848D7A341616}"/>
                </a:ext>
              </a:extLst>
            </xdr:cNvPr>
            <xdr:cNvGraphicFramePr/>
          </xdr:nvGraphicFramePr>
          <xdr:xfrm>
            <a:off x="0" y="0"/>
            <a:ext cx="0" cy="0"/>
          </xdr:xfrm>
          <a:graphic>
            <a:graphicData uri="http://schemas.microsoft.com/office/drawing/2010/slicer">
              <sle:slicer xmlns:sle="http://schemas.microsoft.com/office/drawing/2010/slicer" name="Asset"/>
            </a:graphicData>
          </a:graphic>
        </xdr:graphicFrame>
      </mc:Choice>
      <mc:Fallback xmlns="">
        <xdr:sp macro="" textlink="">
          <xdr:nvSpPr>
            <xdr:cNvPr id="0" name=""/>
            <xdr:cNvSpPr>
              <a:spLocks noTextEdit="1"/>
            </xdr:cNvSpPr>
          </xdr:nvSpPr>
          <xdr:spPr>
            <a:xfrm>
              <a:off x="66675" y="1"/>
              <a:ext cx="1828800" cy="18383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333375</xdr:colOff>
      <xdr:row>0</xdr:row>
      <xdr:rowOff>0</xdr:rowOff>
    </xdr:from>
    <xdr:to>
      <xdr:col>10</xdr:col>
      <xdr:colOff>257175</xdr:colOff>
      <xdr:row>8</xdr:row>
      <xdr:rowOff>295275</xdr:rowOff>
    </xdr:to>
    <mc:AlternateContent xmlns:mc="http://schemas.openxmlformats.org/markup-compatibility/2006" xmlns:a14="http://schemas.microsoft.com/office/drawing/2010/main">
      <mc:Choice Requires="a14">
        <xdr:graphicFrame macro="">
          <xdr:nvGraphicFramePr>
            <xdr:cNvPr id="7" name="Week">
              <a:extLst>
                <a:ext uri="{FF2B5EF4-FFF2-40B4-BE49-F238E27FC236}">
                  <a16:creationId xmlns:a16="http://schemas.microsoft.com/office/drawing/2014/main" id="{C6611A65-7DBE-43A0-A8C5-6B00FE271558}"/>
                </a:ext>
              </a:extLst>
            </xdr:cNvPr>
            <xdr:cNvGraphicFramePr/>
          </xdr:nvGraphicFramePr>
          <xdr:xfrm>
            <a:off x="0" y="0"/>
            <a:ext cx="0" cy="0"/>
          </xdr:xfrm>
          <a:graphic>
            <a:graphicData uri="http://schemas.microsoft.com/office/drawing/2010/slicer">
              <sle:slicer xmlns:sle="http://schemas.microsoft.com/office/drawing/2010/slicer" name="Week"/>
            </a:graphicData>
          </a:graphic>
        </xdr:graphicFrame>
      </mc:Choice>
      <mc:Fallback xmlns="">
        <xdr:sp macro="" textlink="">
          <xdr:nvSpPr>
            <xdr:cNvPr id="0" name=""/>
            <xdr:cNvSpPr>
              <a:spLocks noTextEdit="1"/>
            </xdr:cNvSpPr>
          </xdr:nvSpPr>
          <xdr:spPr>
            <a:xfrm>
              <a:off x="4076700" y="0"/>
              <a:ext cx="1828800" cy="18383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257175</xdr:colOff>
      <xdr:row>0</xdr:row>
      <xdr:rowOff>0</xdr:rowOff>
    </xdr:from>
    <xdr:to>
      <xdr:col>17</xdr:col>
      <xdr:colOff>457200</xdr:colOff>
      <xdr:row>8</xdr:row>
      <xdr:rowOff>304800</xdr:rowOff>
    </xdr:to>
    <mc:AlternateContent xmlns:mc="http://schemas.openxmlformats.org/markup-compatibility/2006" xmlns:a14="http://schemas.microsoft.com/office/drawing/2010/main">
      <mc:Choice Requires="a14">
        <xdr:graphicFrame macro="">
          <xdr:nvGraphicFramePr>
            <xdr:cNvPr id="8" name="Day">
              <a:extLst>
                <a:ext uri="{FF2B5EF4-FFF2-40B4-BE49-F238E27FC236}">
                  <a16:creationId xmlns:a16="http://schemas.microsoft.com/office/drawing/2014/main" id="{B2B02158-DB08-46D6-B8DD-C7F945ED34A9}"/>
                </a:ext>
              </a:extLst>
            </xdr:cNvPr>
            <xdr:cNvGraphicFramePr/>
          </xdr:nvGraphicFramePr>
          <xdr:xfrm>
            <a:off x="0" y="0"/>
            <a:ext cx="0" cy="0"/>
          </xdr:xfrm>
          <a:graphic>
            <a:graphicData uri="http://schemas.microsoft.com/office/drawing/2010/slicer">
              <sle:slicer xmlns:sle="http://schemas.microsoft.com/office/drawing/2010/slicer" name="Day"/>
            </a:graphicData>
          </a:graphic>
        </xdr:graphicFrame>
      </mc:Choice>
      <mc:Fallback xmlns="">
        <xdr:sp macro="" textlink="">
          <xdr:nvSpPr>
            <xdr:cNvPr id="0" name=""/>
            <xdr:cNvSpPr>
              <a:spLocks noTextEdit="1"/>
            </xdr:cNvSpPr>
          </xdr:nvSpPr>
          <xdr:spPr>
            <a:xfrm>
              <a:off x="8496300" y="0"/>
              <a:ext cx="13335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171450</xdr:colOff>
      <xdr:row>0</xdr:row>
      <xdr:rowOff>0</xdr:rowOff>
    </xdr:from>
    <xdr:to>
      <xdr:col>15</xdr:col>
      <xdr:colOff>76200</xdr:colOff>
      <xdr:row>8</xdr:row>
      <xdr:rowOff>304800</xdr:rowOff>
    </xdr:to>
    <mc:AlternateContent xmlns:mc="http://schemas.openxmlformats.org/markup-compatibility/2006" xmlns:a14="http://schemas.microsoft.com/office/drawing/2010/main">
      <mc:Choice Requires="a14">
        <xdr:graphicFrame macro="">
          <xdr:nvGraphicFramePr>
            <xdr:cNvPr id="9" name="Date">
              <a:extLst>
                <a:ext uri="{FF2B5EF4-FFF2-40B4-BE49-F238E27FC236}">
                  <a16:creationId xmlns:a16="http://schemas.microsoft.com/office/drawing/2014/main" id="{8EC703B0-138C-4ED6-9FDF-B958706F75E3}"/>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6534150" y="0"/>
              <a:ext cx="18288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24</xdr:row>
      <xdr:rowOff>123825</xdr:rowOff>
    </xdr:from>
    <xdr:to>
      <xdr:col>18</xdr:col>
      <xdr:colOff>76201</xdr:colOff>
      <xdr:row>42</xdr:row>
      <xdr:rowOff>166687</xdr:rowOff>
    </xdr:to>
    <xdr:graphicFrame macro="">
      <xdr:nvGraphicFramePr>
        <xdr:cNvPr id="13" name="Chart 12">
          <a:extLst>
            <a:ext uri="{FF2B5EF4-FFF2-40B4-BE49-F238E27FC236}">
              <a16:creationId xmlns:a16="http://schemas.microsoft.com/office/drawing/2014/main" id="{C14FFE15-EAB2-4AA8-B73E-F79ED690AF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219075</xdr:colOff>
      <xdr:row>0</xdr:row>
      <xdr:rowOff>1</xdr:rowOff>
    </xdr:from>
    <xdr:to>
      <xdr:col>5</xdr:col>
      <xdr:colOff>438150</xdr:colOff>
      <xdr:row>8</xdr:row>
      <xdr:rowOff>304801</xdr:rowOff>
    </xdr:to>
    <mc:AlternateContent xmlns:mc="http://schemas.openxmlformats.org/markup-compatibility/2006" xmlns:a14="http://schemas.microsoft.com/office/drawing/2010/main">
      <mc:Choice Requires="a14">
        <xdr:graphicFrame macro="">
          <xdr:nvGraphicFramePr>
            <xdr:cNvPr id="15" name="Month">
              <a:extLst>
                <a:ext uri="{FF2B5EF4-FFF2-40B4-BE49-F238E27FC236}">
                  <a16:creationId xmlns:a16="http://schemas.microsoft.com/office/drawing/2014/main" id="{BE081B86-946F-4902-BD43-366B222FE19C}"/>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2181225" y="1"/>
              <a:ext cx="18288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18</xdr:col>
      <xdr:colOff>228600</xdr:colOff>
      <xdr:row>0</xdr:row>
      <xdr:rowOff>0</xdr:rowOff>
    </xdr:from>
    <xdr:to>
      <xdr:col>20</xdr:col>
      <xdr:colOff>704850</xdr:colOff>
      <xdr:row>5</xdr:row>
      <xdr:rowOff>19050</xdr:rowOff>
    </xdr:to>
    <mc:AlternateContent xmlns:mc="http://schemas.openxmlformats.org/markup-compatibility/2006" xmlns:a14="http://schemas.microsoft.com/office/drawing/2010/main">
      <mc:Choice Requires="a14">
        <xdr:graphicFrame macro="">
          <xdr:nvGraphicFramePr>
            <xdr:cNvPr id="16" name="Short / Long">
              <a:extLst>
                <a:ext uri="{FF2B5EF4-FFF2-40B4-BE49-F238E27FC236}">
                  <a16:creationId xmlns:a16="http://schemas.microsoft.com/office/drawing/2014/main" id="{D63225C6-B3B4-4954-8995-C892E536BD58}"/>
                </a:ext>
              </a:extLst>
            </xdr:cNvPr>
            <xdr:cNvGraphicFramePr/>
          </xdr:nvGraphicFramePr>
          <xdr:xfrm>
            <a:off x="0" y="0"/>
            <a:ext cx="0" cy="0"/>
          </xdr:xfrm>
          <a:graphic>
            <a:graphicData uri="http://schemas.microsoft.com/office/drawing/2010/slicer">
              <sle:slicer xmlns:sle="http://schemas.microsoft.com/office/drawing/2010/slicer" name="Short / Long"/>
            </a:graphicData>
          </a:graphic>
        </xdr:graphicFrame>
      </mc:Choice>
      <mc:Fallback xmlns="">
        <xdr:sp macro="" textlink="">
          <xdr:nvSpPr>
            <xdr:cNvPr id="0" name=""/>
            <xdr:cNvSpPr>
              <a:spLocks noTextEdit="1"/>
            </xdr:cNvSpPr>
          </xdr:nvSpPr>
          <xdr:spPr>
            <a:xfrm>
              <a:off x="9925050" y="0"/>
              <a:ext cx="1828800" cy="9715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266700</xdr:colOff>
      <xdr:row>0</xdr:row>
      <xdr:rowOff>0</xdr:rowOff>
    </xdr:from>
    <xdr:to>
      <xdr:col>23</xdr:col>
      <xdr:colOff>133350</xdr:colOff>
      <xdr:row>8</xdr:row>
      <xdr:rowOff>31102</xdr:rowOff>
    </xdr:to>
    <xdr:pic>
      <xdr:nvPicPr>
        <xdr:cNvPr id="2" name="Picture 1">
          <a:extLst>
            <a:ext uri="{FF2B5EF4-FFF2-40B4-BE49-F238E27FC236}">
              <a16:creationId xmlns:a16="http://schemas.microsoft.com/office/drawing/2014/main" id="{EB5C6224-2070-4A0E-8D71-E79B1E9449A8}"/>
            </a:ext>
          </a:extLst>
        </xdr:cNvPr>
        <xdr:cNvPicPr>
          <a:picLocks noChangeAspect="1"/>
        </xdr:cNvPicPr>
      </xdr:nvPicPr>
      <xdr:blipFill>
        <a:blip xmlns:r="http://schemas.openxmlformats.org/officeDocument/2006/relationships" r:embed="rId2"/>
        <a:stretch>
          <a:fillRect/>
        </a:stretch>
      </xdr:blipFill>
      <xdr:spPr>
        <a:xfrm>
          <a:off x="12172950" y="0"/>
          <a:ext cx="1219200" cy="1555102"/>
        </a:xfrm>
        <a:prstGeom prst="rect">
          <a:avLst/>
        </a:prstGeom>
        <a:ln w="50800" cmpd="sng">
          <a:solidFill>
            <a:srgbClr val="FF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180975</xdr:colOff>
      <xdr:row>9</xdr:row>
      <xdr:rowOff>9525</xdr:rowOff>
    </xdr:to>
    <mc:AlternateContent xmlns:mc="http://schemas.openxmlformats.org/markup-compatibility/2006" xmlns:a14="http://schemas.microsoft.com/office/drawing/2010/main">
      <mc:Choice Requires="a14">
        <xdr:graphicFrame macro="">
          <xdr:nvGraphicFramePr>
            <xdr:cNvPr id="2" name="Asset 1">
              <a:extLst>
                <a:ext uri="{FF2B5EF4-FFF2-40B4-BE49-F238E27FC236}">
                  <a16:creationId xmlns:a16="http://schemas.microsoft.com/office/drawing/2014/main" id="{B9D64268-5B8C-49AF-8CB3-4037DC47672C}"/>
                </a:ext>
              </a:extLst>
            </xdr:cNvPr>
            <xdr:cNvGraphicFramePr/>
          </xdr:nvGraphicFramePr>
          <xdr:xfrm>
            <a:off x="0" y="0"/>
            <a:ext cx="0" cy="0"/>
          </xdr:xfrm>
          <a:graphic>
            <a:graphicData uri="http://schemas.microsoft.com/office/drawing/2010/slicer">
              <sle:slicer xmlns:sle="http://schemas.microsoft.com/office/drawing/2010/slicer" name="Asset 1"/>
            </a:graphicData>
          </a:graphic>
        </xdr:graphicFrame>
      </mc:Choice>
      <mc:Fallback xmlns="">
        <xdr:sp macro="" textlink="">
          <xdr:nvSpPr>
            <xdr:cNvPr id="0" name=""/>
            <xdr:cNvSpPr>
              <a:spLocks noTextEdit="1"/>
            </xdr:cNvSpPr>
          </xdr:nvSpPr>
          <xdr:spPr>
            <a:xfrm>
              <a:off x="66675" y="1"/>
              <a:ext cx="1047750" cy="18383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238124</xdr:colOff>
      <xdr:row>0</xdr:row>
      <xdr:rowOff>0</xdr:rowOff>
    </xdr:from>
    <xdr:to>
      <xdr:col>14</xdr:col>
      <xdr:colOff>371474</xdr:colOff>
      <xdr:row>9</xdr:row>
      <xdr:rowOff>9524</xdr:rowOff>
    </xdr:to>
    <mc:AlternateContent xmlns:mc="http://schemas.openxmlformats.org/markup-compatibility/2006" xmlns:a14="http://schemas.microsoft.com/office/drawing/2010/main">
      <mc:Choice Requires="a14">
        <xdr:graphicFrame macro="">
          <xdr:nvGraphicFramePr>
            <xdr:cNvPr id="3" name="Week 1">
              <a:extLst>
                <a:ext uri="{FF2B5EF4-FFF2-40B4-BE49-F238E27FC236}">
                  <a16:creationId xmlns:a16="http://schemas.microsoft.com/office/drawing/2014/main" id="{638878C7-46EF-4E10-95B6-755F57DBB27E}"/>
                </a:ext>
              </a:extLst>
            </xdr:cNvPr>
            <xdr:cNvGraphicFramePr/>
          </xdr:nvGraphicFramePr>
          <xdr:xfrm>
            <a:off x="0" y="0"/>
            <a:ext cx="0" cy="0"/>
          </xdr:xfrm>
          <a:graphic>
            <a:graphicData uri="http://schemas.microsoft.com/office/drawing/2010/slicer">
              <sle:slicer xmlns:sle="http://schemas.microsoft.com/office/drawing/2010/slicer" name="Week 1"/>
            </a:graphicData>
          </a:graphic>
        </xdr:graphicFrame>
      </mc:Choice>
      <mc:Fallback xmlns="">
        <xdr:sp macro="" textlink="">
          <xdr:nvSpPr>
            <xdr:cNvPr id="0" name=""/>
            <xdr:cNvSpPr>
              <a:spLocks noTextEdit="1"/>
            </xdr:cNvSpPr>
          </xdr:nvSpPr>
          <xdr:spPr>
            <a:xfrm>
              <a:off x="4143374" y="0"/>
              <a:ext cx="2009775" cy="18383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323850</xdr:colOff>
      <xdr:row>0</xdr:row>
      <xdr:rowOff>0</xdr:rowOff>
    </xdr:from>
    <xdr:to>
      <xdr:col>19</xdr:col>
      <xdr:colOff>228600</xdr:colOff>
      <xdr:row>9</xdr:row>
      <xdr:rowOff>0</xdr:rowOff>
    </xdr:to>
    <mc:AlternateContent xmlns:mc="http://schemas.openxmlformats.org/markup-compatibility/2006" xmlns:a14="http://schemas.microsoft.com/office/drawing/2010/main">
      <mc:Choice Requires="a14">
        <xdr:graphicFrame macro="">
          <xdr:nvGraphicFramePr>
            <xdr:cNvPr id="4" name="Day 1">
              <a:extLst>
                <a:ext uri="{FF2B5EF4-FFF2-40B4-BE49-F238E27FC236}">
                  <a16:creationId xmlns:a16="http://schemas.microsoft.com/office/drawing/2014/main" id="{7849393B-1044-4562-926C-0234B54E336C}"/>
                </a:ext>
              </a:extLst>
            </xdr:cNvPr>
            <xdr:cNvGraphicFramePr/>
          </xdr:nvGraphicFramePr>
          <xdr:xfrm>
            <a:off x="0" y="0"/>
            <a:ext cx="0" cy="0"/>
          </xdr:xfrm>
          <a:graphic>
            <a:graphicData uri="http://schemas.microsoft.com/office/drawing/2010/slicer">
              <sle:slicer xmlns:sle="http://schemas.microsoft.com/office/drawing/2010/slicer" name="Day 1"/>
            </a:graphicData>
          </a:graphic>
        </xdr:graphicFrame>
      </mc:Choice>
      <mc:Fallback xmlns="">
        <xdr:sp macro="" textlink="">
          <xdr:nvSpPr>
            <xdr:cNvPr id="0" name=""/>
            <xdr:cNvSpPr>
              <a:spLocks noTextEdit="1"/>
            </xdr:cNvSpPr>
          </xdr:nvSpPr>
          <xdr:spPr>
            <a:xfrm>
              <a:off x="9305925" y="0"/>
              <a:ext cx="13335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771525</xdr:colOff>
      <xdr:row>0</xdr:row>
      <xdr:rowOff>0</xdr:rowOff>
    </xdr:from>
    <xdr:to>
      <xdr:col>15</xdr:col>
      <xdr:colOff>676275</xdr:colOff>
      <xdr:row>9</xdr:row>
      <xdr:rowOff>0</xdr:rowOff>
    </xdr:to>
    <mc:AlternateContent xmlns:mc="http://schemas.openxmlformats.org/markup-compatibility/2006" xmlns:a14="http://schemas.microsoft.com/office/drawing/2010/main">
      <mc:Choice Requires="a14">
        <xdr:graphicFrame macro="">
          <xdr:nvGraphicFramePr>
            <xdr:cNvPr id="5" name="Date 1">
              <a:extLst>
                <a:ext uri="{FF2B5EF4-FFF2-40B4-BE49-F238E27FC236}">
                  <a16:creationId xmlns:a16="http://schemas.microsoft.com/office/drawing/2014/main" id="{82994E55-625F-49EA-94B5-1149023AB850}"/>
                </a:ext>
              </a:extLst>
            </xdr:cNvPr>
            <xdr:cNvGraphicFramePr/>
          </xdr:nvGraphicFramePr>
          <xdr:xfrm>
            <a:off x="0" y="0"/>
            <a:ext cx="0" cy="0"/>
          </xdr:xfrm>
          <a:graphic>
            <a:graphicData uri="http://schemas.microsoft.com/office/drawing/2010/slicer">
              <sle:slicer xmlns:sle="http://schemas.microsoft.com/office/drawing/2010/slicer" name="Date 1"/>
            </a:graphicData>
          </a:graphic>
        </xdr:graphicFrame>
      </mc:Choice>
      <mc:Fallback xmlns="">
        <xdr:sp macro="" textlink="">
          <xdr:nvSpPr>
            <xdr:cNvPr id="0" name=""/>
            <xdr:cNvSpPr>
              <a:spLocks noTextEdit="1"/>
            </xdr:cNvSpPr>
          </xdr:nvSpPr>
          <xdr:spPr>
            <a:xfrm>
              <a:off x="6553200" y="0"/>
              <a:ext cx="18288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24</xdr:row>
      <xdr:rowOff>90487</xdr:rowOff>
    </xdr:from>
    <xdr:to>
      <xdr:col>17</xdr:col>
      <xdr:colOff>95250</xdr:colOff>
      <xdr:row>38</xdr:row>
      <xdr:rowOff>166687</xdr:rowOff>
    </xdr:to>
    <xdr:graphicFrame macro="">
      <xdr:nvGraphicFramePr>
        <xdr:cNvPr id="6" name="Chart 5">
          <a:extLst>
            <a:ext uri="{FF2B5EF4-FFF2-40B4-BE49-F238E27FC236}">
              <a16:creationId xmlns:a16="http://schemas.microsoft.com/office/drawing/2014/main" id="{A383680D-95D0-4904-81D4-0509199EA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847725</xdr:colOff>
      <xdr:row>0</xdr:row>
      <xdr:rowOff>1</xdr:rowOff>
    </xdr:from>
    <xdr:to>
      <xdr:col>5</xdr:col>
      <xdr:colOff>190500</xdr:colOff>
      <xdr:row>9</xdr:row>
      <xdr:rowOff>1</xdr:rowOff>
    </xdr:to>
    <mc:AlternateContent xmlns:mc="http://schemas.openxmlformats.org/markup-compatibility/2006" xmlns:a14="http://schemas.microsoft.com/office/drawing/2010/main">
      <mc:Choice Requires="a14">
        <xdr:graphicFrame macro="">
          <xdr:nvGraphicFramePr>
            <xdr:cNvPr id="8" name="Month 1">
              <a:extLst>
                <a:ext uri="{FF2B5EF4-FFF2-40B4-BE49-F238E27FC236}">
                  <a16:creationId xmlns:a16="http://schemas.microsoft.com/office/drawing/2014/main" id="{59E3967C-46A1-42C8-8E6B-982A3C50498C}"/>
                </a:ext>
              </a:extLst>
            </xdr:cNvPr>
            <xdr:cNvGraphicFramePr/>
          </xdr:nvGraphicFramePr>
          <xdr:xfrm>
            <a:off x="0" y="0"/>
            <a:ext cx="0" cy="0"/>
          </xdr:xfrm>
          <a:graphic>
            <a:graphicData uri="http://schemas.microsoft.com/office/drawing/2010/slicer">
              <sle:slicer xmlns:sle="http://schemas.microsoft.com/office/drawing/2010/slicer" name="Month 1"/>
            </a:graphicData>
          </a:graphic>
        </xdr:graphicFrame>
      </mc:Choice>
      <mc:Fallback xmlns="">
        <xdr:sp macro="" textlink="">
          <xdr:nvSpPr>
            <xdr:cNvPr id="0" name=""/>
            <xdr:cNvSpPr>
              <a:spLocks noTextEdit="1"/>
            </xdr:cNvSpPr>
          </xdr:nvSpPr>
          <xdr:spPr>
            <a:xfrm>
              <a:off x="1724025" y="1"/>
              <a:ext cx="18288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314325</xdr:colOff>
      <xdr:row>0</xdr:row>
      <xdr:rowOff>0</xdr:rowOff>
    </xdr:from>
    <xdr:to>
      <xdr:col>23</xdr:col>
      <xdr:colOff>361950</xdr:colOff>
      <xdr:row>5</xdr:row>
      <xdr:rowOff>28575</xdr:rowOff>
    </xdr:to>
    <mc:AlternateContent xmlns:mc="http://schemas.openxmlformats.org/markup-compatibility/2006" xmlns:a14="http://schemas.microsoft.com/office/drawing/2010/main">
      <mc:Choice Requires="a14">
        <xdr:graphicFrame macro="">
          <xdr:nvGraphicFramePr>
            <xdr:cNvPr id="9" name="Short&#10;Long 1">
              <a:extLst>
                <a:ext uri="{FF2B5EF4-FFF2-40B4-BE49-F238E27FC236}">
                  <a16:creationId xmlns:a16="http://schemas.microsoft.com/office/drawing/2014/main" id="{B0A49082-7E1D-484A-AF8D-D687AC9C3B35}"/>
                </a:ext>
              </a:extLst>
            </xdr:cNvPr>
            <xdr:cNvGraphicFramePr/>
          </xdr:nvGraphicFramePr>
          <xdr:xfrm>
            <a:off x="0" y="0"/>
            <a:ext cx="0" cy="0"/>
          </xdr:xfrm>
          <a:graphic>
            <a:graphicData uri="http://schemas.microsoft.com/office/drawing/2010/slicer">
              <sle:slicer xmlns:sle="http://schemas.microsoft.com/office/drawing/2010/slicer" name="Short&#10;Long 1"/>
            </a:graphicData>
          </a:graphic>
        </xdr:graphicFrame>
      </mc:Choice>
      <mc:Fallback xmlns="">
        <xdr:sp macro="" textlink="">
          <xdr:nvSpPr>
            <xdr:cNvPr id="0" name=""/>
            <xdr:cNvSpPr>
              <a:spLocks noTextEdit="1"/>
            </xdr:cNvSpPr>
          </xdr:nvSpPr>
          <xdr:spPr>
            <a:xfrm>
              <a:off x="11087100" y="0"/>
              <a:ext cx="1476375" cy="981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180975</xdr:colOff>
      <xdr:row>9</xdr:row>
      <xdr:rowOff>9525</xdr:rowOff>
    </xdr:to>
    <mc:AlternateContent xmlns:mc="http://schemas.openxmlformats.org/markup-compatibility/2006" xmlns:a14="http://schemas.microsoft.com/office/drawing/2010/main">
      <mc:Choice Requires="a14">
        <xdr:graphicFrame macro="">
          <xdr:nvGraphicFramePr>
            <xdr:cNvPr id="2" name="Asset 2">
              <a:extLst>
                <a:ext uri="{FF2B5EF4-FFF2-40B4-BE49-F238E27FC236}">
                  <a16:creationId xmlns:a16="http://schemas.microsoft.com/office/drawing/2014/main" id="{B7AFAE9A-F040-4EA7-949B-1A68A5DB49E1}"/>
                </a:ext>
              </a:extLst>
            </xdr:cNvPr>
            <xdr:cNvGraphicFramePr/>
          </xdr:nvGraphicFramePr>
          <xdr:xfrm>
            <a:off x="0" y="0"/>
            <a:ext cx="0" cy="0"/>
          </xdr:xfrm>
          <a:graphic>
            <a:graphicData uri="http://schemas.microsoft.com/office/drawing/2010/slicer">
              <sle:slicer xmlns:sle="http://schemas.microsoft.com/office/drawing/2010/slicer" name="Asset 2"/>
            </a:graphicData>
          </a:graphic>
        </xdr:graphicFrame>
      </mc:Choice>
      <mc:Fallback xmlns="">
        <xdr:sp macro="" textlink="">
          <xdr:nvSpPr>
            <xdr:cNvPr id="0" name=""/>
            <xdr:cNvSpPr>
              <a:spLocks noTextEdit="1"/>
            </xdr:cNvSpPr>
          </xdr:nvSpPr>
          <xdr:spPr>
            <a:xfrm>
              <a:off x="66675" y="1"/>
              <a:ext cx="1047750" cy="18383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238124</xdr:colOff>
      <xdr:row>0</xdr:row>
      <xdr:rowOff>0</xdr:rowOff>
    </xdr:from>
    <xdr:to>
      <xdr:col>14</xdr:col>
      <xdr:colOff>371474</xdr:colOff>
      <xdr:row>9</xdr:row>
      <xdr:rowOff>9524</xdr:rowOff>
    </xdr:to>
    <mc:AlternateContent xmlns:mc="http://schemas.openxmlformats.org/markup-compatibility/2006" xmlns:a14="http://schemas.microsoft.com/office/drawing/2010/main">
      <mc:Choice Requires="a14">
        <xdr:graphicFrame macro="">
          <xdr:nvGraphicFramePr>
            <xdr:cNvPr id="3" name="Week 2">
              <a:extLst>
                <a:ext uri="{FF2B5EF4-FFF2-40B4-BE49-F238E27FC236}">
                  <a16:creationId xmlns:a16="http://schemas.microsoft.com/office/drawing/2014/main" id="{70182D1F-5197-4032-873C-6F67A12B54D0}"/>
                </a:ext>
              </a:extLst>
            </xdr:cNvPr>
            <xdr:cNvGraphicFramePr/>
          </xdr:nvGraphicFramePr>
          <xdr:xfrm>
            <a:off x="0" y="0"/>
            <a:ext cx="0" cy="0"/>
          </xdr:xfrm>
          <a:graphic>
            <a:graphicData uri="http://schemas.microsoft.com/office/drawing/2010/slicer">
              <sle:slicer xmlns:sle="http://schemas.microsoft.com/office/drawing/2010/slicer" name="Week 2"/>
            </a:graphicData>
          </a:graphic>
        </xdr:graphicFrame>
      </mc:Choice>
      <mc:Fallback xmlns="">
        <xdr:sp macro="" textlink="">
          <xdr:nvSpPr>
            <xdr:cNvPr id="0" name=""/>
            <xdr:cNvSpPr>
              <a:spLocks noTextEdit="1"/>
            </xdr:cNvSpPr>
          </xdr:nvSpPr>
          <xdr:spPr>
            <a:xfrm>
              <a:off x="4438649" y="0"/>
              <a:ext cx="2009775" cy="18383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323850</xdr:colOff>
      <xdr:row>0</xdr:row>
      <xdr:rowOff>0</xdr:rowOff>
    </xdr:from>
    <xdr:to>
      <xdr:col>19</xdr:col>
      <xdr:colOff>228600</xdr:colOff>
      <xdr:row>9</xdr:row>
      <xdr:rowOff>0</xdr:rowOff>
    </xdr:to>
    <mc:AlternateContent xmlns:mc="http://schemas.openxmlformats.org/markup-compatibility/2006" xmlns:a14="http://schemas.microsoft.com/office/drawing/2010/main">
      <mc:Choice Requires="a14">
        <xdr:graphicFrame macro="">
          <xdr:nvGraphicFramePr>
            <xdr:cNvPr id="4" name="Day 2">
              <a:extLst>
                <a:ext uri="{FF2B5EF4-FFF2-40B4-BE49-F238E27FC236}">
                  <a16:creationId xmlns:a16="http://schemas.microsoft.com/office/drawing/2014/main" id="{A84019BB-B5D7-4E5A-9D1E-E518B73E893B}"/>
                </a:ext>
              </a:extLst>
            </xdr:cNvPr>
            <xdr:cNvGraphicFramePr/>
          </xdr:nvGraphicFramePr>
          <xdr:xfrm>
            <a:off x="0" y="0"/>
            <a:ext cx="0" cy="0"/>
          </xdr:xfrm>
          <a:graphic>
            <a:graphicData uri="http://schemas.microsoft.com/office/drawing/2010/slicer">
              <sle:slicer xmlns:sle="http://schemas.microsoft.com/office/drawing/2010/slicer" name="Day 2"/>
            </a:graphicData>
          </a:graphic>
        </xdr:graphicFrame>
      </mc:Choice>
      <mc:Fallback xmlns="">
        <xdr:sp macro="" textlink="">
          <xdr:nvSpPr>
            <xdr:cNvPr id="0" name=""/>
            <xdr:cNvSpPr>
              <a:spLocks noTextEdit="1"/>
            </xdr:cNvSpPr>
          </xdr:nvSpPr>
          <xdr:spPr>
            <a:xfrm>
              <a:off x="8963025" y="0"/>
              <a:ext cx="13335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180975</xdr:colOff>
      <xdr:row>0</xdr:row>
      <xdr:rowOff>0</xdr:rowOff>
    </xdr:from>
    <xdr:to>
      <xdr:col>16</xdr:col>
      <xdr:colOff>209550</xdr:colOff>
      <xdr:row>9</xdr:row>
      <xdr:rowOff>0</xdr:rowOff>
    </xdr:to>
    <mc:AlternateContent xmlns:mc="http://schemas.openxmlformats.org/markup-compatibility/2006" xmlns:a14="http://schemas.microsoft.com/office/drawing/2010/main">
      <mc:Choice Requires="a14">
        <xdr:graphicFrame macro="">
          <xdr:nvGraphicFramePr>
            <xdr:cNvPr id="5" name="Date 2">
              <a:extLst>
                <a:ext uri="{FF2B5EF4-FFF2-40B4-BE49-F238E27FC236}">
                  <a16:creationId xmlns:a16="http://schemas.microsoft.com/office/drawing/2014/main" id="{9799A6C2-1B6D-42B4-A79B-8355A7445305}"/>
                </a:ext>
              </a:extLst>
            </xdr:cNvPr>
            <xdr:cNvGraphicFramePr/>
          </xdr:nvGraphicFramePr>
          <xdr:xfrm>
            <a:off x="0" y="0"/>
            <a:ext cx="0" cy="0"/>
          </xdr:xfrm>
          <a:graphic>
            <a:graphicData uri="http://schemas.microsoft.com/office/drawing/2010/slicer">
              <sle:slicer xmlns:sle="http://schemas.microsoft.com/office/drawing/2010/slicer" name="Date 2"/>
            </a:graphicData>
          </a:graphic>
        </xdr:graphicFrame>
      </mc:Choice>
      <mc:Fallback xmlns="">
        <xdr:sp macro="" textlink="">
          <xdr:nvSpPr>
            <xdr:cNvPr id="0" name=""/>
            <xdr:cNvSpPr>
              <a:spLocks noTextEdit="1"/>
            </xdr:cNvSpPr>
          </xdr:nvSpPr>
          <xdr:spPr>
            <a:xfrm>
              <a:off x="9877425" y="0"/>
              <a:ext cx="18288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30</xdr:row>
      <xdr:rowOff>100012</xdr:rowOff>
    </xdr:from>
    <xdr:to>
      <xdr:col>17</xdr:col>
      <xdr:colOff>95250</xdr:colOff>
      <xdr:row>44</xdr:row>
      <xdr:rowOff>176212</xdr:rowOff>
    </xdr:to>
    <xdr:graphicFrame macro="">
      <xdr:nvGraphicFramePr>
        <xdr:cNvPr id="6" name="Chart 5">
          <a:extLst>
            <a:ext uri="{FF2B5EF4-FFF2-40B4-BE49-F238E27FC236}">
              <a16:creationId xmlns:a16="http://schemas.microsoft.com/office/drawing/2014/main" id="{F336F9E6-24A9-4C64-B27B-2F4BD43AD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847725</xdr:colOff>
      <xdr:row>0</xdr:row>
      <xdr:rowOff>1</xdr:rowOff>
    </xdr:from>
    <xdr:to>
      <xdr:col>5</xdr:col>
      <xdr:colOff>190500</xdr:colOff>
      <xdr:row>9</xdr:row>
      <xdr:rowOff>1</xdr:rowOff>
    </xdr:to>
    <mc:AlternateContent xmlns:mc="http://schemas.openxmlformats.org/markup-compatibility/2006" xmlns:a14="http://schemas.microsoft.com/office/drawing/2010/main">
      <mc:Choice Requires="a14">
        <xdr:graphicFrame macro="">
          <xdr:nvGraphicFramePr>
            <xdr:cNvPr id="8" name="Month 2">
              <a:extLst>
                <a:ext uri="{FF2B5EF4-FFF2-40B4-BE49-F238E27FC236}">
                  <a16:creationId xmlns:a16="http://schemas.microsoft.com/office/drawing/2014/main" id="{6321E010-3704-4902-9017-C34269279C63}"/>
                </a:ext>
              </a:extLst>
            </xdr:cNvPr>
            <xdr:cNvGraphicFramePr/>
          </xdr:nvGraphicFramePr>
          <xdr:xfrm>
            <a:off x="0" y="0"/>
            <a:ext cx="0" cy="0"/>
          </xdr:xfrm>
          <a:graphic>
            <a:graphicData uri="http://schemas.microsoft.com/office/drawing/2010/slicer">
              <sle:slicer xmlns:sle="http://schemas.microsoft.com/office/drawing/2010/slicer" name="Month 2"/>
            </a:graphicData>
          </a:graphic>
        </xdr:graphicFrame>
      </mc:Choice>
      <mc:Fallback xmlns="">
        <xdr:sp macro="" textlink="">
          <xdr:nvSpPr>
            <xdr:cNvPr id="0" name=""/>
            <xdr:cNvSpPr>
              <a:spLocks noTextEdit="1"/>
            </xdr:cNvSpPr>
          </xdr:nvSpPr>
          <xdr:spPr>
            <a:xfrm>
              <a:off x="1724025" y="1"/>
              <a:ext cx="18288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314325</xdr:colOff>
      <xdr:row>0</xdr:row>
      <xdr:rowOff>0</xdr:rowOff>
    </xdr:from>
    <xdr:to>
      <xdr:col>23</xdr:col>
      <xdr:colOff>361950</xdr:colOff>
      <xdr:row>5</xdr:row>
      <xdr:rowOff>28575</xdr:rowOff>
    </xdr:to>
    <mc:AlternateContent xmlns:mc="http://schemas.openxmlformats.org/markup-compatibility/2006" xmlns:a14="http://schemas.microsoft.com/office/drawing/2010/main">
      <mc:Choice Requires="a14">
        <xdr:graphicFrame macro="">
          <xdr:nvGraphicFramePr>
            <xdr:cNvPr id="9" name="Short&#10;Long 2">
              <a:extLst>
                <a:ext uri="{FF2B5EF4-FFF2-40B4-BE49-F238E27FC236}">
                  <a16:creationId xmlns:a16="http://schemas.microsoft.com/office/drawing/2014/main" id="{43EAF295-5DB2-4375-AAE8-A64E03DC1356}"/>
                </a:ext>
              </a:extLst>
            </xdr:cNvPr>
            <xdr:cNvGraphicFramePr/>
          </xdr:nvGraphicFramePr>
          <xdr:xfrm>
            <a:off x="0" y="0"/>
            <a:ext cx="0" cy="0"/>
          </xdr:xfrm>
          <a:graphic>
            <a:graphicData uri="http://schemas.microsoft.com/office/drawing/2010/slicer">
              <sle:slicer xmlns:sle="http://schemas.microsoft.com/office/drawing/2010/slicer" name="Short&#10;Long 2"/>
            </a:graphicData>
          </a:graphic>
        </xdr:graphicFrame>
      </mc:Choice>
      <mc:Fallback xmlns="">
        <xdr:sp macro="" textlink="">
          <xdr:nvSpPr>
            <xdr:cNvPr id="0" name=""/>
            <xdr:cNvSpPr>
              <a:spLocks noTextEdit="1"/>
            </xdr:cNvSpPr>
          </xdr:nvSpPr>
          <xdr:spPr>
            <a:xfrm>
              <a:off x="11725275" y="0"/>
              <a:ext cx="1476375" cy="981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17</xdr:row>
      <xdr:rowOff>38100</xdr:rowOff>
    </xdr:from>
    <xdr:to>
      <xdr:col>7</xdr:col>
      <xdr:colOff>322557</xdr:colOff>
      <xdr:row>33</xdr:row>
      <xdr:rowOff>152400</xdr:rowOff>
    </xdr:to>
    <xdr:pic>
      <xdr:nvPicPr>
        <xdr:cNvPr id="3" name="Picture 2">
          <a:extLst>
            <a:ext uri="{FF2B5EF4-FFF2-40B4-BE49-F238E27FC236}">
              <a16:creationId xmlns:a16="http://schemas.microsoft.com/office/drawing/2014/main" id="{65E0EB63-AEC7-452B-9F38-811D795BA907}"/>
            </a:ext>
          </a:extLst>
        </xdr:cNvPr>
        <xdr:cNvPicPr>
          <a:picLocks noChangeAspect="1"/>
        </xdr:cNvPicPr>
      </xdr:nvPicPr>
      <xdr:blipFill>
        <a:blip xmlns:r="http://schemas.openxmlformats.org/officeDocument/2006/relationships" r:embed="rId1"/>
        <a:stretch>
          <a:fillRect/>
        </a:stretch>
      </xdr:blipFill>
      <xdr:spPr>
        <a:xfrm>
          <a:off x="0" y="3276600"/>
          <a:ext cx="4589757" cy="3162300"/>
        </a:xfrm>
        <a:prstGeom prst="rect">
          <a:avLst/>
        </a:prstGeom>
      </xdr:spPr>
    </xdr:pic>
    <xdr:clientData/>
  </xdr:twoCellAnchor>
  <xdr:twoCellAnchor editAs="oneCell">
    <xdr:from>
      <xdr:col>0</xdr:col>
      <xdr:colOff>0</xdr:colOff>
      <xdr:row>0</xdr:row>
      <xdr:rowOff>0</xdr:rowOff>
    </xdr:from>
    <xdr:to>
      <xdr:col>7</xdr:col>
      <xdr:colOff>322557</xdr:colOff>
      <xdr:row>16</xdr:row>
      <xdr:rowOff>114300</xdr:rowOff>
    </xdr:to>
    <xdr:pic>
      <xdr:nvPicPr>
        <xdr:cNvPr id="4" name="Picture 3">
          <a:extLst>
            <a:ext uri="{FF2B5EF4-FFF2-40B4-BE49-F238E27FC236}">
              <a16:creationId xmlns:a16="http://schemas.microsoft.com/office/drawing/2014/main" id="{99920184-F745-4FA5-B2AA-37AB1AF7254A}"/>
            </a:ext>
          </a:extLst>
        </xdr:cNvPr>
        <xdr:cNvPicPr>
          <a:picLocks noChangeAspect="1"/>
        </xdr:cNvPicPr>
      </xdr:nvPicPr>
      <xdr:blipFill>
        <a:blip xmlns:r="http://schemas.openxmlformats.org/officeDocument/2006/relationships" r:embed="rId2"/>
        <a:stretch>
          <a:fillRect/>
        </a:stretch>
      </xdr:blipFill>
      <xdr:spPr>
        <a:xfrm>
          <a:off x="3600450" y="0"/>
          <a:ext cx="4589757" cy="3162300"/>
        </a:xfrm>
        <a:prstGeom prst="rect">
          <a:avLst/>
        </a:prstGeom>
      </xdr:spPr>
    </xdr:pic>
    <xdr:clientData/>
  </xdr:twoCellAnchor>
  <xdr:twoCellAnchor editAs="oneCell">
    <xdr:from>
      <xdr:col>7</xdr:col>
      <xdr:colOff>409575</xdr:colOff>
      <xdr:row>0</xdr:row>
      <xdr:rowOff>0</xdr:rowOff>
    </xdr:from>
    <xdr:to>
      <xdr:col>14</xdr:col>
      <xdr:colOff>352425</xdr:colOff>
      <xdr:row>16</xdr:row>
      <xdr:rowOff>114299</xdr:rowOff>
    </xdr:to>
    <xdr:pic>
      <xdr:nvPicPr>
        <xdr:cNvPr id="5" name="Picture 4">
          <a:extLst>
            <a:ext uri="{FF2B5EF4-FFF2-40B4-BE49-F238E27FC236}">
              <a16:creationId xmlns:a16="http://schemas.microsoft.com/office/drawing/2014/main" id="{5FA666F0-6AC2-4774-8CA5-AD81D28708E0}"/>
            </a:ext>
          </a:extLst>
        </xdr:cNvPr>
        <xdr:cNvPicPr>
          <a:picLocks noChangeAspect="1"/>
        </xdr:cNvPicPr>
      </xdr:nvPicPr>
      <xdr:blipFill>
        <a:blip xmlns:r="http://schemas.openxmlformats.org/officeDocument/2006/relationships" r:embed="rId3"/>
        <a:stretch>
          <a:fillRect/>
        </a:stretch>
      </xdr:blipFill>
      <xdr:spPr>
        <a:xfrm>
          <a:off x="4676775" y="0"/>
          <a:ext cx="4210050" cy="3162299"/>
        </a:xfrm>
        <a:prstGeom prst="rect">
          <a:avLst/>
        </a:prstGeom>
      </xdr:spPr>
    </xdr:pic>
    <xdr:clientData/>
  </xdr:twoCellAnchor>
  <xdr:twoCellAnchor editAs="oneCell">
    <xdr:from>
      <xdr:col>7</xdr:col>
      <xdr:colOff>419100</xdr:colOff>
      <xdr:row>17</xdr:row>
      <xdr:rowOff>77748</xdr:rowOff>
    </xdr:from>
    <xdr:to>
      <xdr:col>14</xdr:col>
      <xdr:colOff>390525</xdr:colOff>
      <xdr:row>33</xdr:row>
      <xdr:rowOff>152400</xdr:rowOff>
    </xdr:to>
    <xdr:pic>
      <xdr:nvPicPr>
        <xdr:cNvPr id="6" name="Picture 5">
          <a:extLst>
            <a:ext uri="{FF2B5EF4-FFF2-40B4-BE49-F238E27FC236}">
              <a16:creationId xmlns:a16="http://schemas.microsoft.com/office/drawing/2014/main" id="{C375A0B1-1B8C-40BC-A42E-0987EA3AF910}"/>
            </a:ext>
          </a:extLst>
        </xdr:cNvPr>
        <xdr:cNvPicPr>
          <a:picLocks noChangeAspect="1"/>
        </xdr:cNvPicPr>
      </xdr:nvPicPr>
      <xdr:blipFill>
        <a:blip xmlns:r="http://schemas.openxmlformats.org/officeDocument/2006/relationships" r:embed="rId4"/>
        <a:stretch>
          <a:fillRect/>
        </a:stretch>
      </xdr:blipFill>
      <xdr:spPr>
        <a:xfrm>
          <a:off x="4686300" y="3316248"/>
          <a:ext cx="4238625" cy="3122652"/>
        </a:xfrm>
        <a:prstGeom prst="rect">
          <a:avLst/>
        </a:prstGeom>
      </xdr:spPr>
    </xdr:pic>
    <xdr:clientData/>
  </xdr:twoCellAnchor>
  <xdr:twoCellAnchor editAs="oneCell">
    <xdr:from>
      <xdr:col>14</xdr:col>
      <xdr:colOff>571500</xdr:colOff>
      <xdr:row>0</xdr:row>
      <xdr:rowOff>0</xdr:rowOff>
    </xdr:from>
    <xdr:to>
      <xdr:col>21</xdr:col>
      <xdr:colOff>171450</xdr:colOff>
      <xdr:row>15</xdr:row>
      <xdr:rowOff>161925</xdr:rowOff>
    </xdr:to>
    <xdr:pic>
      <xdr:nvPicPr>
        <xdr:cNvPr id="7" name="Picture 6" descr="Image result for no te rindas diamantes">
          <a:extLst>
            <a:ext uri="{FF2B5EF4-FFF2-40B4-BE49-F238E27FC236}">
              <a16:creationId xmlns:a16="http://schemas.microsoft.com/office/drawing/2014/main" id="{2599715A-A916-4240-B56A-F8B0856991E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05900" y="0"/>
          <a:ext cx="3867150" cy="301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11127</xdr:colOff>
      <xdr:row>0</xdr:row>
      <xdr:rowOff>9525</xdr:rowOff>
    </xdr:from>
    <xdr:to>
      <xdr:col>29</xdr:col>
      <xdr:colOff>0</xdr:colOff>
      <xdr:row>16</xdr:row>
      <xdr:rowOff>28575</xdr:rowOff>
    </xdr:to>
    <xdr:pic>
      <xdr:nvPicPr>
        <xdr:cNvPr id="8" name="Picture 7" descr="Image result for no te rindas diamantes">
          <a:extLst>
            <a:ext uri="{FF2B5EF4-FFF2-40B4-BE49-F238E27FC236}">
              <a16:creationId xmlns:a16="http://schemas.microsoft.com/office/drawing/2014/main" id="{EE71C160-3883-47BF-9E1A-6F3EADF6C69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032677" y="200025"/>
          <a:ext cx="3036873"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6130</xdr:colOff>
      <xdr:row>17</xdr:row>
      <xdr:rowOff>66675</xdr:rowOff>
    </xdr:from>
    <xdr:to>
      <xdr:col>21</xdr:col>
      <xdr:colOff>295276</xdr:colOff>
      <xdr:row>33</xdr:row>
      <xdr:rowOff>126371</xdr:rowOff>
    </xdr:to>
    <xdr:pic>
      <xdr:nvPicPr>
        <xdr:cNvPr id="9" name="Picture 8" descr="Related image">
          <a:extLst>
            <a:ext uri="{FF2B5EF4-FFF2-40B4-BE49-F238E27FC236}">
              <a16:creationId xmlns:a16="http://schemas.microsoft.com/office/drawing/2014/main" id="{0EB47E97-CC19-47AF-A76C-AE0AE66972E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150130" y="3305175"/>
          <a:ext cx="3946746" cy="3107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600076</xdr:colOff>
      <xdr:row>14</xdr:row>
      <xdr:rowOff>194705</xdr:rowOff>
    </xdr:from>
    <xdr:to>
      <xdr:col>29</xdr:col>
      <xdr:colOff>9526</xdr:colOff>
      <xdr:row>31</xdr:row>
      <xdr:rowOff>47624</xdr:rowOff>
    </xdr:to>
    <xdr:pic>
      <xdr:nvPicPr>
        <xdr:cNvPr id="10" name="Picture 9">
          <a:extLst>
            <a:ext uri="{FF2B5EF4-FFF2-40B4-BE49-F238E27FC236}">
              <a16:creationId xmlns:a16="http://schemas.microsoft.com/office/drawing/2014/main" id="{77625769-0089-4EC5-AC99-BD39B3A693EB}"/>
            </a:ext>
          </a:extLst>
        </xdr:cNvPr>
        <xdr:cNvPicPr>
          <a:picLocks noChangeAspect="1"/>
        </xdr:cNvPicPr>
      </xdr:nvPicPr>
      <xdr:blipFill rotWithShape="1">
        <a:blip xmlns:r="http://schemas.openxmlformats.org/officeDocument/2006/relationships" r:embed="rId8"/>
        <a:srcRect l="3683" t="2706" r="4742" b="2036"/>
        <a:stretch/>
      </xdr:blipFill>
      <xdr:spPr>
        <a:xfrm>
          <a:off x="20012026" y="3671330"/>
          <a:ext cx="3067050" cy="3091419"/>
        </a:xfrm>
        <a:prstGeom prst="rect">
          <a:avLst/>
        </a:prstGeom>
      </xdr:spPr>
    </xdr:pic>
    <xdr:clientData/>
  </xdr:twoCellAnchor>
  <xdr:twoCellAnchor editAs="oneCell">
    <xdr:from>
      <xdr:col>0</xdr:col>
      <xdr:colOff>0</xdr:colOff>
      <xdr:row>34</xdr:row>
      <xdr:rowOff>148778</xdr:rowOff>
    </xdr:from>
    <xdr:to>
      <xdr:col>14</xdr:col>
      <xdr:colOff>361950</xdr:colOff>
      <xdr:row>57</xdr:row>
      <xdr:rowOff>104775</xdr:rowOff>
    </xdr:to>
    <xdr:pic>
      <xdr:nvPicPr>
        <xdr:cNvPr id="15" name="Picture 14">
          <a:extLst>
            <a:ext uri="{FF2B5EF4-FFF2-40B4-BE49-F238E27FC236}">
              <a16:creationId xmlns:a16="http://schemas.microsoft.com/office/drawing/2014/main" id="{195BDD6C-4E5A-4C96-A13D-FCF30EBC4646}"/>
            </a:ext>
          </a:extLst>
        </xdr:cNvPr>
        <xdr:cNvPicPr>
          <a:picLocks noChangeAspect="1"/>
        </xdr:cNvPicPr>
      </xdr:nvPicPr>
      <xdr:blipFill>
        <a:blip xmlns:r="http://schemas.openxmlformats.org/officeDocument/2006/relationships" r:embed="rId9"/>
        <a:stretch>
          <a:fillRect/>
        </a:stretch>
      </xdr:blipFill>
      <xdr:spPr>
        <a:xfrm>
          <a:off x="3495675" y="17160428"/>
          <a:ext cx="8896350" cy="4337497"/>
        </a:xfrm>
        <a:prstGeom prst="rect">
          <a:avLst/>
        </a:prstGeom>
        <a:ln w="38100">
          <a:solidFill>
            <a:schemeClr val="tx1"/>
          </a:solidFill>
        </a:ln>
      </xdr:spPr>
    </xdr:pic>
    <xdr:clientData/>
  </xdr:twoCellAnchor>
  <xdr:twoCellAnchor editAs="oneCell">
    <xdr:from>
      <xdr:col>0</xdr:col>
      <xdr:colOff>0</xdr:colOff>
      <xdr:row>58</xdr:row>
      <xdr:rowOff>161925</xdr:rowOff>
    </xdr:from>
    <xdr:to>
      <xdr:col>14</xdr:col>
      <xdr:colOff>441322</xdr:colOff>
      <xdr:row>85</xdr:row>
      <xdr:rowOff>67268</xdr:rowOff>
    </xdr:to>
    <xdr:pic>
      <xdr:nvPicPr>
        <xdr:cNvPr id="12" name="Picture 11">
          <a:extLst>
            <a:ext uri="{FF2B5EF4-FFF2-40B4-BE49-F238E27FC236}">
              <a16:creationId xmlns:a16="http://schemas.microsoft.com/office/drawing/2014/main" id="{A19395D7-0D20-4492-B547-CD2007CC0425}"/>
            </a:ext>
          </a:extLst>
        </xdr:cNvPr>
        <xdr:cNvPicPr>
          <a:picLocks noChangeAspect="1"/>
        </xdr:cNvPicPr>
      </xdr:nvPicPr>
      <xdr:blipFill>
        <a:blip xmlns:r="http://schemas.openxmlformats.org/officeDocument/2006/relationships" r:embed="rId10"/>
        <a:stretch>
          <a:fillRect/>
        </a:stretch>
      </xdr:blipFill>
      <xdr:spPr>
        <a:xfrm>
          <a:off x="3429000" y="21745575"/>
          <a:ext cx="8975722" cy="5048843"/>
        </a:xfrm>
        <a:prstGeom prst="rect">
          <a:avLst/>
        </a:prstGeom>
      </xdr:spPr>
    </xdr:pic>
    <xdr:clientData/>
  </xdr:twoCellAnchor>
  <xdr:twoCellAnchor editAs="oneCell">
    <xdr:from>
      <xdr:col>0</xdr:col>
      <xdr:colOff>0</xdr:colOff>
      <xdr:row>86</xdr:row>
      <xdr:rowOff>38100</xdr:rowOff>
    </xdr:from>
    <xdr:to>
      <xdr:col>14</xdr:col>
      <xdr:colOff>425687</xdr:colOff>
      <xdr:row>112</xdr:row>
      <xdr:rowOff>19050</xdr:rowOff>
    </xdr:to>
    <xdr:pic>
      <xdr:nvPicPr>
        <xdr:cNvPr id="13" name="Picture 12">
          <a:extLst>
            <a:ext uri="{FF2B5EF4-FFF2-40B4-BE49-F238E27FC236}">
              <a16:creationId xmlns:a16="http://schemas.microsoft.com/office/drawing/2014/main" id="{27CAB305-DA28-4FC5-8826-862D91B5E28C}"/>
            </a:ext>
          </a:extLst>
        </xdr:cNvPr>
        <xdr:cNvPicPr>
          <a:picLocks noChangeAspect="1"/>
        </xdr:cNvPicPr>
      </xdr:nvPicPr>
      <xdr:blipFill>
        <a:blip xmlns:r="http://schemas.openxmlformats.org/officeDocument/2006/relationships" r:embed="rId11"/>
        <a:stretch>
          <a:fillRect/>
        </a:stretch>
      </xdr:blipFill>
      <xdr:spPr>
        <a:xfrm>
          <a:off x="3450987" y="26955750"/>
          <a:ext cx="8960087" cy="4933950"/>
        </a:xfrm>
        <a:prstGeom prst="rect">
          <a:avLst/>
        </a:prstGeom>
      </xdr:spPr>
    </xdr:pic>
    <xdr:clientData/>
  </xdr:twoCellAnchor>
  <xdr:twoCellAnchor editAs="oneCell">
    <xdr:from>
      <xdr:col>0</xdr:col>
      <xdr:colOff>0</xdr:colOff>
      <xdr:row>113</xdr:row>
      <xdr:rowOff>19050</xdr:rowOff>
    </xdr:from>
    <xdr:to>
      <xdr:col>9</xdr:col>
      <xdr:colOff>351695</xdr:colOff>
      <xdr:row>130</xdr:row>
      <xdr:rowOff>85312</xdr:rowOff>
    </xdr:to>
    <xdr:pic>
      <xdr:nvPicPr>
        <xdr:cNvPr id="14" name="Picture 13">
          <a:extLst>
            <a:ext uri="{FF2B5EF4-FFF2-40B4-BE49-F238E27FC236}">
              <a16:creationId xmlns:a16="http://schemas.microsoft.com/office/drawing/2014/main" id="{914845C3-A5A0-4F0D-87D8-5AB793223585}"/>
            </a:ext>
          </a:extLst>
        </xdr:cNvPr>
        <xdr:cNvPicPr>
          <a:picLocks noChangeAspect="1"/>
        </xdr:cNvPicPr>
      </xdr:nvPicPr>
      <xdr:blipFill>
        <a:blip xmlns:r="http://schemas.openxmlformats.org/officeDocument/2006/relationships" r:embed="rId12"/>
        <a:stretch>
          <a:fillRect/>
        </a:stretch>
      </xdr:blipFill>
      <xdr:spPr>
        <a:xfrm>
          <a:off x="3448050" y="32080200"/>
          <a:ext cx="5838095" cy="3304762"/>
        </a:xfrm>
        <a:prstGeom prst="rect">
          <a:avLst/>
        </a:prstGeom>
      </xdr:spPr>
    </xdr:pic>
    <xdr:clientData/>
  </xdr:twoCellAnchor>
  <xdr:twoCellAnchor editAs="oneCell">
    <xdr:from>
      <xdr:col>0</xdr:col>
      <xdr:colOff>0</xdr:colOff>
      <xdr:row>131</xdr:row>
      <xdr:rowOff>128647</xdr:rowOff>
    </xdr:from>
    <xdr:to>
      <xdr:col>12</xdr:col>
      <xdr:colOff>219075</xdr:colOff>
      <xdr:row>152</xdr:row>
      <xdr:rowOff>180145</xdr:rowOff>
    </xdr:to>
    <xdr:pic>
      <xdr:nvPicPr>
        <xdr:cNvPr id="16" name="Picture 15">
          <a:extLst>
            <a:ext uri="{FF2B5EF4-FFF2-40B4-BE49-F238E27FC236}">
              <a16:creationId xmlns:a16="http://schemas.microsoft.com/office/drawing/2014/main" id="{96337ABC-E434-4D4E-B2D2-25982D4C7F7E}"/>
            </a:ext>
          </a:extLst>
        </xdr:cNvPr>
        <xdr:cNvPicPr>
          <a:picLocks noChangeAspect="1"/>
        </xdr:cNvPicPr>
      </xdr:nvPicPr>
      <xdr:blipFill>
        <a:blip xmlns:r="http://schemas.openxmlformats.org/officeDocument/2006/relationships" r:embed="rId13"/>
        <a:stretch>
          <a:fillRect/>
        </a:stretch>
      </xdr:blipFill>
      <xdr:spPr>
        <a:xfrm>
          <a:off x="0" y="35371147"/>
          <a:ext cx="7534275" cy="40519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512233</xdr:colOff>
      <xdr:row>21</xdr:row>
      <xdr:rowOff>188384</xdr:rowOff>
    </xdr:from>
    <xdr:to>
      <xdr:col>33</xdr:col>
      <xdr:colOff>22225</xdr:colOff>
      <xdr:row>43</xdr:row>
      <xdr:rowOff>26458</xdr:rowOff>
    </xdr:to>
    <xdr:pic>
      <xdr:nvPicPr>
        <xdr:cNvPr id="2" name="Picture 1">
          <a:extLst>
            <a:ext uri="{FF2B5EF4-FFF2-40B4-BE49-F238E27FC236}">
              <a16:creationId xmlns:a16="http://schemas.microsoft.com/office/drawing/2014/main" id="{7427DF4E-3366-49C4-B38C-8BB318550D10}"/>
            </a:ext>
          </a:extLst>
        </xdr:cNvPr>
        <xdr:cNvPicPr>
          <a:picLocks noChangeAspect="1"/>
        </xdr:cNvPicPr>
      </xdr:nvPicPr>
      <xdr:blipFill>
        <a:blip xmlns:r="http://schemas.openxmlformats.org/officeDocument/2006/relationships" r:embed="rId1"/>
        <a:stretch>
          <a:fillRect/>
        </a:stretch>
      </xdr:blipFill>
      <xdr:spPr>
        <a:xfrm>
          <a:off x="16361833" y="4188884"/>
          <a:ext cx="3777192" cy="4029074"/>
        </a:xfrm>
        <a:prstGeom prst="rect">
          <a:avLst/>
        </a:prstGeom>
      </xdr:spPr>
    </xdr:pic>
    <xdr:clientData/>
  </xdr:twoCellAnchor>
  <xdr:twoCellAnchor editAs="oneCell">
    <xdr:from>
      <xdr:col>26</xdr:col>
      <xdr:colOff>430742</xdr:colOff>
      <xdr:row>0</xdr:row>
      <xdr:rowOff>0</xdr:rowOff>
    </xdr:from>
    <xdr:to>
      <xdr:col>32</xdr:col>
      <xdr:colOff>364066</xdr:colOff>
      <xdr:row>21</xdr:row>
      <xdr:rowOff>95250</xdr:rowOff>
    </xdr:to>
    <xdr:pic>
      <xdr:nvPicPr>
        <xdr:cNvPr id="3" name="Picture 2">
          <a:extLst>
            <a:ext uri="{FF2B5EF4-FFF2-40B4-BE49-F238E27FC236}">
              <a16:creationId xmlns:a16="http://schemas.microsoft.com/office/drawing/2014/main" id="{0F91370C-EF28-4CAE-9461-99A079511BCB}"/>
            </a:ext>
          </a:extLst>
        </xdr:cNvPr>
        <xdr:cNvPicPr>
          <a:picLocks noChangeAspect="1"/>
        </xdr:cNvPicPr>
      </xdr:nvPicPr>
      <xdr:blipFill>
        <a:blip xmlns:r="http://schemas.openxmlformats.org/officeDocument/2006/relationships" r:embed="rId2"/>
        <a:stretch>
          <a:fillRect/>
        </a:stretch>
      </xdr:blipFill>
      <xdr:spPr>
        <a:xfrm>
          <a:off x="16280342" y="0"/>
          <a:ext cx="3590924" cy="4095750"/>
        </a:xfrm>
        <a:prstGeom prst="rect">
          <a:avLst/>
        </a:prstGeom>
      </xdr:spPr>
    </xdr:pic>
    <xdr:clientData/>
  </xdr:twoCellAnchor>
  <xdr:twoCellAnchor editAs="oneCell">
    <xdr:from>
      <xdr:col>6</xdr:col>
      <xdr:colOff>579907</xdr:colOff>
      <xdr:row>0</xdr:row>
      <xdr:rowOff>0</xdr:rowOff>
    </xdr:from>
    <xdr:to>
      <xdr:col>13</xdr:col>
      <xdr:colOff>342900</xdr:colOff>
      <xdr:row>21</xdr:row>
      <xdr:rowOff>161924</xdr:rowOff>
    </xdr:to>
    <xdr:pic>
      <xdr:nvPicPr>
        <xdr:cNvPr id="4" name="Picture 3">
          <a:extLst>
            <a:ext uri="{FF2B5EF4-FFF2-40B4-BE49-F238E27FC236}">
              <a16:creationId xmlns:a16="http://schemas.microsoft.com/office/drawing/2014/main" id="{899CCF9E-5B43-46CA-85A9-1316D0E154F7}"/>
            </a:ext>
          </a:extLst>
        </xdr:cNvPr>
        <xdr:cNvPicPr>
          <a:picLocks noChangeAspect="1"/>
        </xdr:cNvPicPr>
      </xdr:nvPicPr>
      <xdr:blipFill>
        <a:blip xmlns:r="http://schemas.openxmlformats.org/officeDocument/2006/relationships" r:embed="rId3"/>
        <a:stretch>
          <a:fillRect/>
        </a:stretch>
      </xdr:blipFill>
      <xdr:spPr>
        <a:xfrm>
          <a:off x="4237507" y="0"/>
          <a:ext cx="4030193" cy="4162424"/>
        </a:xfrm>
        <a:prstGeom prst="rect">
          <a:avLst/>
        </a:prstGeom>
      </xdr:spPr>
    </xdr:pic>
    <xdr:clientData/>
  </xdr:twoCellAnchor>
  <xdr:twoCellAnchor editAs="oneCell">
    <xdr:from>
      <xdr:col>13</xdr:col>
      <xdr:colOff>438150</xdr:colOff>
      <xdr:row>0</xdr:row>
      <xdr:rowOff>0</xdr:rowOff>
    </xdr:from>
    <xdr:to>
      <xdr:col>20</xdr:col>
      <xdr:colOff>228600</xdr:colOff>
      <xdr:row>21</xdr:row>
      <xdr:rowOff>104775</xdr:rowOff>
    </xdr:to>
    <xdr:pic>
      <xdr:nvPicPr>
        <xdr:cNvPr id="5" name="Picture 4">
          <a:extLst>
            <a:ext uri="{FF2B5EF4-FFF2-40B4-BE49-F238E27FC236}">
              <a16:creationId xmlns:a16="http://schemas.microsoft.com/office/drawing/2014/main" id="{18991C8C-4D46-4276-97B8-11224339217D}"/>
            </a:ext>
          </a:extLst>
        </xdr:cNvPr>
        <xdr:cNvPicPr>
          <a:picLocks noChangeAspect="1"/>
        </xdr:cNvPicPr>
      </xdr:nvPicPr>
      <xdr:blipFill>
        <a:blip xmlns:r="http://schemas.openxmlformats.org/officeDocument/2006/relationships" r:embed="rId4"/>
        <a:stretch>
          <a:fillRect/>
        </a:stretch>
      </xdr:blipFill>
      <xdr:spPr>
        <a:xfrm>
          <a:off x="8362950" y="0"/>
          <a:ext cx="4057650" cy="4105275"/>
        </a:xfrm>
        <a:prstGeom prst="rect">
          <a:avLst/>
        </a:prstGeom>
      </xdr:spPr>
    </xdr:pic>
    <xdr:clientData/>
  </xdr:twoCellAnchor>
  <xdr:twoCellAnchor editAs="oneCell">
    <xdr:from>
      <xdr:col>0</xdr:col>
      <xdr:colOff>0</xdr:colOff>
      <xdr:row>21</xdr:row>
      <xdr:rowOff>180975</xdr:rowOff>
    </xdr:from>
    <xdr:to>
      <xdr:col>6</xdr:col>
      <xdr:colOff>466970</xdr:colOff>
      <xdr:row>43</xdr:row>
      <xdr:rowOff>27252</xdr:rowOff>
    </xdr:to>
    <xdr:pic>
      <xdr:nvPicPr>
        <xdr:cNvPr id="6" name="Picture 5">
          <a:extLst>
            <a:ext uri="{FF2B5EF4-FFF2-40B4-BE49-F238E27FC236}">
              <a16:creationId xmlns:a16="http://schemas.microsoft.com/office/drawing/2014/main" id="{BD9521E4-AFD8-44B9-8B09-F0327C071D90}"/>
            </a:ext>
          </a:extLst>
        </xdr:cNvPr>
        <xdr:cNvPicPr>
          <a:picLocks noChangeAspect="1"/>
        </xdr:cNvPicPr>
      </xdr:nvPicPr>
      <xdr:blipFill>
        <a:blip xmlns:r="http://schemas.openxmlformats.org/officeDocument/2006/relationships" r:embed="rId5"/>
        <a:stretch>
          <a:fillRect/>
        </a:stretch>
      </xdr:blipFill>
      <xdr:spPr>
        <a:xfrm>
          <a:off x="0" y="4181475"/>
          <a:ext cx="4124570" cy="4037277"/>
        </a:xfrm>
        <a:prstGeom prst="rect">
          <a:avLst/>
        </a:prstGeom>
      </xdr:spPr>
    </xdr:pic>
    <xdr:clientData/>
  </xdr:twoCellAnchor>
  <xdr:twoCellAnchor editAs="oneCell">
    <xdr:from>
      <xdr:col>6</xdr:col>
      <xdr:colOff>561976</xdr:colOff>
      <xdr:row>21</xdr:row>
      <xdr:rowOff>171449</xdr:rowOff>
    </xdr:from>
    <xdr:to>
      <xdr:col>13</xdr:col>
      <xdr:colOff>342900</xdr:colOff>
      <xdr:row>43</xdr:row>
      <xdr:rowOff>28186</xdr:rowOff>
    </xdr:to>
    <xdr:pic>
      <xdr:nvPicPr>
        <xdr:cNvPr id="7" name="Picture 6">
          <a:extLst>
            <a:ext uri="{FF2B5EF4-FFF2-40B4-BE49-F238E27FC236}">
              <a16:creationId xmlns:a16="http://schemas.microsoft.com/office/drawing/2014/main" id="{8E6E11C5-D0CA-420B-9EB6-53BF51F25A20}"/>
            </a:ext>
          </a:extLst>
        </xdr:cNvPr>
        <xdr:cNvPicPr>
          <a:picLocks noChangeAspect="1"/>
        </xdr:cNvPicPr>
      </xdr:nvPicPr>
      <xdr:blipFill>
        <a:blip xmlns:r="http://schemas.openxmlformats.org/officeDocument/2006/relationships" r:embed="rId6"/>
        <a:stretch>
          <a:fillRect/>
        </a:stretch>
      </xdr:blipFill>
      <xdr:spPr>
        <a:xfrm>
          <a:off x="4219576" y="4171949"/>
          <a:ext cx="4048124" cy="4047737"/>
        </a:xfrm>
        <a:prstGeom prst="rect">
          <a:avLst/>
        </a:prstGeom>
      </xdr:spPr>
    </xdr:pic>
    <xdr:clientData/>
  </xdr:twoCellAnchor>
  <xdr:twoCellAnchor editAs="oneCell">
    <xdr:from>
      <xdr:col>13</xdr:col>
      <xdr:colOff>427660</xdr:colOff>
      <xdr:row>21</xdr:row>
      <xdr:rowOff>171450</xdr:rowOff>
    </xdr:from>
    <xdr:to>
      <xdr:col>20</xdr:col>
      <xdr:colOff>266699</xdr:colOff>
      <xdr:row>43</xdr:row>
      <xdr:rowOff>79408</xdr:rowOff>
    </xdr:to>
    <xdr:pic>
      <xdr:nvPicPr>
        <xdr:cNvPr id="8" name="Picture 7">
          <a:extLst>
            <a:ext uri="{FF2B5EF4-FFF2-40B4-BE49-F238E27FC236}">
              <a16:creationId xmlns:a16="http://schemas.microsoft.com/office/drawing/2014/main" id="{68FE258E-DCBA-433C-9F92-8553F8E4CCB4}"/>
            </a:ext>
          </a:extLst>
        </xdr:cNvPr>
        <xdr:cNvPicPr>
          <a:picLocks noChangeAspect="1"/>
        </xdr:cNvPicPr>
      </xdr:nvPicPr>
      <xdr:blipFill>
        <a:blip xmlns:r="http://schemas.openxmlformats.org/officeDocument/2006/relationships" r:embed="rId7"/>
        <a:stretch>
          <a:fillRect/>
        </a:stretch>
      </xdr:blipFill>
      <xdr:spPr>
        <a:xfrm>
          <a:off x="8352460" y="4171950"/>
          <a:ext cx="4106239" cy="4098958"/>
        </a:xfrm>
        <a:prstGeom prst="rect">
          <a:avLst/>
        </a:prstGeom>
      </xdr:spPr>
    </xdr:pic>
    <xdr:clientData/>
  </xdr:twoCellAnchor>
  <xdr:twoCellAnchor editAs="oneCell">
    <xdr:from>
      <xdr:col>0</xdr:col>
      <xdr:colOff>0</xdr:colOff>
      <xdr:row>0</xdr:row>
      <xdr:rowOff>0</xdr:rowOff>
    </xdr:from>
    <xdr:to>
      <xdr:col>6</xdr:col>
      <xdr:colOff>495300</xdr:colOff>
      <xdr:row>21</xdr:row>
      <xdr:rowOff>92213</xdr:rowOff>
    </xdr:to>
    <xdr:pic>
      <xdr:nvPicPr>
        <xdr:cNvPr id="9" name="Picture 8">
          <a:extLst>
            <a:ext uri="{FF2B5EF4-FFF2-40B4-BE49-F238E27FC236}">
              <a16:creationId xmlns:a16="http://schemas.microsoft.com/office/drawing/2014/main" id="{FB985E44-FBC7-4B73-B8FD-17F9F422DFC2}"/>
            </a:ext>
          </a:extLst>
        </xdr:cNvPr>
        <xdr:cNvPicPr>
          <a:picLocks noChangeAspect="1"/>
        </xdr:cNvPicPr>
      </xdr:nvPicPr>
      <xdr:blipFill>
        <a:blip xmlns:r="http://schemas.openxmlformats.org/officeDocument/2006/relationships" r:embed="rId8"/>
        <a:stretch>
          <a:fillRect/>
        </a:stretch>
      </xdr:blipFill>
      <xdr:spPr>
        <a:xfrm>
          <a:off x="0" y="0"/>
          <a:ext cx="4152900" cy="4092713"/>
        </a:xfrm>
        <a:prstGeom prst="rect">
          <a:avLst/>
        </a:prstGeom>
      </xdr:spPr>
    </xdr:pic>
    <xdr:clientData/>
  </xdr:twoCellAnchor>
  <xdr:twoCellAnchor editAs="oneCell">
    <xdr:from>
      <xdr:col>20</xdr:col>
      <xdr:colOff>311989</xdr:colOff>
      <xdr:row>0</xdr:row>
      <xdr:rowOff>0</xdr:rowOff>
    </xdr:from>
    <xdr:to>
      <xdr:col>26</xdr:col>
      <xdr:colOff>379521</xdr:colOff>
      <xdr:row>21</xdr:row>
      <xdr:rowOff>76200</xdr:rowOff>
    </xdr:to>
    <xdr:pic>
      <xdr:nvPicPr>
        <xdr:cNvPr id="10" name="Picture 9">
          <a:extLst>
            <a:ext uri="{FF2B5EF4-FFF2-40B4-BE49-F238E27FC236}">
              <a16:creationId xmlns:a16="http://schemas.microsoft.com/office/drawing/2014/main" id="{8B9EC2D4-961C-4CCE-BB33-BF929213409F}"/>
            </a:ext>
          </a:extLst>
        </xdr:cNvPr>
        <xdr:cNvPicPr>
          <a:picLocks noChangeAspect="1"/>
        </xdr:cNvPicPr>
      </xdr:nvPicPr>
      <xdr:blipFill>
        <a:blip xmlns:r="http://schemas.openxmlformats.org/officeDocument/2006/relationships" r:embed="rId9"/>
        <a:stretch>
          <a:fillRect/>
        </a:stretch>
      </xdr:blipFill>
      <xdr:spPr>
        <a:xfrm>
          <a:off x="12503989" y="0"/>
          <a:ext cx="3725132" cy="4076700"/>
        </a:xfrm>
        <a:prstGeom prst="rect">
          <a:avLst/>
        </a:prstGeom>
      </xdr:spPr>
    </xdr:pic>
    <xdr:clientData/>
  </xdr:twoCellAnchor>
  <xdr:twoCellAnchor editAs="oneCell">
    <xdr:from>
      <xdr:col>20</xdr:col>
      <xdr:colOff>333397</xdr:colOff>
      <xdr:row>21</xdr:row>
      <xdr:rowOff>171450</xdr:rowOff>
    </xdr:from>
    <xdr:to>
      <xdr:col>26</xdr:col>
      <xdr:colOff>400050</xdr:colOff>
      <xdr:row>43</xdr:row>
      <xdr:rowOff>57150</xdr:rowOff>
    </xdr:to>
    <xdr:pic>
      <xdr:nvPicPr>
        <xdr:cNvPr id="11" name="Picture 10">
          <a:extLst>
            <a:ext uri="{FF2B5EF4-FFF2-40B4-BE49-F238E27FC236}">
              <a16:creationId xmlns:a16="http://schemas.microsoft.com/office/drawing/2014/main" id="{B4D93CA9-B4EF-437C-AB11-42B3E3B03C65}"/>
            </a:ext>
          </a:extLst>
        </xdr:cNvPr>
        <xdr:cNvPicPr>
          <a:picLocks noChangeAspect="1"/>
        </xdr:cNvPicPr>
      </xdr:nvPicPr>
      <xdr:blipFill>
        <a:blip xmlns:r="http://schemas.openxmlformats.org/officeDocument/2006/relationships" r:embed="rId10"/>
        <a:stretch>
          <a:fillRect/>
        </a:stretch>
      </xdr:blipFill>
      <xdr:spPr>
        <a:xfrm>
          <a:off x="12525397" y="4171950"/>
          <a:ext cx="3724253" cy="407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333375</xdr:colOff>
      <xdr:row>0</xdr:row>
      <xdr:rowOff>0</xdr:rowOff>
    </xdr:from>
    <xdr:to>
      <xdr:col>13</xdr:col>
      <xdr:colOff>18621</xdr:colOff>
      <xdr:row>7</xdr:row>
      <xdr:rowOff>352086</xdr:rowOff>
    </xdr:to>
    <xdr:pic>
      <xdr:nvPicPr>
        <xdr:cNvPr id="12" name="Picture 11">
          <a:extLst>
            <a:ext uri="{FF2B5EF4-FFF2-40B4-BE49-F238E27FC236}">
              <a16:creationId xmlns:a16="http://schemas.microsoft.com/office/drawing/2014/main" id="{154B4053-9C43-4CF3-9FA9-7AF1E4621764}"/>
            </a:ext>
          </a:extLst>
        </xdr:cNvPr>
        <xdr:cNvPicPr>
          <a:picLocks noChangeAspect="1"/>
        </xdr:cNvPicPr>
      </xdr:nvPicPr>
      <xdr:blipFill>
        <a:blip xmlns:r="http://schemas.openxmlformats.org/officeDocument/2006/relationships" r:embed="rId1"/>
        <a:stretch>
          <a:fillRect/>
        </a:stretch>
      </xdr:blipFill>
      <xdr:spPr>
        <a:xfrm>
          <a:off x="4857750" y="0"/>
          <a:ext cx="3428571" cy="2714286"/>
        </a:xfrm>
        <a:prstGeom prst="rect">
          <a:avLst/>
        </a:prstGeom>
      </xdr:spPr>
    </xdr:pic>
    <xdr:clientData/>
  </xdr:twoCellAnchor>
  <xdr:twoCellAnchor editAs="oneCell">
    <xdr:from>
      <xdr:col>0</xdr:col>
      <xdr:colOff>0</xdr:colOff>
      <xdr:row>0</xdr:row>
      <xdr:rowOff>0</xdr:rowOff>
    </xdr:from>
    <xdr:to>
      <xdr:col>7</xdr:col>
      <xdr:colOff>157979</xdr:colOff>
      <xdr:row>7</xdr:row>
      <xdr:rowOff>333374</xdr:rowOff>
    </xdr:to>
    <xdr:pic>
      <xdr:nvPicPr>
        <xdr:cNvPr id="13" name="Picture 12">
          <a:extLst>
            <a:ext uri="{FF2B5EF4-FFF2-40B4-BE49-F238E27FC236}">
              <a16:creationId xmlns:a16="http://schemas.microsoft.com/office/drawing/2014/main" id="{4639D1B9-9F7F-483C-81CF-8FE37AAEA4AC}"/>
            </a:ext>
          </a:extLst>
        </xdr:cNvPr>
        <xdr:cNvPicPr>
          <a:picLocks noChangeAspect="1"/>
        </xdr:cNvPicPr>
      </xdr:nvPicPr>
      <xdr:blipFill>
        <a:blip xmlns:r="http://schemas.openxmlformats.org/officeDocument/2006/relationships" r:embed="rId2"/>
        <a:stretch>
          <a:fillRect/>
        </a:stretch>
      </xdr:blipFill>
      <xdr:spPr>
        <a:xfrm>
          <a:off x="0" y="0"/>
          <a:ext cx="4682354" cy="2695574"/>
        </a:xfrm>
        <a:prstGeom prst="rect">
          <a:avLst/>
        </a:prstGeom>
      </xdr:spPr>
    </xdr:pic>
    <xdr:clientData/>
  </xdr:twoCellAnchor>
  <xdr:twoCellAnchor editAs="oneCell">
    <xdr:from>
      <xdr:col>0</xdr:col>
      <xdr:colOff>0</xdr:colOff>
      <xdr:row>8</xdr:row>
      <xdr:rowOff>133349</xdr:rowOff>
    </xdr:from>
    <xdr:to>
      <xdr:col>7</xdr:col>
      <xdr:colOff>180975</xdr:colOff>
      <xdr:row>16</xdr:row>
      <xdr:rowOff>47624</xdr:rowOff>
    </xdr:to>
    <xdr:pic>
      <xdr:nvPicPr>
        <xdr:cNvPr id="14" name="Picture 13">
          <a:extLst>
            <a:ext uri="{FF2B5EF4-FFF2-40B4-BE49-F238E27FC236}">
              <a16:creationId xmlns:a16="http://schemas.microsoft.com/office/drawing/2014/main" id="{00F6F4F0-7FA4-4D04-9A54-68A6BD7946B3}"/>
            </a:ext>
          </a:extLst>
        </xdr:cNvPr>
        <xdr:cNvPicPr>
          <a:picLocks noChangeAspect="1"/>
        </xdr:cNvPicPr>
      </xdr:nvPicPr>
      <xdr:blipFill>
        <a:blip xmlns:r="http://schemas.openxmlformats.org/officeDocument/2006/relationships" r:embed="rId3"/>
        <a:stretch>
          <a:fillRect/>
        </a:stretch>
      </xdr:blipFill>
      <xdr:spPr>
        <a:xfrm>
          <a:off x="0" y="2847974"/>
          <a:ext cx="4705350" cy="2733675"/>
        </a:xfrm>
        <a:prstGeom prst="rect">
          <a:avLst/>
        </a:prstGeom>
      </xdr:spPr>
    </xdr:pic>
    <xdr:clientData/>
  </xdr:twoCellAnchor>
  <xdr:twoCellAnchor editAs="oneCell">
    <xdr:from>
      <xdr:col>7</xdr:col>
      <xdr:colOff>438150</xdr:colOff>
      <xdr:row>16</xdr:row>
      <xdr:rowOff>161925</xdr:rowOff>
    </xdr:from>
    <xdr:to>
      <xdr:col>13</xdr:col>
      <xdr:colOff>123396</xdr:colOff>
      <xdr:row>24</xdr:row>
      <xdr:rowOff>56811</xdr:rowOff>
    </xdr:to>
    <xdr:pic>
      <xdr:nvPicPr>
        <xdr:cNvPr id="16" name="Picture 15">
          <a:extLst>
            <a:ext uri="{FF2B5EF4-FFF2-40B4-BE49-F238E27FC236}">
              <a16:creationId xmlns:a16="http://schemas.microsoft.com/office/drawing/2014/main" id="{CBEA9382-D3BE-48E2-A6F7-A877DE777CE0}"/>
            </a:ext>
          </a:extLst>
        </xdr:cNvPr>
        <xdr:cNvPicPr>
          <a:picLocks noChangeAspect="1"/>
        </xdr:cNvPicPr>
      </xdr:nvPicPr>
      <xdr:blipFill>
        <a:blip xmlns:r="http://schemas.openxmlformats.org/officeDocument/2006/relationships" r:embed="rId4"/>
        <a:stretch>
          <a:fillRect/>
        </a:stretch>
      </xdr:blipFill>
      <xdr:spPr>
        <a:xfrm>
          <a:off x="4962525" y="5695950"/>
          <a:ext cx="3428571" cy="2714286"/>
        </a:xfrm>
        <a:prstGeom prst="rect">
          <a:avLst/>
        </a:prstGeom>
      </xdr:spPr>
    </xdr:pic>
    <xdr:clientData/>
  </xdr:twoCellAnchor>
  <xdr:twoCellAnchor editAs="oneCell">
    <xdr:from>
      <xdr:col>0</xdr:col>
      <xdr:colOff>0</xdr:colOff>
      <xdr:row>16</xdr:row>
      <xdr:rowOff>209549</xdr:rowOff>
    </xdr:from>
    <xdr:to>
      <xdr:col>7</xdr:col>
      <xdr:colOff>152400</xdr:colOff>
      <xdr:row>24</xdr:row>
      <xdr:rowOff>82512</xdr:rowOff>
    </xdr:to>
    <xdr:pic>
      <xdr:nvPicPr>
        <xdr:cNvPr id="17" name="Picture 16">
          <a:extLst>
            <a:ext uri="{FF2B5EF4-FFF2-40B4-BE49-F238E27FC236}">
              <a16:creationId xmlns:a16="http://schemas.microsoft.com/office/drawing/2014/main" id="{429DB6C7-463C-44FD-8A03-C517818E09A3}"/>
            </a:ext>
          </a:extLst>
        </xdr:cNvPr>
        <xdr:cNvPicPr>
          <a:picLocks noChangeAspect="1"/>
        </xdr:cNvPicPr>
      </xdr:nvPicPr>
      <xdr:blipFill>
        <a:blip xmlns:r="http://schemas.openxmlformats.org/officeDocument/2006/relationships" r:embed="rId5"/>
        <a:stretch>
          <a:fillRect/>
        </a:stretch>
      </xdr:blipFill>
      <xdr:spPr>
        <a:xfrm>
          <a:off x="0" y="5743574"/>
          <a:ext cx="4676775" cy="2692363"/>
        </a:xfrm>
        <a:prstGeom prst="rect">
          <a:avLst/>
        </a:prstGeom>
      </xdr:spPr>
    </xdr:pic>
    <xdr:clientData/>
  </xdr:twoCellAnchor>
  <xdr:twoCellAnchor editAs="oneCell">
    <xdr:from>
      <xdr:col>7</xdr:col>
      <xdr:colOff>390525</xdr:colOff>
      <xdr:row>8</xdr:row>
      <xdr:rowOff>104775</xdr:rowOff>
    </xdr:from>
    <xdr:to>
      <xdr:col>13</xdr:col>
      <xdr:colOff>75771</xdr:colOff>
      <xdr:row>15</xdr:row>
      <xdr:rowOff>352086</xdr:rowOff>
    </xdr:to>
    <xdr:pic>
      <xdr:nvPicPr>
        <xdr:cNvPr id="18" name="Picture 17">
          <a:extLst>
            <a:ext uri="{FF2B5EF4-FFF2-40B4-BE49-F238E27FC236}">
              <a16:creationId xmlns:a16="http://schemas.microsoft.com/office/drawing/2014/main" id="{F44A7FCE-4E1D-46E5-98B1-59C0F2128682}"/>
            </a:ext>
          </a:extLst>
        </xdr:cNvPr>
        <xdr:cNvPicPr>
          <a:picLocks noChangeAspect="1"/>
        </xdr:cNvPicPr>
      </xdr:nvPicPr>
      <xdr:blipFill>
        <a:blip xmlns:r="http://schemas.openxmlformats.org/officeDocument/2006/relationships" r:embed="rId6"/>
        <a:stretch>
          <a:fillRect/>
        </a:stretch>
      </xdr:blipFill>
      <xdr:spPr>
        <a:xfrm>
          <a:off x="4914900" y="2819400"/>
          <a:ext cx="3428571" cy="2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ZimbaTrading/Zimbatrading%20Jour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0518%20-%20Journal%20ZimbaTrading%20Maste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Guide"/>
      <sheetName val="Contract Specs"/>
      <sheetName val="Watching"/>
      <sheetName val="Green On The Screen"/>
      <sheetName val="CL 2-5-18"/>
      <sheetName val="Sheet2"/>
      <sheetName val="6E 2-5-18"/>
      <sheetName val="NQ 2-5-18"/>
      <sheetName val="Trade (4)"/>
      <sheetName val="Trade (5)"/>
      <sheetName val="Trade (6)"/>
      <sheetName val="Trade (7)"/>
      <sheetName val="Trade (8)"/>
      <sheetName val="Trade (9)"/>
      <sheetName val="Trade (10)"/>
      <sheetName val="Trade (11)"/>
      <sheetName val="Trade (12)"/>
      <sheetName val="Trade (13)"/>
      <sheetName val="Trade (14)"/>
      <sheetName val="Trade (15)"/>
      <sheetName val="Trade (16)"/>
      <sheetName val="Trade (17)"/>
      <sheetName val="Trade (18)"/>
      <sheetName val="Trade (19)"/>
      <sheetName val="Trade (20)"/>
      <sheetName val="Trade (21)"/>
      <sheetName val="Trade (22)"/>
      <sheetName val="Trade (23)"/>
      <sheetName val="Trade (24)"/>
      <sheetName val="Trade (25)"/>
      <sheetName val="Trade (26)"/>
      <sheetName val="Trade (27)"/>
      <sheetName val="Trade (28)"/>
      <sheetName val="Trade (29)"/>
    </sheetNames>
    <sheetDataSet>
      <sheetData sheetId="0" refreshError="1"/>
      <sheetData sheetId="1" refreshError="1"/>
      <sheetData sheetId="2" refreshError="1"/>
      <sheetData sheetId="3" refreshError="1"/>
      <sheetData sheetId="4">
        <row r="57">
          <cell r="E57">
            <v>64.760000000000005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nalysis $$$"/>
      <sheetName val="Analysis Count"/>
      <sheetName val="Short vs Long"/>
      <sheetName val="Dashboard"/>
      <sheetName val="Entries Check List"/>
      <sheetName val="Motivation"/>
      <sheetName val="ATM Risk $75 T1=$250 T2=$50 (2)"/>
    </sheetNames>
    <sheetDataSet>
      <sheetData sheetId="0"/>
      <sheetData sheetId="1"/>
      <sheetData sheetId="2"/>
      <sheetData sheetId="3"/>
      <sheetData sheetId="4"/>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el Lopez" refreshedDate="44196.585029398149" createdVersion="6" refreshedVersion="6" minRefreshableVersion="3" recordCount="19" xr:uid="{18216C5C-AEC0-428C-A772-40D44FCD232D}">
  <cacheSource type="worksheet">
    <worksheetSource name="Table1"/>
  </cacheSource>
  <cacheFields count="23">
    <cacheField name="Asset" numFmtId="0">
      <sharedItems containsBlank="1" count="8">
        <s v="CL"/>
        <s v="ES"/>
        <s v="NQ"/>
        <s v="GC"/>
        <m u="1"/>
        <s v="NQ " u="1"/>
        <s v="ES " u="1"/>
        <s v="CL " u="1"/>
      </sharedItems>
    </cacheField>
    <cacheField name="SIM_x000a_LIVE_x000a_TST" numFmtId="0">
      <sharedItems containsBlank="1" count="3">
        <s v="LIVE"/>
        <m u="1"/>
        <s v="TST" u="1"/>
      </sharedItems>
    </cacheField>
    <cacheField name="Month" numFmtId="0">
      <sharedItems containsDate="1" containsBlank="1" containsMixedTypes="1" minDate="2018-12-06T00:00:00" maxDate="2019-03-21T00:00:00" count="11">
        <s v="Jan"/>
        <s v="Mar"/>
        <m u="1"/>
        <d v="2019-01-16T00:00:00" u="1"/>
        <d v="2019-03-19T00:00:00" u="1"/>
        <s v="Feb" u="1"/>
        <d v="2019-01-31T00:00:00" u="1"/>
        <s v="Apr" u="1"/>
        <d v="2019-03-20T00:00:00" u="1"/>
        <d v="2018-12-06T00:00:00" u="1"/>
        <s v="May" u="1"/>
      </sharedItems>
    </cacheField>
    <cacheField name="Week" numFmtId="0">
      <sharedItems containsSemiMixedTypes="0" containsDate="1" containsString="0" containsMixedTypes="1" minDate="1899-12-31T00:00:00" maxDate="1900-01-05T09:14:04" count="36">
        <n v="1"/>
        <n v="12"/>
        <n v="0" u="1"/>
        <n v="13" u="1"/>
        <n v="36" u="1"/>
        <n v="38" u="1"/>
        <n v="5" u="1"/>
        <n v="14" u="1"/>
        <n v="40" u="1"/>
        <n v="42" u="1"/>
        <d v="1899-12-30T09:37:00" u="1"/>
        <n v="15" u="1"/>
        <n v="44" u="1"/>
        <n v="2" u="1"/>
        <n v="46" u="1"/>
        <n v="6" u="1"/>
        <n v="16" u="1"/>
        <n v="48" u="1"/>
        <n v="17" u="1"/>
        <n v="50" u="1"/>
        <n v="19" u="1"/>
        <n v="7" u="1"/>
        <n v="20" u="1"/>
        <n v="37" u="1"/>
        <n v="3" u="1"/>
        <n v="8" u="1"/>
        <n v="39" u="1"/>
        <n v="41" u="1"/>
        <n v="43" u="1"/>
        <n v="45" u="1"/>
        <n v="10" u="1"/>
        <n v="47" u="1"/>
        <n v="49" u="1"/>
        <n v="11" u="1"/>
        <n v="51" u="1"/>
        <n v="4" u="1"/>
      </sharedItems>
    </cacheField>
    <cacheField name="Day" numFmtId="0">
      <sharedItems containsDate="1" containsBlank="1" containsMixedTypes="1" minDate="1899-12-30T10:21:00" maxDate="1899-12-30T10:21:00" count="9">
        <s v="Thu"/>
        <s v="Tue"/>
        <s v="Wed"/>
        <d v="1899-12-30T10:21:00"/>
        <m u="1"/>
        <s v="Sat" u="1"/>
        <s v="Fri" u="1"/>
        <s v="Sun" u="1"/>
        <s v="Mon" u="1"/>
      </sharedItems>
    </cacheField>
    <cacheField name="Date" numFmtId="165">
      <sharedItems containsSemiMixedTypes="0" containsNonDate="0" containsDate="1" containsString="0" minDate="2018-05-14T00:00:00" maxDate="2019-05-18T00:00:00" count="103">
        <d v="2019-01-03T00:00:00"/>
        <d v="2019-03-19T00:00:00"/>
        <d v="2019-03-20T00:00:00"/>
        <d v="2019-03-21T00:00:00"/>
        <d v="2018-10-25T00:00:00" u="1"/>
        <d v="2019-01-30T00:00:00" u="1"/>
        <d v="2018-09-13T00:00:00" u="1"/>
        <d v="2019-01-04T00:00:00" u="1"/>
        <d v="2019-04-26T00:00:00" u="1"/>
        <d v="2018-10-18T00:00:00" u="1"/>
        <d v="2019-01-23T00:00:00" u="1"/>
        <d v="2018-09-06T00:00:00" u="1"/>
        <d v="2018-10-11T00:00:00" u="1"/>
        <d v="2018-09-25T00:00:00" u="1"/>
        <d v="2018-11-16T00:00:00" u="1"/>
        <d v="2019-01-16T00:00:00" u="1"/>
        <d v="2019-03-07T00:00:00" u="1"/>
        <d v="2018-10-30T00:00:00" u="1"/>
        <d v="2018-12-21T00:00:00" u="1"/>
        <d v="2019-05-17T00:00:00" u="1"/>
        <d v="2018-09-18T00:00:00" u="1"/>
        <d v="2018-11-09T00:00:00" u="1"/>
        <d v="2018-10-23T00:00:00" u="1"/>
        <d v="2019-05-10T00:00:00" u="1"/>
        <d v="2018-09-11T00:00:00" u="1"/>
        <d v="2018-11-02T00:00:00" u="1"/>
        <d v="2019-04-24T00:00:00" u="1"/>
        <d v="2018-10-16T00:00:00" u="1"/>
        <d v="2019-02-07T00:00:00" u="1"/>
        <d v="2018-11-21T00:00:00" u="1"/>
        <d v="2019-01-21T00:00:00" u="1"/>
        <d v="2018-09-04T00:00:00" u="1"/>
        <d v="2019-04-17T00:00:00" u="1"/>
        <d v="2018-10-09T00:00:00" u="1"/>
        <d v="2018-11-14T00:00:00" u="1"/>
        <d v="2018-05-15T00:00:00" u="1"/>
        <d v="2019-02-19T00:00:00" u="1"/>
        <d v="2019-04-10T00:00:00" u="1"/>
        <d v="2018-10-02T00:00:00" u="1"/>
        <d v="2018-11-07T00:00:00" u="1"/>
        <d v="2019-04-03T00:00:00" u="1"/>
        <d v="2018-12-05T00:00:00" u="1"/>
        <d v="2019-02-05T00:00:00" u="1"/>
        <d v="2018-09-28T00:00:00" u="1"/>
        <d v="2019-03-29T00:00:00" u="1"/>
        <d v="2018-09-21T00:00:00" u="1"/>
        <d v="2018-10-26T00:00:00" u="1"/>
        <d v="2019-01-31T00:00:00" u="1"/>
        <d v="2019-03-22T00:00:00" u="1"/>
        <d v="2018-09-14T00:00:00" u="1"/>
        <d v="2018-10-19T00:00:00" u="1"/>
        <d v="2019-01-24T00:00:00" u="1"/>
        <d v="2018-09-07T00:00:00" u="1"/>
        <d v="2018-10-12T00:00:00" u="1"/>
        <d v="2018-09-26T00:00:00" u="1"/>
        <d v="2019-01-17T00:00:00" u="1"/>
        <d v="2019-03-08T00:00:00" u="1"/>
        <d v="2018-10-31T00:00:00" u="1"/>
        <d v="2018-09-19T00:00:00" u="1"/>
        <d v="2019-01-10T00:00:00" u="1"/>
        <d v="2018-10-24T00:00:00" u="1"/>
        <d v="2018-11-29T00:00:00" u="1"/>
        <d v="2019-01-29T00:00:00" u="1"/>
        <d v="2018-09-12T00:00:00" u="1"/>
        <d v="2019-04-25T00:00:00" u="1"/>
        <d v="2018-10-17T00:00:00" u="1"/>
        <d v="2019-02-08T00:00:00" u="1"/>
        <d v="2019-01-22T00:00:00" u="1"/>
        <d v="2019-03-13T00:00:00" u="1"/>
        <d v="2018-09-05T00:00:00" u="1"/>
        <d v="2019-04-18T00:00:00" u="1"/>
        <d v="2018-10-10T00:00:00" u="1"/>
        <d v="2019-02-01T00:00:00" u="1"/>
        <d v="2018-11-15T00:00:00" u="1"/>
        <d v="2019-01-15T00:00:00" u="1"/>
        <d v="2019-03-06T00:00:00" u="1"/>
        <d v="2018-05-16T00:00:00" u="1"/>
        <d v="2018-12-20T00:00:00" u="1"/>
        <d v="2019-02-20T00:00:00" u="1"/>
        <d v="2019-04-11T00:00:00" u="1"/>
        <d v="2018-10-03T00:00:00" u="1"/>
        <d v="2018-11-08T00:00:00" u="1"/>
        <d v="2018-12-13T00:00:00" u="1"/>
        <d v="2019-02-13T00:00:00" u="1"/>
        <d v="2019-04-04T00:00:00" u="1"/>
        <d v="2018-11-27T00:00:00" u="1"/>
        <d v="2019-05-09T00:00:00" u="1"/>
        <d v="2018-11-01T00:00:00" u="1"/>
        <d v="2019-04-23T00:00:00" u="1"/>
        <d v="2018-12-06T00:00:00" u="1"/>
        <d v="2019-04-16T00:00:00" u="1"/>
        <d v="2018-11-13T00:00:00" u="1"/>
        <d v="2018-05-14T00:00:00" u="1"/>
        <d v="2019-04-09T00:00:00" u="1"/>
        <d v="2018-11-06T00:00:00" u="1"/>
        <d v="2019-04-02T00:00:00" u="1"/>
        <d v="2019-01-25T00:00:00" u="1"/>
        <d v="2019-05-07T00:00:00" u="1"/>
        <d v="2018-12-04T00:00:00" u="1"/>
        <d v="2018-09-27T00:00:00" u="1"/>
        <d v="2019-01-18T00:00:00" u="1"/>
        <d v="2018-09-20T00:00:00" u="1"/>
        <d v="2019-01-11T00:00:00" u="1"/>
      </sharedItems>
    </cacheField>
    <cacheField name="Time _x000a_In" numFmtId="20">
      <sharedItems containsSemiMixedTypes="0" containsNonDate="0" containsDate="1" containsString="0" minDate="1899-12-30T08:27:00" maxDate="1899-12-30T14:20:00"/>
    </cacheField>
    <cacheField name="Time _x000a_Out" numFmtId="20">
      <sharedItems containsSemiMixedTypes="0" containsNonDate="0" containsDate="1" containsString="0" minDate="1899-12-30T08:32:00" maxDate="1899-12-30T14:36:00"/>
    </cacheField>
    <cacheField name="Duration" numFmtId="20">
      <sharedItems containsSemiMixedTypes="0" containsNonDate="0" containsDate="1" containsString="0" minDate="1899-12-30T00:01:00" maxDate="1899-12-30T01:21:00"/>
    </cacheField>
    <cacheField name="Short_x000a_Long" numFmtId="0">
      <sharedItems containsBlank="1" count="5">
        <s v="Short"/>
        <s v="Long"/>
        <m u="1"/>
        <s v="Short " u="1"/>
        <s v="Shor" u="1"/>
      </sharedItems>
    </cacheField>
    <cacheField name="Color _x000a_Area_x000a_900" numFmtId="0">
      <sharedItems/>
    </cacheField>
    <cacheField name="TREND_x000a_" numFmtId="0">
      <sharedItems/>
    </cacheField>
    <cacheField name="1_x000a__x000a_$$$" numFmtId="6">
      <sharedItems containsSemiMixedTypes="0" containsString="0" containsNumber="1" containsInteger="1" minValue="-10" maxValue="9"/>
    </cacheField>
    <cacheField name="2_x000a__x000a_$$$" numFmtId="6">
      <sharedItems containsSemiMixedTypes="0" containsString="0" containsNumber="1" containsInteger="1" minValue="-11" maxValue="10"/>
    </cacheField>
    <cacheField name="3_x000a__x000a_$$$" numFmtId="6">
      <sharedItems containsSemiMixedTypes="0" containsString="0" containsNumber="1" containsInteger="1" minValue="-12" maxValue="11"/>
    </cacheField>
    <cacheField name="4_x000a__x000a_$$$" numFmtId="6">
      <sharedItems containsSemiMixedTypes="0" containsString="0" containsNumber="1" containsInteger="1" minValue="-13" maxValue="12"/>
    </cacheField>
    <cacheField name="Total _x000a__x000a_P&amp;L" numFmtId="6">
      <sharedItems containsSemiMixedTypes="0" containsString="0" containsNumber="1" containsInteger="1" minValue="-46" maxValue="42"/>
    </cacheField>
    <cacheField name="STOP LOSS_x000a_BE" numFmtId="0">
      <sharedItems/>
    </cacheField>
    <cacheField name="STOP LOSS " numFmtId="0">
      <sharedItems/>
    </cacheField>
    <cacheField name="MAX_x000a_T2" numFmtId="6">
      <sharedItems containsSemiMixedTypes="0" containsString="0" containsNumber="1" containsInteger="1" minValue="0" maxValue="9900"/>
    </cacheField>
    <cacheField name="Profit _x000a_T1=T2" numFmtId="0">
      <sharedItems/>
    </cacheField>
    <cacheField name="MAX _x000a_RISK" numFmtId="168">
      <sharedItems containsSemiMixedTypes="0" containsString="0" containsNumber="1" containsInteger="1" minValue="-900" maxValue="-75"/>
    </cacheField>
    <cacheField name="Why did you take this trade?. _x000a_What did you see it?_x000a_Comments what you were thinking. " numFmtId="0">
      <sharedItems containsNonDate="0" containsString="0" containsBlank="1"/>
    </cacheField>
  </cacheFields>
  <extLst>
    <ext xmlns:x14="http://schemas.microsoft.com/office/spreadsheetml/2009/9/main" uri="{725AE2AE-9491-48be-B2B4-4EB974FC3084}">
      <x14:pivotCacheDefinition pivotCacheId="48919869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x v="0"/>
    <x v="0"/>
    <x v="0"/>
    <x v="0"/>
    <x v="0"/>
    <d v="1899-12-30T09:36:00"/>
    <d v="1899-12-30T09:44:00"/>
    <d v="1899-12-30T00:08:00"/>
    <x v="0"/>
    <s v="Red"/>
    <s v="Down"/>
    <n v="1"/>
    <n v="2"/>
    <n v="3"/>
    <n v="4"/>
    <n v="10"/>
    <s v="N"/>
    <s v="N"/>
    <n v="0"/>
    <s v="N"/>
    <n v="-75"/>
    <m/>
  </r>
  <r>
    <x v="1"/>
    <x v="0"/>
    <x v="0"/>
    <x v="0"/>
    <x v="0"/>
    <x v="0"/>
    <d v="1899-12-30T08:27:00"/>
    <d v="1899-12-30T08:33:00"/>
    <d v="1899-12-30T00:06:00"/>
    <x v="1"/>
    <s v="Green"/>
    <s v="Up"/>
    <n v="2"/>
    <n v="3"/>
    <n v="4"/>
    <n v="5"/>
    <n v="14"/>
    <s v="Y"/>
    <s v="Y"/>
    <n v="300"/>
    <s v="Y"/>
    <n v="-100"/>
    <m/>
  </r>
  <r>
    <x v="1"/>
    <x v="0"/>
    <x v="0"/>
    <x v="0"/>
    <x v="0"/>
    <x v="0"/>
    <d v="1899-12-30T10:00:00"/>
    <d v="1899-12-30T10:15:00"/>
    <d v="1899-12-30T00:15:00"/>
    <x v="1"/>
    <s v="Green"/>
    <s v="Up"/>
    <n v="3"/>
    <n v="4"/>
    <n v="5"/>
    <n v="6"/>
    <n v="18"/>
    <s v="N"/>
    <s v="N"/>
    <n v="600"/>
    <s v="N"/>
    <n v="-125"/>
    <m/>
  </r>
  <r>
    <x v="1"/>
    <x v="0"/>
    <x v="0"/>
    <x v="0"/>
    <x v="0"/>
    <x v="0"/>
    <d v="1899-12-30T08:36:00"/>
    <d v="1899-12-30T08:38:00"/>
    <d v="1899-12-30T00:02:00"/>
    <x v="0"/>
    <s v="Red"/>
    <s v="Down"/>
    <n v="4"/>
    <n v="5"/>
    <n v="6"/>
    <n v="7"/>
    <n v="22"/>
    <s v="Y"/>
    <s v="Y"/>
    <n v="900"/>
    <s v="Y"/>
    <n v="-150"/>
    <m/>
  </r>
  <r>
    <x v="1"/>
    <x v="0"/>
    <x v="0"/>
    <x v="0"/>
    <x v="0"/>
    <x v="0"/>
    <d v="1899-12-30T08:45:00"/>
    <d v="1899-12-30T09:00:00"/>
    <d v="1899-12-30T00:15:00"/>
    <x v="0"/>
    <s v="Red"/>
    <s v="Down"/>
    <n v="5"/>
    <n v="6"/>
    <n v="7"/>
    <n v="8"/>
    <n v="26"/>
    <s v="N"/>
    <s v="N"/>
    <n v="1200"/>
    <s v="N"/>
    <n v="-175"/>
    <m/>
  </r>
  <r>
    <x v="1"/>
    <x v="0"/>
    <x v="0"/>
    <x v="0"/>
    <x v="0"/>
    <x v="0"/>
    <d v="1899-12-30T09:02:00"/>
    <d v="1899-12-30T09:13:00"/>
    <d v="1899-12-30T00:11:00"/>
    <x v="0"/>
    <s v="Red"/>
    <s v="Down"/>
    <n v="6"/>
    <n v="7"/>
    <n v="8"/>
    <n v="9"/>
    <n v="30"/>
    <s v="Y"/>
    <s v="Y"/>
    <n v="1500"/>
    <s v="Y"/>
    <n v="-200"/>
    <m/>
  </r>
  <r>
    <x v="1"/>
    <x v="0"/>
    <x v="0"/>
    <x v="0"/>
    <x v="0"/>
    <x v="0"/>
    <d v="1899-12-30T08:40:00"/>
    <d v="1899-12-30T08:41:00"/>
    <d v="1899-12-30T00:01:00"/>
    <x v="0"/>
    <s v="Red"/>
    <s v="Down"/>
    <n v="7"/>
    <n v="8"/>
    <n v="9"/>
    <n v="10"/>
    <n v="34"/>
    <s v="N"/>
    <s v="N"/>
    <n v="1800"/>
    <s v="N"/>
    <n v="-225"/>
    <m/>
  </r>
  <r>
    <x v="2"/>
    <x v="0"/>
    <x v="0"/>
    <x v="0"/>
    <x v="0"/>
    <x v="0"/>
    <d v="1899-12-30T08:28:00"/>
    <d v="1899-12-30T08:32:00"/>
    <d v="1899-12-30T00:04:00"/>
    <x v="1"/>
    <s v="Green"/>
    <s v="Up"/>
    <n v="8"/>
    <n v="9"/>
    <n v="10"/>
    <n v="11"/>
    <n v="38"/>
    <s v="Y"/>
    <s v="Y"/>
    <n v="2100"/>
    <s v="Y"/>
    <n v="-250"/>
    <m/>
  </r>
  <r>
    <x v="2"/>
    <x v="0"/>
    <x v="0"/>
    <x v="0"/>
    <x v="0"/>
    <x v="0"/>
    <d v="1899-12-30T09:56:00"/>
    <d v="1899-12-30T10:11:00"/>
    <d v="1899-12-30T00:15:00"/>
    <x v="1"/>
    <s v="Green"/>
    <s v="Up"/>
    <n v="9"/>
    <n v="10"/>
    <n v="11"/>
    <n v="12"/>
    <n v="42"/>
    <s v="N"/>
    <s v="N"/>
    <n v="2400"/>
    <s v="N"/>
    <n v="-275"/>
    <m/>
  </r>
  <r>
    <x v="2"/>
    <x v="0"/>
    <x v="1"/>
    <x v="1"/>
    <x v="1"/>
    <x v="1"/>
    <d v="1899-12-30T08:37:00"/>
    <d v="1899-12-30T08:39:00"/>
    <d v="1899-12-30T00:02:00"/>
    <x v="1"/>
    <s v="Green"/>
    <s v="Up"/>
    <n v="-1"/>
    <n v="-2"/>
    <n v="-3"/>
    <n v="-4"/>
    <n v="-10"/>
    <s v="N"/>
    <s v="N"/>
    <n v="7200"/>
    <s v="N"/>
    <n v="-675"/>
    <m/>
  </r>
  <r>
    <x v="2"/>
    <x v="0"/>
    <x v="1"/>
    <x v="1"/>
    <x v="1"/>
    <x v="1"/>
    <d v="1899-12-30T08:43:00"/>
    <d v="1899-12-30T08:49:00"/>
    <d v="1899-12-30T00:06:00"/>
    <x v="0"/>
    <s v="Red"/>
    <s v="Down"/>
    <n v="-2"/>
    <n v="-3"/>
    <n v="-4"/>
    <n v="-5"/>
    <n v="-14"/>
    <s v="Y"/>
    <s v="Y"/>
    <n v="7500"/>
    <s v="Y"/>
    <n v="-700"/>
    <m/>
  </r>
  <r>
    <x v="2"/>
    <x v="0"/>
    <x v="1"/>
    <x v="1"/>
    <x v="1"/>
    <x v="1"/>
    <d v="1899-12-30T14:20:00"/>
    <d v="1899-12-30T14:36:00"/>
    <d v="1899-12-30T00:16:00"/>
    <x v="0"/>
    <s v="Red"/>
    <s v="Down"/>
    <n v="-3"/>
    <n v="-4"/>
    <n v="-5"/>
    <n v="-6"/>
    <n v="-18"/>
    <s v="N"/>
    <s v="N"/>
    <n v="7800"/>
    <s v="N"/>
    <n v="-725"/>
    <m/>
  </r>
  <r>
    <x v="0"/>
    <x v="0"/>
    <x v="1"/>
    <x v="1"/>
    <x v="2"/>
    <x v="2"/>
    <d v="1899-12-30T09:37:00"/>
    <d v="1899-12-30T10:21:00"/>
    <d v="1899-12-30T00:44:00"/>
    <x v="1"/>
    <s v="Green"/>
    <s v="Green"/>
    <n v="-4"/>
    <n v="-5"/>
    <n v="-6"/>
    <n v="-7"/>
    <n v="-22"/>
    <s v="Y"/>
    <s v="Y"/>
    <n v="8100"/>
    <s v="Y"/>
    <n v="-750"/>
    <m/>
  </r>
  <r>
    <x v="0"/>
    <x v="0"/>
    <x v="1"/>
    <x v="1"/>
    <x v="3"/>
    <x v="2"/>
    <d v="1899-12-30T09:53:00"/>
    <d v="1899-12-30T10:21:00"/>
    <d v="1899-12-30T00:28:00"/>
    <x v="1"/>
    <s v="Green"/>
    <s v="Green"/>
    <n v="-5"/>
    <n v="-6"/>
    <n v="-7"/>
    <n v="-8"/>
    <n v="-26"/>
    <s v="N"/>
    <s v="N"/>
    <n v="8400"/>
    <s v="N"/>
    <n v="-775"/>
    <m/>
  </r>
  <r>
    <x v="3"/>
    <x v="0"/>
    <x v="1"/>
    <x v="1"/>
    <x v="2"/>
    <x v="2"/>
    <d v="1899-12-30T13:00:00"/>
    <d v="1899-12-30T13:03:00"/>
    <d v="1899-12-30T00:03:00"/>
    <x v="1"/>
    <s v="Green"/>
    <s v="Green"/>
    <n v="-6"/>
    <n v="-7"/>
    <n v="-8"/>
    <n v="-9"/>
    <n v="-30"/>
    <s v="Y"/>
    <s v="Y"/>
    <n v="8700"/>
    <s v="Y"/>
    <n v="-800"/>
    <m/>
  </r>
  <r>
    <x v="1"/>
    <x v="0"/>
    <x v="1"/>
    <x v="1"/>
    <x v="2"/>
    <x v="2"/>
    <d v="1899-12-30T13:00:00"/>
    <d v="1899-12-30T14:21:00"/>
    <d v="1899-12-30T01:21:00"/>
    <x v="1"/>
    <s v="Green"/>
    <s v="Green"/>
    <n v="-7"/>
    <n v="-8"/>
    <n v="-9"/>
    <n v="-10"/>
    <n v="-34"/>
    <s v="N"/>
    <s v="N"/>
    <n v="9000"/>
    <s v="N"/>
    <n v="-825"/>
    <m/>
  </r>
  <r>
    <x v="2"/>
    <x v="0"/>
    <x v="1"/>
    <x v="1"/>
    <x v="2"/>
    <x v="2"/>
    <d v="1899-12-30T08:53:00"/>
    <d v="1899-12-30T08:59:00"/>
    <d v="1899-12-30T00:06:00"/>
    <x v="1"/>
    <s v="Green"/>
    <s v="Green"/>
    <n v="-8"/>
    <n v="-9"/>
    <n v="-10"/>
    <n v="-11"/>
    <n v="-38"/>
    <s v="Y"/>
    <s v="Y"/>
    <n v="9300"/>
    <s v="Y"/>
    <n v="-850"/>
    <m/>
  </r>
  <r>
    <x v="2"/>
    <x v="0"/>
    <x v="1"/>
    <x v="1"/>
    <x v="2"/>
    <x v="2"/>
    <d v="1899-12-30T09:05:00"/>
    <d v="1899-12-30T10:15:00"/>
    <d v="1899-12-30T01:10:00"/>
    <x v="1"/>
    <s v="Green"/>
    <s v="Green"/>
    <n v="-9"/>
    <n v="-10"/>
    <n v="-11"/>
    <n v="-12"/>
    <n v="-42"/>
    <s v="N"/>
    <s v="N"/>
    <n v="9600"/>
    <s v="N"/>
    <n v="-875"/>
    <m/>
  </r>
  <r>
    <x v="0"/>
    <x v="0"/>
    <x v="1"/>
    <x v="1"/>
    <x v="0"/>
    <x v="3"/>
    <d v="1899-12-30T08:58:00"/>
    <d v="1899-12-30T09:21:00"/>
    <d v="1899-12-30T00:23:00"/>
    <x v="0"/>
    <s v="Red"/>
    <s v="Down"/>
    <n v="-10"/>
    <n v="-11"/>
    <n v="-12"/>
    <n v="-13"/>
    <n v="-46"/>
    <s v="Y"/>
    <s v="Y"/>
    <n v="9900"/>
    <s v="Y"/>
    <n v="-9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1E3D79-C87A-4E2E-ABE2-045175E4C943}" name="PivotTable8" cacheId="1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1:D18" firstHeaderRow="1" firstDataRow="3" firstDataCol="1"/>
  <pivotFields count="23">
    <pivotField axis="axisRow" showAll="0">
      <items count="9">
        <item sd="0" x="0"/>
        <item m="1" x="7"/>
        <item sd="0" x="1"/>
        <item sd="0" x="2"/>
        <item m="1" x="4"/>
        <item sd="0" x="3"/>
        <item sd="0" m="1" x="5"/>
        <item m="1" x="6"/>
        <item t="default"/>
      </items>
    </pivotField>
    <pivotField axis="axisRow" showAll="0">
      <items count="4">
        <item x="0"/>
        <item m="1" x="2"/>
        <item m="1" x="1"/>
        <item t="default"/>
      </items>
    </pivotField>
    <pivotField showAll="0">
      <items count="12">
        <item x="0"/>
        <item m="1" x="5"/>
        <item x="1"/>
        <item m="1" x="7"/>
        <item m="1" x="10"/>
        <item m="1" x="9"/>
        <item m="1" x="3"/>
        <item m="1" x="6"/>
        <item m="1" x="4"/>
        <item m="1" x="8"/>
        <item m="1" x="2"/>
        <item t="default"/>
      </items>
    </pivotField>
    <pivotField axis="axisCol" showAll="0">
      <items count="37">
        <item sd="0" m="1" x="4"/>
        <item sd="0" m="1" x="23"/>
        <item sd="0" m="1" x="5"/>
        <item sd="0" m="1" x="26"/>
        <item sd="0" m="1" x="8"/>
        <item sd="0" m="1" x="27"/>
        <item sd="0" m="1" x="9"/>
        <item sd="0" m="1" x="28"/>
        <item sd="0" m="1" x="12"/>
        <item sd="0" m="1" x="29"/>
        <item sd="0" m="1" x="14"/>
        <item sd="0" m="1" x="31"/>
        <item sd="0" m="1" x="17"/>
        <item sd="0" m="1" x="32"/>
        <item sd="0" m="1" x="19"/>
        <item sd="0" m="1" x="34"/>
        <item sd="0" x="0"/>
        <item sd="0" m="1" x="13"/>
        <item sd="0" m="1" x="24"/>
        <item sd="0" m="1" x="35"/>
        <item sd="0" m="1" x="6"/>
        <item m="1" x="2"/>
        <item sd="0" m="1" x="15"/>
        <item sd="0" m="1" x="21"/>
        <item sd="0" m="1" x="25"/>
        <item sd="0" m="1" x="30"/>
        <item sd="0" m="1" x="33"/>
        <item sd="0" x="1"/>
        <item m="1" x="10"/>
        <item sd="0" m="1" x="3"/>
        <item sd="0" m="1" x="7"/>
        <item sd="0" m="1" x="11"/>
        <item sd="0" m="1" x="16"/>
        <item sd="0" m="1" x="18"/>
        <item sd="0" m="1" x="20"/>
        <item sd="0" m="1" x="22"/>
        <item t="default"/>
      </items>
    </pivotField>
    <pivotField showAll="0">
      <items count="10">
        <item m="1" x="7"/>
        <item m="1" x="8"/>
        <item x="1"/>
        <item x="2"/>
        <item x="0"/>
        <item m="1" x="6"/>
        <item m="1" x="5"/>
        <item x="3"/>
        <item m="1" x="4"/>
        <item t="default"/>
      </items>
    </pivotField>
    <pivotField axis="axisCol" numFmtId="165" showAll="0">
      <items count="104">
        <item m="1" x="38"/>
        <item m="1" x="80"/>
        <item m="1" x="33"/>
        <item m="1" x="71"/>
        <item m="1" x="12"/>
        <item m="1" x="53"/>
        <item m="1" x="27"/>
        <item m="1" x="65"/>
        <item m="1" x="9"/>
        <item m="1" x="50"/>
        <item m="1" x="22"/>
        <item m="1" x="60"/>
        <item m="1" x="4"/>
        <item m="1" x="46"/>
        <item m="1" x="17"/>
        <item m="1" x="57"/>
        <item m="1" x="31"/>
        <item m="1" x="69"/>
        <item m="1" x="11"/>
        <item m="1" x="52"/>
        <item m="1" x="24"/>
        <item m="1" x="63"/>
        <item m="1" x="6"/>
        <item m="1" x="49"/>
        <item m="1" x="20"/>
        <item m="1" x="58"/>
        <item m="1" x="101"/>
        <item m="1" x="45"/>
        <item m="1" x="13"/>
        <item m="1" x="54"/>
        <item m="1" x="99"/>
        <item m="1" x="43"/>
        <item m="1" x="87"/>
        <item m="1" x="25"/>
        <item m="1" x="94"/>
        <item m="1" x="39"/>
        <item m="1" x="81"/>
        <item m="1" x="21"/>
        <item m="1" x="91"/>
        <item m="1" x="34"/>
        <item m="1" x="73"/>
        <item m="1" x="14"/>
        <item m="1" x="29"/>
        <item m="1" x="85"/>
        <item m="1" x="61"/>
        <item m="1" x="98"/>
        <item m="1" x="89"/>
        <item m="1" x="41"/>
        <item m="1" x="82"/>
        <item m="1" x="77"/>
        <item m="1" x="18"/>
        <item x="0"/>
        <item m="1" x="7"/>
        <item m="1" x="59"/>
        <item m="1" x="102"/>
        <item m="1" x="74"/>
        <item m="1" x="15"/>
        <item m="1" x="55"/>
        <item m="1" x="100"/>
        <item m="1" x="30"/>
        <item m="1" x="67"/>
        <item m="1" x="10"/>
        <item m="1" x="51"/>
        <item m="1" x="96"/>
        <item m="1" x="62"/>
        <item m="1" x="5"/>
        <item m="1" x="47"/>
        <item m="1" x="72"/>
        <item m="1" x="42"/>
        <item m="1" x="28"/>
        <item m="1" x="66"/>
        <item m="1" x="83"/>
        <item m="1" x="36"/>
        <item m="1" x="78"/>
        <item m="1" x="75"/>
        <item m="1" x="16"/>
        <item m="1" x="56"/>
        <item m="1" x="68"/>
        <item x="1"/>
        <item x="2"/>
        <item x="3"/>
        <item m="1" x="48"/>
        <item m="1" x="44"/>
        <item m="1" x="95"/>
        <item m="1" x="40"/>
        <item m="1" x="84"/>
        <item m="1" x="93"/>
        <item m="1" x="37"/>
        <item m="1" x="79"/>
        <item m="1" x="90"/>
        <item m="1" x="32"/>
        <item m="1" x="70"/>
        <item m="1" x="88"/>
        <item m="1" x="26"/>
        <item m="1" x="64"/>
        <item m="1" x="8"/>
        <item m="1" x="97"/>
        <item m="1" x="23"/>
        <item m="1" x="86"/>
        <item m="1" x="92"/>
        <item m="1" x="35"/>
        <item m="1" x="76"/>
        <item m="1" x="19"/>
        <item t="default"/>
      </items>
    </pivotField>
    <pivotField numFmtId="20" showAll="0"/>
    <pivotField numFmtId="20" showAll="0"/>
    <pivotField numFmtId="20" showAll="0"/>
    <pivotField showAll="0">
      <items count="6">
        <item x="1"/>
        <item m="1" x="4"/>
        <item x="0"/>
        <item m="1" x="3"/>
        <item m="1" x="2"/>
        <item t="default"/>
      </items>
    </pivotField>
    <pivotField showAll="0"/>
    <pivotField showAll="0"/>
    <pivotField showAll="0"/>
    <pivotField showAll="0"/>
    <pivotField showAll="0"/>
    <pivotField showAll="0"/>
    <pivotField dataField="1" numFmtId="6" showAll="0"/>
    <pivotField showAll="0"/>
    <pivotField showAll="0"/>
    <pivotField showAll="0"/>
    <pivotField showAll="0"/>
    <pivotField showAll="0"/>
    <pivotField showAll="0"/>
  </pivotFields>
  <rowFields count="2">
    <field x="0"/>
    <field x="1"/>
  </rowFields>
  <rowItems count="5">
    <i>
      <x/>
    </i>
    <i>
      <x v="2"/>
    </i>
    <i>
      <x v="3"/>
    </i>
    <i>
      <x v="5"/>
    </i>
    <i t="grand">
      <x/>
    </i>
  </rowItems>
  <colFields count="2">
    <field x="3"/>
    <field x="5"/>
  </colFields>
  <colItems count="3">
    <i>
      <x v="16"/>
    </i>
    <i>
      <x v="27"/>
    </i>
    <i t="grand">
      <x/>
    </i>
  </colItems>
  <dataFields count="1">
    <dataField name="Sum of Total _x000a__x000a_P&amp;L" fld="16" baseField="0" baseItem="0" numFmtId="6"/>
  </dataFields>
  <chartFormats count="50">
    <chartFormat chart="0" format="68" series="1">
      <pivotArea type="data" outline="0" fieldPosition="0">
        <references count="2">
          <reference field="3" count="1" selected="0">
            <x v="29"/>
          </reference>
          <reference field="5" count="1" selected="0">
            <x v="82"/>
          </reference>
        </references>
      </pivotArea>
    </chartFormat>
    <chartFormat chart="0" format="69" series="1">
      <pivotArea type="data" outline="0" fieldPosition="0">
        <references count="2">
          <reference field="3" count="1" selected="0">
            <x v="30"/>
          </reference>
          <reference field="5" count="1" selected="0">
            <x v="83"/>
          </reference>
        </references>
      </pivotArea>
    </chartFormat>
    <chartFormat chart="0" format="70" series="1">
      <pivotArea type="data" outline="0" fieldPosition="0">
        <references count="2">
          <reference field="3" count="1" selected="0">
            <x v="30"/>
          </reference>
          <reference field="5" count="1" selected="0">
            <x v="84"/>
          </reference>
        </references>
      </pivotArea>
    </chartFormat>
    <chartFormat chart="0" format="71" series="1">
      <pivotArea type="data" outline="0" fieldPosition="0">
        <references count="2">
          <reference field="3" count="1" selected="0">
            <x v="30"/>
          </reference>
          <reference field="5" count="1" selected="0">
            <x v="85"/>
          </reference>
        </references>
      </pivotArea>
    </chartFormat>
    <chartFormat chart="0" format="72" series="1">
      <pivotArea type="data" outline="0" fieldPosition="0">
        <references count="1">
          <reference field="3" count="1" selected="0">
            <x v="16"/>
          </reference>
        </references>
      </pivotArea>
    </chartFormat>
    <chartFormat chart="0" format="73" series="1">
      <pivotArea type="data" outline="0" fieldPosition="0">
        <references count="1">
          <reference field="3" count="1" selected="0">
            <x v="17"/>
          </reference>
        </references>
      </pivotArea>
    </chartFormat>
    <chartFormat chart="0" format="74" series="1">
      <pivotArea type="data" outline="0" fieldPosition="0">
        <references count="1">
          <reference field="3" count="1" selected="0">
            <x v="18"/>
          </reference>
        </references>
      </pivotArea>
    </chartFormat>
    <chartFormat chart="0" format="75" series="1">
      <pivotArea type="data" outline="0" fieldPosition="0">
        <references count="1">
          <reference field="3" count="1" selected="0">
            <x v="19"/>
          </reference>
        </references>
      </pivotArea>
    </chartFormat>
    <chartFormat chart="0" format="76" series="1">
      <pivotArea type="data" outline="0" fieldPosition="0">
        <references count="1">
          <reference field="3" count="1" selected="0">
            <x v="20"/>
          </reference>
        </references>
      </pivotArea>
    </chartFormat>
    <chartFormat chart="0" format="77" series="1">
      <pivotArea type="data" outline="0" fieldPosition="0">
        <references count="1">
          <reference field="3" count="1" selected="0">
            <x v="22"/>
          </reference>
        </references>
      </pivotArea>
    </chartFormat>
    <chartFormat chart="0" format="78" series="1">
      <pivotArea type="data" outline="0" fieldPosition="0">
        <references count="1">
          <reference field="3" count="1" selected="0">
            <x v="23"/>
          </reference>
        </references>
      </pivotArea>
    </chartFormat>
    <chartFormat chart="0" format="79" series="1">
      <pivotArea type="data" outline="0" fieldPosition="0">
        <references count="1">
          <reference field="3" count="1" selected="0">
            <x v="24"/>
          </reference>
        </references>
      </pivotArea>
    </chartFormat>
    <chartFormat chart="0" format="80" series="1">
      <pivotArea type="data" outline="0" fieldPosition="0">
        <references count="1">
          <reference field="3" count="1" selected="0">
            <x v="25"/>
          </reference>
        </references>
      </pivotArea>
    </chartFormat>
    <chartFormat chart="0" format="81" series="1">
      <pivotArea type="data" outline="0" fieldPosition="0">
        <references count="1">
          <reference field="3" count="1" selected="0">
            <x v="26"/>
          </reference>
        </references>
      </pivotArea>
    </chartFormat>
    <chartFormat chart="0" format="82" series="1">
      <pivotArea type="data" outline="0" fieldPosition="0">
        <references count="1">
          <reference field="3" count="1" selected="0">
            <x v="27"/>
          </reference>
        </references>
      </pivotArea>
    </chartFormat>
    <chartFormat chart="0" format="83" series="1">
      <pivotArea type="data" outline="0" fieldPosition="0">
        <references count="2">
          <reference field="4294967294" count="1" selected="0">
            <x v="0"/>
          </reference>
          <reference field="3" count="1" selected="0">
            <x v="29"/>
          </reference>
        </references>
      </pivotArea>
    </chartFormat>
    <chartFormat chart="0" format="84" series="1">
      <pivotArea type="data" outline="0" fieldPosition="0">
        <references count="2">
          <reference field="4294967294" count="1" selected="0">
            <x v="0"/>
          </reference>
          <reference field="3" count="1" selected="0">
            <x v="30"/>
          </reference>
        </references>
      </pivotArea>
    </chartFormat>
    <chartFormat chart="0" format="85" series="1">
      <pivotArea type="data" outline="0" fieldPosition="0">
        <references count="2">
          <reference field="4294967294" count="1" selected="0">
            <x v="0"/>
          </reference>
          <reference field="3" count="1" selected="0">
            <x v="17"/>
          </reference>
        </references>
      </pivotArea>
    </chartFormat>
    <chartFormat chart="0" format="86" series="1">
      <pivotArea type="data" outline="0" fieldPosition="0">
        <references count="2">
          <reference field="4294967294" count="1" selected="0">
            <x v="0"/>
          </reference>
          <reference field="3" count="1" selected="0">
            <x v="18"/>
          </reference>
        </references>
      </pivotArea>
    </chartFormat>
    <chartFormat chart="0" format="87" series="1">
      <pivotArea type="data" outline="0" fieldPosition="0">
        <references count="2">
          <reference field="4294967294" count="1" selected="0">
            <x v="0"/>
          </reference>
          <reference field="3" count="1" selected="0">
            <x v="19"/>
          </reference>
        </references>
      </pivotArea>
    </chartFormat>
    <chartFormat chart="0" format="88" series="1">
      <pivotArea type="data" outline="0" fieldPosition="0">
        <references count="2">
          <reference field="4294967294" count="1" selected="0">
            <x v="0"/>
          </reference>
          <reference field="3" count="1" selected="0">
            <x v="20"/>
          </reference>
        </references>
      </pivotArea>
    </chartFormat>
    <chartFormat chart="0" format="89" series="1">
      <pivotArea type="data" outline="0" fieldPosition="0">
        <references count="2">
          <reference field="4294967294" count="1" selected="0">
            <x v="0"/>
          </reference>
          <reference field="3" count="1" selected="0">
            <x v="22"/>
          </reference>
        </references>
      </pivotArea>
    </chartFormat>
    <chartFormat chart="0" format="90" series="1">
      <pivotArea type="data" outline="0" fieldPosition="0">
        <references count="2">
          <reference field="4294967294" count="1" selected="0">
            <x v="0"/>
          </reference>
          <reference field="3" count="1" selected="0">
            <x v="25"/>
          </reference>
        </references>
      </pivotArea>
    </chartFormat>
    <chartFormat chart="0" format="91" series="1">
      <pivotArea type="data" outline="0" fieldPosition="0">
        <references count="2">
          <reference field="4294967294" count="1" selected="0">
            <x v="0"/>
          </reference>
          <reference field="3" count="1" selected="0">
            <x v="27"/>
          </reference>
        </references>
      </pivotArea>
    </chartFormat>
    <chartFormat chart="0" format="92" series="1">
      <pivotArea type="data" outline="0" fieldPosition="0">
        <references count="2">
          <reference field="4294967294" count="1" selected="0">
            <x v="0"/>
          </reference>
          <reference field="3" count="1" selected="0">
            <x v="16"/>
          </reference>
        </references>
      </pivotArea>
    </chartFormat>
    <chartFormat chart="0" format="93" series="1">
      <pivotArea type="data" outline="0" fieldPosition="0">
        <references count="3">
          <reference field="4294967294" count="1" selected="0">
            <x v="0"/>
          </reference>
          <reference field="3" count="1" selected="0">
            <x v="31"/>
          </reference>
          <reference field="5" count="1" selected="0">
            <x v="86"/>
          </reference>
        </references>
      </pivotArea>
    </chartFormat>
    <chartFormat chart="0" format="94" series="1">
      <pivotArea type="data" outline="0" fieldPosition="0">
        <references count="3">
          <reference field="4294967294" count="1" selected="0">
            <x v="0"/>
          </reference>
          <reference field="3" count="1" selected="0">
            <x v="31"/>
          </reference>
          <reference field="5" count="1" selected="0">
            <x v="87"/>
          </reference>
        </references>
      </pivotArea>
    </chartFormat>
    <chartFormat chart="0" format="95" series="1">
      <pivotArea type="data" outline="0" fieldPosition="0">
        <references count="3">
          <reference field="4294967294" count="1" selected="0">
            <x v="0"/>
          </reference>
          <reference field="3" count="1" selected="0">
            <x v="32"/>
          </reference>
          <reference field="5" count="1" selected="0">
            <x v="89"/>
          </reference>
        </references>
      </pivotArea>
    </chartFormat>
    <chartFormat chart="0" format="96" series="1">
      <pivotArea type="data" outline="0" fieldPosition="0">
        <references count="3">
          <reference field="4294967294" count="1" selected="0">
            <x v="0"/>
          </reference>
          <reference field="3" count="1" selected="0">
            <x v="31"/>
          </reference>
          <reference field="5" count="1" selected="0">
            <x v="88"/>
          </reference>
        </references>
      </pivotArea>
    </chartFormat>
    <chartFormat chart="0" format="97" series="1">
      <pivotArea type="data" outline="0" fieldPosition="0">
        <references count="3">
          <reference field="4294967294" count="1" selected="0">
            <x v="0"/>
          </reference>
          <reference field="3" count="1" selected="0">
            <x v="32"/>
          </reference>
          <reference field="5" count="1" selected="0">
            <x v="90"/>
          </reference>
        </references>
      </pivotArea>
    </chartFormat>
    <chartFormat chart="0" format="98" series="1">
      <pivotArea type="data" outline="0" fieldPosition="0">
        <references count="2">
          <reference field="4294967294" count="1" selected="0">
            <x v="0"/>
          </reference>
          <reference field="3" count="1" selected="0">
            <x v="23"/>
          </reference>
        </references>
      </pivotArea>
    </chartFormat>
    <chartFormat chart="0" format="99" series="1">
      <pivotArea type="data" outline="0" fieldPosition="0">
        <references count="2">
          <reference field="4294967294" count="1" selected="0">
            <x v="0"/>
          </reference>
          <reference field="3" count="1" selected="0">
            <x v="24"/>
          </reference>
        </references>
      </pivotArea>
    </chartFormat>
    <chartFormat chart="0" format="100" series="1">
      <pivotArea type="data" outline="0" fieldPosition="0">
        <references count="2">
          <reference field="4294967294" count="1" selected="0">
            <x v="0"/>
          </reference>
          <reference field="3" count="1" selected="0">
            <x v="26"/>
          </reference>
        </references>
      </pivotArea>
    </chartFormat>
    <chartFormat chart="0" format="101" series="1">
      <pivotArea type="data" outline="0" fieldPosition="0">
        <references count="3">
          <reference field="4294967294" count="1" selected="0">
            <x v="0"/>
          </reference>
          <reference field="3" count="1" selected="0">
            <x v="32"/>
          </reference>
          <reference field="5" count="1" selected="0">
            <x v="91"/>
          </reference>
        </references>
      </pivotArea>
    </chartFormat>
    <chartFormat chart="0" format="102" series="1">
      <pivotArea type="data" outline="0" fieldPosition="0">
        <references count="3">
          <reference field="4294967294" count="1" selected="0">
            <x v="0"/>
          </reference>
          <reference field="3" count="1" selected="0">
            <x v="33"/>
          </reference>
          <reference field="5" count="1" selected="0">
            <x v="92"/>
          </reference>
        </references>
      </pivotArea>
    </chartFormat>
    <chartFormat chart="0" format="103" series="1">
      <pivotArea type="data" outline="0" fieldPosition="0">
        <references count="3">
          <reference field="4294967294" count="1" selected="0">
            <x v="0"/>
          </reference>
          <reference field="3" count="1" selected="0">
            <x v="33"/>
          </reference>
          <reference field="5" count="1" selected="0">
            <x v="93"/>
          </reference>
        </references>
      </pivotArea>
    </chartFormat>
    <chartFormat chart="0" format="104" series="1">
      <pivotArea type="data" outline="0" fieldPosition="0">
        <references count="3">
          <reference field="4294967294" count="1" selected="0">
            <x v="0"/>
          </reference>
          <reference field="3" count="1" selected="0">
            <x v="33"/>
          </reference>
          <reference field="5" count="1" selected="0">
            <x v="94"/>
          </reference>
        </references>
      </pivotArea>
    </chartFormat>
    <chartFormat chart="0" format="105" series="1">
      <pivotArea type="data" outline="0" fieldPosition="0">
        <references count="3">
          <reference field="4294967294" count="1" selected="0">
            <x v="0"/>
          </reference>
          <reference field="3" count="1" selected="0">
            <x v="33"/>
          </reference>
          <reference field="5" count="1" selected="0">
            <x v="95"/>
          </reference>
        </references>
      </pivotArea>
    </chartFormat>
    <chartFormat chart="0" format="106" series="1">
      <pivotArea type="data" outline="0" fieldPosition="0">
        <references count="2">
          <reference field="4294967294" count="1" selected="0">
            <x v="0"/>
          </reference>
          <reference field="3" count="1" selected="0">
            <x v="31"/>
          </reference>
        </references>
      </pivotArea>
    </chartFormat>
    <chartFormat chart="0" format="107" series="1">
      <pivotArea type="data" outline="0" fieldPosition="0">
        <references count="2">
          <reference field="4294967294" count="1" selected="0">
            <x v="0"/>
          </reference>
          <reference field="3" count="1" selected="0">
            <x v="32"/>
          </reference>
        </references>
      </pivotArea>
    </chartFormat>
    <chartFormat chart="0" format="108" series="1">
      <pivotArea type="data" outline="0" fieldPosition="0">
        <references count="2">
          <reference field="4294967294" count="1" selected="0">
            <x v="0"/>
          </reference>
          <reference field="3" count="1" selected="0">
            <x v="33"/>
          </reference>
        </references>
      </pivotArea>
    </chartFormat>
    <chartFormat chart="0" format="109" series="1">
      <pivotArea type="data" outline="0" fieldPosition="0">
        <references count="3">
          <reference field="4294967294" count="1" selected="0">
            <x v="0"/>
          </reference>
          <reference field="3" count="1" selected="0">
            <x v="34"/>
          </reference>
          <reference field="5" count="1" selected="0">
            <x v="96"/>
          </reference>
        </references>
      </pivotArea>
    </chartFormat>
    <chartFormat chart="0" format="110" series="1">
      <pivotArea type="data" outline="0" fieldPosition="0">
        <references count="3">
          <reference field="4294967294" count="1" selected="0">
            <x v="0"/>
          </reference>
          <reference field="3" count="1" selected="0">
            <x v="34"/>
          </reference>
          <reference field="5" count="1" selected="0">
            <x v="97"/>
          </reference>
        </references>
      </pivotArea>
    </chartFormat>
    <chartFormat chart="0" format="111" series="1">
      <pivotArea type="data" outline="0" fieldPosition="0">
        <references count="3">
          <reference field="4294967294" count="1" selected="0">
            <x v="0"/>
          </reference>
          <reference field="3" count="1" selected="0">
            <x v="34"/>
          </reference>
          <reference field="5" count="1" selected="0">
            <x v="98"/>
          </reference>
        </references>
      </pivotArea>
    </chartFormat>
    <chartFormat chart="0" format="112" series="1">
      <pivotArea type="data" outline="0" fieldPosition="0">
        <references count="3">
          <reference field="4294967294" count="1" selected="0">
            <x v="0"/>
          </reference>
          <reference field="3" count="1" selected="0">
            <x v="35"/>
          </reference>
          <reference field="5" count="1" selected="0">
            <x v="99"/>
          </reference>
        </references>
      </pivotArea>
    </chartFormat>
    <chartFormat chart="0" format="113" series="1">
      <pivotArea type="data" outline="0" fieldPosition="0">
        <references count="3">
          <reference field="4294967294" count="1" selected="0">
            <x v="0"/>
          </reference>
          <reference field="3" count="1" selected="0">
            <x v="35"/>
          </reference>
          <reference field="5" count="1" selected="0">
            <x v="100"/>
          </reference>
        </references>
      </pivotArea>
    </chartFormat>
    <chartFormat chart="0" format="114" series="1">
      <pivotArea type="data" outline="0" fieldPosition="0">
        <references count="3">
          <reference field="4294967294" count="1" selected="0">
            <x v="0"/>
          </reference>
          <reference field="3" count="1" selected="0">
            <x v="35"/>
          </reference>
          <reference field="5" count="1" selected="0">
            <x v="101"/>
          </reference>
        </references>
      </pivotArea>
    </chartFormat>
    <chartFormat chart="0" format="115" series="1">
      <pivotArea type="data" outline="0" fieldPosition="0">
        <references count="3">
          <reference field="4294967294" count="1" selected="0">
            <x v="0"/>
          </reference>
          <reference field="3" count="1" selected="0">
            <x v="35"/>
          </reference>
          <reference field="5" count="1" selected="0">
            <x v="102"/>
          </reference>
        </references>
      </pivotArea>
    </chartFormat>
    <chartFormat chart="0" format="116" series="1">
      <pivotArea type="data" outline="0" fieldPosition="0">
        <references count="2">
          <reference field="4294967294" count="1" selected="0">
            <x v="0"/>
          </reference>
          <reference field="3" count="1" selected="0">
            <x v="34"/>
          </reference>
        </references>
      </pivotArea>
    </chartFormat>
    <chartFormat chart="0" format="117" series="1">
      <pivotArea type="data" outline="0" fieldPosition="0">
        <references count="2">
          <reference field="4294967294" count="1" selected="0">
            <x v="0"/>
          </reference>
          <reference field="3" count="1" selected="0">
            <x v="3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17F26CF-134D-4454-89CA-F13DB85EB1A5}" name="PivotTable8" cacheId="1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11:D18" firstHeaderRow="1" firstDataRow="3" firstDataCol="1"/>
  <pivotFields count="23">
    <pivotField axis="axisRow" showAll="0">
      <items count="9">
        <item sd="0" x="0"/>
        <item m="1" x="7"/>
        <item sd="0" x="1"/>
        <item sd="0" x="2"/>
        <item m="1" x="4"/>
        <item sd="0" x="3"/>
        <item sd="0" m="1" x="5"/>
        <item m="1" x="6"/>
        <item t="default"/>
      </items>
    </pivotField>
    <pivotField showAll="0"/>
    <pivotField showAll="0">
      <items count="12">
        <item x="0"/>
        <item m="1" x="5"/>
        <item x="1"/>
        <item m="1" x="7"/>
        <item m="1" x="10"/>
        <item m="1" x="9"/>
        <item m="1" x="3"/>
        <item m="1" x="6"/>
        <item m="1" x="4"/>
        <item m="1" x="8"/>
        <item m="1" x="2"/>
        <item t="default"/>
      </items>
    </pivotField>
    <pivotField axis="axisCol" showAll="0">
      <items count="37">
        <item sd="0" m="1" x="4"/>
        <item sd="0" m="1" x="23"/>
        <item sd="0" m="1" x="5"/>
        <item sd="0" m="1" x="26"/>
        <item sd="0" m="1" x="8"/>
        <item sd="0" m="1" x="27"/>
        <item sd="0" m="1" x="9"/>
        <item sd="0" m="1" x="28"/>
        <item sd="0" m="1" x="12"/>
        <item sd="0" m="1" x="29"/>
        <item sd="0" m="1" x="14"/>
        <item sd="0" m="1" x="31"/>
        <item sd="0" m="1" x="17"/>
        <item sd="0" m="1" x="32"/>
        <item m="1" x="19"/>
        <item m="1" x="34"/>
        <item sd="0" x="0"/>
        <item sd="0" m="1" x="13"/>
        <item sd="0" m="1" x="24"/>
        <item sd="0" m="1" x="35"/>
        <item sd="0" m="1" x="6"/>
        <item m="1" x="2"/>
        <item sd="0" m="1" x="15"/>
        <item sd="0" m="1" x="21"/>
        <item sd="0" m="1" x="25"/>
        <item sd="0" m="1" x="30"/>
        <item sd="0" m="1" x="33"/>
        <item sd="0" x="1"/>
        <item m="1" x="10"/>
        <item sd="0" m="1" x="3"/>
        <item sd="0" m="1" x="7"/>
        <item m="1" x="11"/>
        <item m="1" x="16"/>
        <item m="1" x="18"/>
        <item m="1" x="20"/>
        <item m="1" x="22"/>
        <item t="default"/>
      </items>
    </pivotField>
    <pivotField showAll="0">
      <items count="10">
        <item m="1" x="7"/>
        <item m="1" x="8"/>
        <item x="1"/>
        <item x="2"/>
        <item x="0"/>
        <item m="1" x="6"/>
        <item m="1" x="5"/>
        <item x="3"/>
        <item m="1" x="4"/>
        <item t="default"/>
      </items>
    </pivotField>
    <pivotField axis="axisCol" numFmtId="165" showAll="0">
      <items count="104">
        <item m="1" x="38"/>
        <item m="1" x="80"/>
        <item m="1" x="33"/>
        <item m="1" x="71"/>
        <item m="1" x="12"/>
        <item m="1" x="53"/>
        <item m="1" x="27"/>
        <item m="1" x="65"/>
        <item m="1" x="9"/>
        <item m="1" x="50"/>
        <item m="1" x="22"/>
        <item m="1" x="60"/>
        <item m="1" x="4"/>
        <item m="1" x="46"/>
        <item m="1" x="17"/>
        <item m="1" x="57"/>
        <item m="1" x="31"/>
        <item m="1" x="69"/>
        <item m="1" x="11"/>
        <item m="1" x="52"/>
        <item m="1" x="24"/>
        <item m="1" x="63"/>
        <item m="1" x="6"/>
        <item m="1" x="49"/>
        <item m="1" x="20"/>
        <item m="1" x="58"/>
        <item m="1" x="101"/>
        <item m="1" x="45"/>
        <item m="1" x="13"/>
        <item m="1" x="54"/>
        <item m="1" x="99"/>
        <item m="1" x="43"/>
        <item m="1" x="87"/>
        <item m="1" x="25"/>
        <item m="1" x="94"/>
        <item m="1" x="39"/>
        <item m="1" x="81"/>
        <item m="1" x="21"/>
        <item m="1" x="91"/>
        <item m="1" x="34"/>
        <item m="1" x="73"/>
        <item m="1" x="14"/>
        <item m="1" x="29"/>
        <item m="1" x="85"/>
        <item m="1" x="61"/>
        <item m="1" x="98"/>
        <item m="1" x="89"/>
        <item m="1" x="41"/>
        <item m="1" x="82"/>
        <item m="1" x="77"/>
        <item m="1" x="18"/>
        <item x="0"/>
        <item m="1" x="7"/>
        <item m="1" x="59"/>
        <item m="1" x="102"/>
        <item m="1" x="74"/>
        <item m="1" x="15"/>
        <item m="1" x="55"/>
        <item m="1" x="100"/>
        <item m="1" x="30"/>
        <item m="1" x="67"/>
        <item m="1" x="10"/>
        <item m="1" x="51"/>
        <item m="1" x="96"/>
        <item m="1" x="62"/>
        <item m="1" x="5"/>
        <item m="1" x="47"/>
        <item m="1" x="72"/>
        <item m="1" x="42"/>
        <item m="1" x="28"/>
        <item m="1" x="66"/>
        <item m="1" x="83"/>
        <item m="1" x="36"/>
        <item m="1" x="78"/>
        <item m="1" x="75"/>
        <item m="1" x="16"/>
        <item m="1" x="56"/>
        <item m="1" x="68"/>
        <item x="1"/>
        <item x="2"/>
        <item x="3"/>
        <item m="1" x="48"/>
        <item m="1" x="44"/>
        <item m="1" x="95"/>
        <item m="1" x="40"/>
        <item m="1" x="84"/>
        <item m="1" x="93"/>
        <item m="1" x="37"/>
        <item m="1" x="79"/>
        <item m="1" x="90"/>
        <item m="1" x="32"/>
        <item m="1" x="70"/>
        <item m="1" x="88"/>
        <item m="1" x="26"/>
        <item m="1" x="64"/>
        <item m="1" x="8"/>
        <item m="1" x="97"/>
        <item m="1" x="23"/>
        <item m="1" x="86"/>
        <item m="1" x="92"/>
        <item m="1" x="35"/>
        <item m="1" x="76"/>
        <item m="1" x="19"/>
        <item t="default"/>
      </items>
    </pivotField>
    <pivotField numFmtId="20" showAll="0"/>
    <pivotField numFmtId="20" showAll="0"/>
    <pivotField numFmtId="20" showAll="0"/>
    <pivotField showAll="0">
      <items count="6">
        <item x="1"/>
        <item m="1" x="4"/>
        <item x="0"/>
        <item m="1" x="3"/>
        <item m="1" x="2"/>
        <item t="default"/>
      </items>
    </pivotField>
    <pivotField showAll="0"/>
    <pivotField showAll="0"/>
    <pivotField showAll="0"/>
    <pivotField showAll="0"/>
    <pivotField showAll="0"/>
    <pivotField showAll="0"/>
    <pivotField dataField="1" numFmtId="6" showAll="0"/>
    <pivotField showAll="0"/>
    <pivotField showAll="0"/>
    <pivotField showAll="0"/>
    <pivotField showAll="0"/>
    <pivotField showAll="0"/>
    <pivotField showAll="0"/>
  </pivotFields>
  <rowFields count="1">
    <field x="0"/>
  </rowFields>
  <rowItems count="5">
    <i>
      <x/>
    </i>
    <i>
      <x v="2"/>
    </i>
    <i>
      <x v="3"/>
    </i>
    <i>
      <x v="5"/>
    </i>
    <i t="grand">
      <x/>
    </i>
  </rowItems>
  <colFields count="2">
    <field x="3"/>
    <field x="5"/>
  </colFields>
  <colItems count="3">
    <i>
      <x v="16"/>
    </i>
    <i>
      <x v="27"/>
    </i>
    <i t="grand">
      <x/>
    </i>
  </colItems>
  <dataFields count="1">
    <dataField name="Count of Total " fld="16" subtotal="count" baseField="0" baseItem="0"/>
  </dataFields>
  <chartFormats count="45">
    <chartFormat chart="1" format="78" series="1">
      <pivotArea type="data" outline="0" fieldPosition="0">
        <references count="2">
          <reference field="3" count="1" selected="0">
            <x v="29"/>
          </reference>
          <reference field="5" count="1" selected="0">
            <x v="82"/>
          </reference>
        </references>
      </pivotArea>
    </chartFormat>
    <chartFormat chart="1" format="79" series="1">
      <pivotArea type="data" outline="0" fieldPosition="0">
        <references count="2">
          <reference field="3" count="1" selected="0">
            <x v="30"/>
          </reference>
          <reference field="5" count="1" selected="0">
            <x v="83"/>
          </reference>
        </references>
      </pivotArea>
    </chartFormat>
    <chartFormat chart="1" format="80" series="1">
      <pivotArea type="data" outline="0" fieldPosition="0">
        <references count="2">
          <reference field="3" count="1" selected="0">
            <x v="30"/>
          </reference>
          <reference field="5" count="1" selected="0">
            <x v="84"/>
          </reference>
        </references>
      </pivotArea>
    </chartFormat>
    <chartFormat chart="1" format="81" series="1">
      <pivotArea type="data" outline="0" fieldPosition="0">
        <references count="2">
          <reference field="3" count="1" selected="0">
            <x v="30"/>
          </reference>
          <reference field="5" count="1" selected="0">
            <x v="85"/>
          </reference>
        </references>
      </pivotArea>
    </chartFormat>
    <chartFormat chart="1" format="82" series="1">
      <pivotArea type="data" outline="0" fieldPosition="0">
        <references count="1">
          <reference field="3" count="1" selected="0">
            <x v="16"/>
          </reference>
        </references>
      </pivotArea>
    </chartFormat>
    <chartFormat chart="1" format="83" series="1">
      <pivotArea type="data" outline="0" fieldPosition="0">
        <references count="1">
          <reference field="3" count="1" selected="0">
            <x v="17"/>
          </reference>
        </references>
      </pivotArea>
    </chartFormat>
    <chartFormat chart="1" format="84" series="1">
      <pivotArea type="data" outline="0" fieldPosition="0">
        <references count="1">
          <reference field="3" count="1" selected="0">
            <x v="18"/>
          </reference>
        </references>
      </pivotArea>
    </chartFormat>
    <chartFormat chart="1" format="85" series="1">
      <pivotArea type="data" outline="0" fieldPosition="0">
        <references count="1">
          <reference field="3" count="1" selected="0">
            <x v="19"/>
          </reference>
        </references>
      </pivotArea>
    </chartFormat>
    <chartFormat chart="1" format="86" series="1">
      <pivotArea type="data" outline="0" fieldPosition="0">
        <references count="1">
          <reference field="3" count="1" selected="0">
            <x v="20"/>
          </reference>
        </references>
      </pivotArea>
    </chartFormat>
    <chartFormat chart="1" format="87" series="1">
      <pivotArea type="data" outline="0" fieldPosition="0">
        <references count="1">
          <reference field="3" count="1" selected="0">
            <x v="22"/>
          </reference>
        </references>
      </pivotArea>
    </chartFormat>
    <chartFormat chart="1" format="88" series="1">
      <pivotArea type="data" outline="0" fieldPosition="0">
        <references count="1">
          <reference field="3" count="1" selected="0">
            <x v="23"/>
          </reference>
        </references>
      </pivotArea>
    </chartFormat>
    <chartFormat chart="1" format="89" series="1">
      <pivotArea type="data" outline="0" fieldPosition="0">
        <references count="1">
          <reference field="3" count="1" selected="0">
            <x v="24"/>
          </reference>
        </references>
      </pivotArea>
    </chartFormat>
    <chartFormat chart="1" format="90" series="1">
      <pivotArea type="data" outline="0" fieldPosition="0">
        <references count="1">
          <reference field="3" count="1" selected="0">
            <x v="25"/>
          </reference>
        </references>
      </pivotArea>
    </chartFormat>
    <chartFormat chart="1" format="91" series="1">
      <pivotArea type="data" outline="0" fieldPosition="0">
        <references count="1">
          <reference field="3" count="1" selected="0">
            <x v="26"/>
          </reference>
        </references>
      </pivotArea>
    </chartFormat>
    <chartFormat chart="1" format="92" series="1">
      <pivotArea type="data" outline="0" fieldPosition="0">
        <references count="1">
          <reference field="3" count="1" selected="0">
            <x v="27"/>
          </reference>
        </references>
      </pivotArea>
    </chartFormat>
    <chartFormat chart="1" format="93" series="1">
      <pivotArea type="data" outline="0" fieldPosition="0">
        <references count="2">
          <reference field="4294967294" count="1" selected="0">
            <x v="0"/>
          </reference>
          <reference field="3" count="1" selected="0">
            <x v="29"/>
          </reference>
        </references>
      </pivotArea>
    </chartFormat>
    <chartFormat chart="1" format="94" series="1">
      <pivotArea type="data" outline="0" fieldPosition="0">
        <references count="2">
          <reference field="4294967294" count="1" selected="0">
            <x v="0"/>
          </reference>
          <reference field="3" count="1" selected="0">
            <x v="30"/>
          </reference>
        </references>
      </pivotArea>
    </chartFormat>
    <chartFormat chart="1" format="95" series="1">
      <pivotArea type="data" outline="0" fieldPosition="0">
        <references count="2">
          <reference field="4294967294" count="1" selected="0">
            <x v="0"/>
          </reference>
          <reference field="3" count="1" selected="0">
            <x v="17"/>
          </reference>
        </references>
      </pivotArea>
    </chartFormat>
    <chartFormat chart="1" format="96" series="1">
      <pivotArea type="data" outline="0" fieldPosition="0">
        <references count="2">
          <reference field="4294967294" count="1" selected="0">
            <x v="0"/>
          </reference>
          <reference field="3" count="1" selected="0">
            <x v="18"/>
          </reference>
        </references>
      </pivotArea>
    </chartFormat>
    <chartFormat chart="1" format="97" series="1">
      <pivotArea type="data" outline="0" fieldPosition="0">
        <references count="2">
          <reference field="4294967294" count="1" selected="0">
            <x v="0"/>
          </reference>
          <reference field="3" count="1" selected="0">
            <x v="19"/>
          </reference>
        </references>
      </pivotArea>
    </chartFormat>
    <chartFormat chart="1" format="98" series="1">
      <pivotArea type="data" outline="0" fieldPosition="0">
        <references count="2">
          <reference field="4294967294" count="1" selected="0">
            <x v="0"/>
          </reference>
          <reference field="3" count="1" selected="0">
            <x v="20"/>
          </reference>
        </references>
      </pivotArea>
    </chartFormat>
    <chartFormat chart="1" format="99" series="1">
      <pivotArea type="data" outline="0" fieldPosition="0">
        <references count="2">
          <reference field="4294967294" count="1" selected="0">
            <x v="0"/>
          </reference>
          <reference field="3" count="1" selected="0">
            <x v="22"/>
          </reference>
        </references>
      </pivotArea>
    </chartFormat>
    <chartFormat chart="1" format="100" series="1">
      <pivotArea type="data" outline="0" fieldPosition="0">
        <references count="2">
          <reference field="4294967294" count="1" selected="0">
            <x v="0"/>
          </reference>
          <reference field="3" count="1" selected="0">
            <x v="23"/>
          </reference>
        </references>
      </pivotArea>
    </chartFormat>
    <chartFormat chart="1" format="101" series="1">
      <pivotArea type="data" outline="0" fieldPosition="0">
        <references count="2">
          <reference field="4294967294" count="1" selected="0">
            <x v="0"/>
          </reference>
          <reference field="3" count="1" selected="0">
            <x v="24"/>
          </reference>
        </references>
      </pivotArea>
    </chartFormat>
    <chartFormat chart="1" format="102" series="1">
      <pivotArea type="data" outline="0" fieldPosition="0">
        <references count="2">
          <reference field="4294967294" count="1" selected="0">
            <x v="0"/>
          </reference>
          <reference field="3" count="1" selected="0">
            <x v="25"/>
          </reference>
        </references>
      </pivotArea>
    </chartFormat>
    <chartFormat chart="1" format="103" series="1">
      <pivotArea type="data" outline="0" fieldPosition="0">
        <references count="2">
          <reference field="4294967294" count="1" selected="0">
            <x v="0"/>
          </reference>
          <reference field="3" count="1" selected="0">
            <x v="26"/>
          </reference>
        </references>
      </pivotArea>
    </chartFormat>
    <chartFormat chart="1" format="104" series="1">
      <pivotArea type="data" outline="0" fieldPosition="0">
        <references count="2">
          <reference field="4294967294" count="1" selected="0">
            <x v="0"/>
          </reference>
          <reference field="3" count="1" selected="0">
            <x v="27"/>
          </reference>
        </references>
      </pivotArea>
    </chartFormat>
    <chartFormat chart="1" format="105" series="1">
      <pivotArea type="data" outline="0" fieldPosition="0">
        <references count="2">
          <reference field="4294967294" count="1" selected="0">
            <x v="0"/>
          </reference>
          <reference field="3" count="1" selected="0">
            <x v="16"/>
          </reference>
        </references>
      </pivotArea>
    </chartFormat>
    <chartFormat chart="1" format="106" series="1">
      <pivotArea type="data" outline="0" fieldPosition="0">
        <references count="3">
          <reference field="4294967294" count="1" selected="0">
            <x v="0"/>
          </reference>
          <reference field="3" count="1" selected="0">
            <x v="31"/>
          </reference>
          <reference field="5" count="1" selected="0">
            <x v="86"/>
          </reference>
        </references>
      </pivotArea>
    </chartFormat>
    <chartFormat chart="1" format="107" series="1">
      <pivotArea type="data" outline="0" fieldPosition="0">
        <references count="3">
          <reference field="4294967294" count="1" selected="0">
            <x v="0"/>
          </reference>
          <reference field="3" count="1" selected="0">
            <x v="31"/>
          </reference>
          <reference field="5" count="1" selected="0">
            <x v="87"/>
          </reference>
        </references>
      </pivotArea>
    </chartFormat>
    <chartFormat chart="1" format="108" series="1">
      <pivotArea type="data" outline="0" fieldPosition="0">
        <references count="3">
          <reference field="4294967294" count="1" selected="0">
            <x v="0"/>
          </reference>
          <reference field="3" count="1" selected="0">
            <x v="31"/>
          </reference>
          <reference field="5" count="1" selected="0">
            <x v="88"/>
          </reference>
        </references>
      </pivotArea>
    </chartFormat>
    <chartFormat chart="1" format="109" series="1">
      <pivotArea type="data" outline="0" fieldPosition="0">
        <references count="3">
          <reference field="4294967294" count="1" selected="0">
            <x v="0"/>
          </reference>
          <reference field="3" count="1" selected="0">
            <x v="32"/>
          </reference>
          <reference field="5" count="1" selected="0">
            <x v="89"/>
          </reference>
        </references>
      </pivotArea>
    </chartFormat>
    <chartFormat chart="1" format="110" series="1">
      <pivotArea type="data" outline="0" fieldPosition="0">
        <references count="3">
          <reference field="4294967294" count="1" selected="0">
            <x v="0"/>
          </reference>
          <reference field="3" count="1" selected="0">
            <x v="32"/>
          </reference>
          <reference field="5" count="1" selected="0">
            <x v="90"/>
          </reference>
        </references>
      </pivotArea>
    </chartFormat>
    <chartFormat chart="1" format="111" series="1">
      <pivotArea type="data" outline="0" fieldPosition="0">
        <references count="3">
          <reference field="4294967294" count="1" selected="0">
            <x v="0"/>
          </reference>
          <reference field="3" count="1" selected="0">
            <x v="32"/>
          </reference>
          <reference field="5" count="1" selected="0">
            <x v="91"/>
          </reference>
        </references>
      </pivotArea>
    </chartFormat>
    <chartFormat chart="1" format="113" series="1">
      <pivotArea type="data" outline="0" fieldPosition="0">
        <references count="3">
          <reference field="4294967294" count="1" selected="0">
            <x v="0"/>
          </reference>
          <reference field="3" count="1" selected="0">
            <x v="33"/>
          </reference>
          <reference field="5" count="1" selected="0">
            <x v="92"/>
          </reference>
        </references>
      </pivotArea>
    </chartFormat>
    <chartFormat chart="1" format="114" series="1">
      <pivotArea type="data" outline="0" fieldPosition="0">
        <references count="3">
          <reference field="4294967294" count="1" selected="0">
            <x v="0"/>
          </reference>
          <reference field="3" count="1" selected="0">
            <x v="33"/>
          </reference>
          <reference field="5" count="1" selected="0">
            <x v="93"/>
          </reference>
        </references>
      </pivotArea>
    </chartFormat>
    <chartFormat chart="1" format="115" series="1">
      <pivotArea type="data" outline="0" fieldPosition="0">
        <references count="3">
          <reference field="4294967294" count="1" selected="0">
            <x v="0"/>
          </reference>
          <reference field="3" count="1" selected="0">
            <x v="33"/>
          </reference>
          <reference field="5" count="1" selected="0">
            <x v="94"/>
          </reference>
        </references>
      </pivotArea>
    </chartFormat>
    <chartFormat chart="1" format="116" series="1">
      <pivotArea type="data" outline="0" fieldPosition="0">
        <references count="3">
          <reference field="4294967294" count="1" selected="0">
            <x v="0"/>
          </reference>
          <reference field="3" count="1" selected="0">
            <x v="33"/>
          </reference>
          <reference field="5" count="1" selected="0">
            <x v="95"/>
          </reference>
        </references>
      </pivotArea>
    </chartFormat>
    <chartFormat chart="1" format="117" series="1">
      <pivotArea type="data" outline="0" fieldPosition="0">
        <references count="3">
          <reference field="4294967294" count="1" selected="0">
            <x v="0"/>
          </reference>
          <reference field="3" count="1" selected="0">
            <x v="34"/>
          </reference>
          <reference field="5" count="1" selected="0">
            <x v="96"/>
          </reference>
        </references>
      </pivotArea>
    </chartFormat>
    <chartFormat chart="1" format="118" series="1">
      <pivotArea type="data" outline="0" fieldPosition="0">
        <references count="3">
          <reference field="4294967294" count="1" selected="0">
            <x v="0"/>
          </reference>
          <reference field="3" count="1" selected="0">
            <x v="34"/>
          </reference>
          <reference field="5" count="1" selected="0">
            <x v="97"/>
          </reference>
        </references>
      </pivotArea>
    </chartFormat>
    <chartFormat chart="1" format="119" series="1">
      <pivotArea type="data" outline="0" fieldPosition="0">
        <references count="3">
          <reference field="4294967294" count="1" selected="0">
            <x v="0"/>
          </reference>
          <reference field="3" count="1" selected="0">
            <x v="34"/>
          </reference>
          <reference field="5" count="1" selected="0">
            <x v="98"/>
          </reference>
        </references>
      </pivotArea>
    </chartFormat>
    <chartFormat chart="1" format="120" series="1">
      <pivotArea type="data" outline="0" fieldPosition="0">
        <references count="3">
          <reference field="4294967294" count="1" selected="0">
            <x v="0"/>
          </reference>
          <reference field="3" count="1" selected="0">
            <x v="35"/>
          </reference>
          <reference field="5" count="1" selected="0">
            <x v="99"/>
          </reference>
        </references>
      </pivotArea>
    </chartFormat>
    <chartFormat chart="1" format="121" series="1">
      <pivotArea type="data" outline="0" fieldPosition="0">
        <references count="3">
          <reference field="4294967294" count="1" selected="0">
            <x v="0"/>
          </reference>
          <reference field="3" count="1" selected="0">
            <x v="35"/>
          </reference>
          <reference field="5" count="1" selected="0">
            <x v="100"/>
          </reference>
        </references>
      </pivotArea>
    </chartFormat>
    <chartFormat chart="1" format="122" series="1">
      <pivotArea type="data" outline="0" fieldPosition="0">
        <references count="3">
          <reference field="4294967294" count="1" selected="0">
            <x v="0"/>
          </reference>
          <reference field="3" count="1" selected="0">
            <x v="35"/>
          </reference>
          <reference field="5" count="1" selected="0">
            <x v="101"/>
          </reference>
        </references>
      </pivotArea>
    </chartFormat>
    <chartFormat chart="1" format="123" series="1">
      <pivotArea type="data" outline="0" fieldPosition="0">
        <references count="3">
          <reference field="4294967294" count="1" selected="0">
            <x v="0"/>
          </reference>
          <reference field="3" count="1" selected="0">
            <x v="35"/>
          </reference>
          <reference field="5" count="1" selected="0">
            <x v="10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EBF4EE4-702D-42E9-A563-5C6CC7373998}" name="PivotTable8" cacheId="1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A11:D25" firstHeaderRow="1" firstDataRow="3" firstDataCol="1"/>
  <pivotFields count="23">
    <pivotField axis="axisRow" showAll="0">
      <items count="9">
        <item x="0"/>
        <item m="1" x="7"/>
        <item x="1"/>
        <item x="2"/>
        <item m="1" x="4"/>
        <item x="3"/>
        <item m="1" x="5"/>
        <item m="1" x="6"/>
        <item t="default"/>
      </items>
    </pivotField>
    <pivotField showAll="0"/>
    <pivotField showAll="0">
      <items count="12">
        <item x="0"/>
        <item m="1" x="5"/>
        <item x="1"/>
        <item m="1" x="7"/>
        <item m="1" x="10"/>
        <item m="1" x="9"/>
        <item m="1" x="3"/>
        <item m="1" x="6"/>
        <item m="1" x="4"/>
        <item m="1" x="8"/>
        <item m="1" x="2"/>
        <item t="default"/>
      </items>
    </pivotField>
    <pivotField axis="axisCol" showAll="0">
      <items count="37">
        <item sd="0" m="1" x="4"/>
        <item sd="0" m="1" x="23"/>
        <item sd="0" m="1" x="5"/>
        <item sd="0" m="1" x="26"/>
        <item sd="0" m="1" x="8"/>
        <item sd="0" m="1" x="27"/>
        <item sd="0" m="1" x="9"/>
        <item sd="0" m="1" x="28"/>
        <item sd="0" m="1" x="12"/>
        <item sd="0" m="1" x="29"/>
        <item sd="0" m="1" x="14"/>
        <item sd="0" m="1" x="31"/>
        <item sd="0" m="1" x="17"/>
        <item sd="0" m="1" x="32"/>
        <item m="1" x="19"/>
        <item m="1" x="34"/>
        <item sd="0" x="0"/>
        <item sd="0" m="1" x="13"/>
        <item sd="0" m="1" x="24"/>
        <item sd="0" m="1" x="35"/>
        <item sd="0" m="1" x="6"/>
        <item sd="0" m="1" x="2"/>
        <item sd="0" m="1" x="15"/>
        <item sd="0" m="1" x="21"/>
        <item sd="0" m="1" x="25"/>
        <item sd="0" m="1" x="30"/>
        <item sd="0" m="1" x="33"/>
        <item sd="0" x="1"/>
        <item sd="0" m="1" x="10"/>
        <item sd="0" m="1" x="3"/>
        <item sd="0" m="1" x="7"/>
        <item m="1" x="11"/>
        <item m="1" x="16"/>
        <item m="1" x="18"/>
        <item m="1" x="20"/>
        <item m="1" x="22"/>
        <item t="default"/>
      </items>
    </pivotField>
    <pivotField showAll="0">
      <items count="10">
        <item m="1" x="7"/>
        <item m="1" x="8"/>
        <item x="1"/>
        <item x="2"/>
        <item x="0"/>
        <item m="1" x="6"/>
        <item m="1" x="5"/>
        <item x="3"/>
        <item m="1" x="4"/>
        <item t="default"/>
      </items>
    </pivotField>
    <pivotField axis="axisCol" numFmtId="165" showAll="0">
      <items count="104">
        <item m="1" x="38"/>
        <item m="1" x="80"/>
        <item m="1" x="33"/>
        <item m="1" x="71"/>
        <item m="1" x="12"/>
        <item m="1" x="53"/>
        <item m="1" x="27"/>
        <item m="1" x="65"/>
        <item m="1" x="9"/>
        <item m="1" x="50"/>
        <item m="1" x="22"/>
        <item m="1" x="60"/>
        <item m="1" x="4"/>
        <item m="1" x="46"/>
        <item m="1" x="17"/>
        <item m="1" x="57"/>
        <item m="1" x="31"/>
        <item m="1" x="69"/>
        <item m="1" x="11"/>
        <item m="1" x="52"/>
        <item m="1" x="24"/>
        <item m="1" x="63"/>
        <item m="1" x="6"/>
        <item m="1" x="49"/>
        <item m="1" x="20"/>
        <item m="1" x="58"/>
        <item m="1" x="101"/>
        <item m="1" x="45"/>
        <item m="1" x="13"/>
        <item m="1" x="54"/>
        <item m="1" x="99"/>
        <item m="1" x="43"/>
        <item m="1" x="87"/>
        <item m="1" x="25"/>
        <item m="1" x="94"/>
        <item m="1" x="39"/>
        <item m="1" x="81"/>
        <item m="1" x="21"/>
        <item m="1" x="91"/>
        <item m="1" x="34"/>
        <item m="1" x="73"/>
        <item m="1" x="14"/>
        <item m="1" x="29"/>
        <item m="1" x="85"/>
        <item m="1" x="61"/>
        <item m="1" x="98"/>
        <item m="1" x="89"/>
        <item m="1" x="41"/>
        <item m="1" x="82"/>
        <item m="1" x="77"/>
        <item m="1" x="18"/>
        <item x="0"/>
        <item m="1" x="7"/>
        <item m="1" x="59"/>
        <item m="1" x="102"/>
        <item m="1" x="74"/>
        <item m="1" x="15"/>
        <item m="1" x="55"/>
        <item m="1" x="100"/>
        <item m="1" x="30"/>
        <item m="1" x="67"/>
        <item m="1" x="10"/>
        <item m="1" x="51"/>
        <item m="1" x="96"/>
        <item m="1" x="62"/>
        <item m="1" x="5"/>
        <item m="1" x="47"/>
        <item m="1" x="72"/>
        <item m="1" x="42"/>
        <item m="1" x="28"/>
        <item m="1" x="66"/>
        <item m="1" x="83"/>
        <item m="1" x="36"/>
        <item m="1" x="78"/>
        <item m="1" x="75"/>
        <item m="1" x="16"/>
        <item m="1" x="56"/>
        <item m="1" x="68"/>
        <item x="1"/>
        <item x="2"/>
        <item x="3"/>
        <item m="1" x="48"/>
        <item m="1" x="44"/>
        <item m="1" x="95"/>
        <item m="1" x="40"/>
        <item m="1" x="84"/>
        <item m="1" x="93"/>
        <item m="1" x="37"/>
        <item m="1" x="79"/>
        <item m="1" x="90"/>
        <item m="1" x="32"/>
        <item m="1" x="70"/>
        <item m="1" x="88"/>
        <item m="1" x="26"/>
        <item m="1" x="64"/>
        <item m="1" x="8"/>
        <item m="1" x="97"/>
        <item m="1" x="23"/>
        <item m="1" x="86"/>
        <item m="1" x="92"/>
        <item m="1" x="35"/>
        <item m="1" x="76"/>
        <item m="1" x="19"/>
        <item t="default"/>
      </items>
    </pivotField>
    <pivotField numFmtId="20" showAll="0"/>
    <pivotField numFmtId="20" showAll="0"/>
    <pivotField numFmtId="20" showAll="0"/>
    <pivotField axis="axisRow" showAll="0">
      <items count="6">
        <item x="1"/>
        <item m="1" x="4"/>
        <item x="0"/>
        <item m="1" x="3"/>
        <item m="1" x="2"/>
        <item t="default"/>
      </items>
    </pivotField>
    <pivotField showAll="0"/>
    <pivotField showAll="0"/>
    <pivotField showAll="0"/>
    <pivotField showAll="0"/>
    <pivotField showAll="0"/>
    <pivotField showAll="0"/>
    <pivotField dataField="1" numFmtId="6" showAll="0"/>
    <pivotField showAll="0"/>
    <pivotField showAll="0"/>
    <pivotField showAll="0"/>
    <pivotField showAll="0"/>
    <pivotField showAll="0"/>
    <pivotField showAll="0"/>
  </pivotFields>
  <rowFields count="2">
    <field x="0"/>
    <field x="9"/>
  </rowFields>
  <rowItems count="12">
    <i>
      <x/>
    </i>
    <i r="1">
      <x/>
    </i>
    <i r="1">
      <x v="2"/>
    </i>
    <i>
      <x v="2"/>
    </i>
    <i r="1">
      <x/>
    </i>
    <i r="1">
      <x v="2"/>
    </i>
    <i>
      <x v="3"/>
    </i>
    <i r="1">
      <x/>
    </i>
    <i r="1">
      <x v="2"/>
    </i>
    <i>
      <x v="5"/>
    </i>
    <i r="1">
      <x/>
    </i>
    <i t="grand">
      <x/>
    </i>
  </rowItems>
  <colFields count="2">
    <field x="3"/>
    <field x="5"/>
  </colFields>
  <colItems count="3">
    <i>
      <x v="16"/>
    </i>
    <i>
      <x v="27"/>
    </i>
    <i t="grand">
      <x/>
    </i>
  </colItems>
  <dataFields count="1">
    <dataField name="Count of Total " fld="16" subtotal="count" baseField="0" baseItem="0"/>
  </dataFields>
  <chartFormats count="44">
    <chartFormat chart="2" format="106" series="1">
      <pivotArea type="data" outline="0" fieldPosition="0">
        <references count="2">
          <reference field="3" count="1" selected="0">
            <x v="29"/>
          </reference>
          <reference field="5" count="1" selected="0">
            <x v="82"/>
          </reference>
        </references>
      </pivotArea>
    </chartFormat>
    <chartFormat chart="2" format="107" series="1">
      <pivotArea type="data" outline="0" fieldPosition="0">
        <references count="2">
          <reference field="3" count="1" selected="0">
            <x v="30"/>
          </reference>
          <reference field="5" count="1" selected="0">
            <x v="83"/>
          </reference>
        </references>
      </pivotArea>
    </chartFormat>
    <chartFormat chart="2" format="108" series="1">
      <pivotArea type="data" outline="0" fieldPosition="0">
        <references count="2">
          <reference field="3" count="1" selected="0">
            <x v="30"/>
          </reference>
          <reference field="5" count="1" selected="0">
            <x v="84"/>
          </reference>
        </references>
      </pivotArea>
    </chartFormat>
    <chartFormat chart="2" format="109" series="1">
      <pivotArea type="data" outline="0" fieldPosition="0">
        <references count="2">
          <reference field="3" count="1" selected="0">
            <x v="30"/>
          </reference>
          <reference field="5" count="1" selected="0">
            <x v="85"/>
          </reference>
        </references>
      </pivotArea>
    </chartFormat>
    <chartFormat chart="2" format="110" series="1">
      <pivotArea type="data" outline="0" fieldPosition="0">
        <references count="1">
          <reference field="3" count="1" selected="0">
            <x v="16"/>
          </reference>
        </references>
      </pivotArea>
    </chartFormat>
    <chartFormat chart="2" format="111" series="1">
      <pivotArea type="data" outline="0" fieldPosition="0">
        <references count="1">
          <reference field="3" count="1" selected="0">
            <x v="17"/>
          </reference>
        </references>
      </pivotArea>
    </chartFormat>
    <chartFormat chart="2" format="112" series="1">
      <pivotArea type="data" outline="0" fieldPosition="0">
        <references count="1">
          <reference field="3" count="1" selected="0">
            <x v="18"/>
          </reference>
        </references>
      </pivotArea>
    </chartFormat>
    <chartFormat chart="2" format="113" series="1">
      <pivotArea type="data" outline="0" fieldPosition="0">
        <references count="1">
          <reference field="3" count="1" selected="0">
            <x v="19"/>
          </reference>
        </references>
      </pivotArea>
    </chartFormat>
    <chartFormat chart="2" format="114" series="1">
      <pivotArea type="data" outline="0" fieldPosition="0">
        <references count="1">
          <reference field="3" count="1" selected="0">
            <x v="20"/>
          </reference>
        </references>
      </pivotArea>
    </chartFormat>
    <chartFormat chart="2" format="115" series="1">
      <pivotArea type="data" outline="0" fieldPosition="0">
        <references count="1">
          <reference field="3" count="1" selected="0">
            <x v="22"/>
          </reference>
        </references>
      </pivotArea>
    </chartFormat>
    <chartFormat chart="2" format="116" series="1">
      <pivotArea type="data" outline="0" fieldPosition="0">
        <references count="1">
          <reference field="3" count="1" selected="0">
            <x v="24"/>
          </reference>
        </references>
      </pivotArea>
    </chartFormat>
    <chartFormat chart="2" format="117" series="1">
      <pivotArea type="data" outline="0" fieldPosition="0">
        <references count="1">
          <reference field="3" count="1" selected="0">
            <x v="25"/>
          </reference>
        </references>
      </pivotArea>
    </chartFormat>
    <chartFormat chart="2" format="118" series="1">
      <pivotArea type="data" outline="0" fieldPosition="0">
        <references count="1">
          <reference field="3" count="1" selected="0">
            <x v="26"/>
          </reference>
        </references>
      </pivotArea>
    </chartFormat>
    <chartFormat chart="2" format="119" series="1">
      <pivotArea type="data" outline="0" fieldPosition="0">
        <references count="1">
          <reference field="3" count="1" selected="0">
            <x v="27"/>
          </reference>
        </references>
      </pivotArea>
    </chartFormat>
    <chartFormat chart="2" format="120" series="1">
      <pivotArea type="data" outline="0" fieldPosition="0">
        <references count="2">
          <reference field="4294967294" count="1" selected="0">
            <x v="0"/>
          </reference>
          <reference field="3" count="1" selected="0">
            <x v="29"/>
          </reference>
        </references>
      </pivotArea>
    </chartFormat>
    <chartFormat chart="2" format="121" series="1">
      <pivotArea type="data" outline="0" fieldPosition="0">
        <references count="2">
          <reference field="4294967294" count="1" selected="0">
            <x v="0"/>
          </reference>
          <reference field="3" count="1" selected="0">
            <x v="30"/>
          </reference>
        </references>
      </pivotArea>
    </chartFormat>
    <chartFormat chart="2" format="122" series="1">
      <pivotArea type="data" outline="0" fieldPosition="0">
        <references count="2">
          <reference field="4294967294" count="1" selected="0">
            <x v="0"/>
          </reference>
          <reference field="3" count="1" selected="0">
            <x v="17"/>
          </reference>
        </references>
      </pivotArea>
    </chartFormat>
    <chartFormat chart="2" format="123" series="1">
      <pivotArea type="data" outline="0" fieldPosition="0">
        <references count="2">
          <reference field="4294967294" count="1" selected="0">
            <x v="0"/>
          </reference>
          <reference field="3" count="1" selected="0">
            <x v="18"/>
          </reference>
        </references>
      </pivotArea>
    </chartFormat>
    <chartFormat chart="2" format="124" series="1">
      <pivotArea type="data" outline="0" fieldPosition="0">
        <references count="2">
          <reference field="4294967294" count="1" selected="0">
            <x v="0"/>
          </reference>
          <reference field="3" count="1" selected="0">
            <x v="19"/>
          </reference>
        </references>
      </pivotArea>
    </chartFormat>
    <chartFormat chart="2" format="125" series="1">
      <pivotArea type="data" outline="0" fieldPosition="0">
        <references count="2">
          <reference field="4294967294" count="1" selected="0">
            <x v="0"/>
          </reference>
          <reference field="3" count="1" selected="0">
            <x v="20"/>
          </reference>
        </references>
      </pivotArea>
    </chartFormat>
    <chartFormat chart="2" format="126" series="1">
      <pivotArea type="data" outline="0" fieldPosition="0">
        <references count="2">
          <reference field="4294967294" count="1" selected="0">
            <x v="0"/>
          </reference>
          <reference field="3" count="1" selected="0">
            <x v="22"/>
          </reference>
        </references>
      </pivotArea>
    </chartFormat>
    <chartFormat chart="2" format="127" series="1">
      <pivotArea type="data" outline="0" fieldPosition="0">
        <references count="2">
          <reference field="4294967294" count="1" selected="0">
            <x v="0"/>
          </reference>
          <reference field="3" count="1" selected="0">
            <x v="24"/>
          </reference>
        </references>
      </pivotArea>
    </chartFormat>
    <chartFormat chart="2" format="128" series="1">
      <pivotArea type="data" outline="0" fieldPosition="0">
        <references count="2">
          <reference field="4294967294" count="1" selected="0">
            <x v="0"/>
          </reference>
          <reference field="3" count="1" selected="0">
            <x v="25"/>
          </reference>
        </references>
      </pivotArea>
    </chartFormat>
    <chartFormat chart="2" format="129" series="1">
      <pivotArea type="data" outline="0" fieldPosition="0">
        <references count="2">
          <reference field="4294967294" count="1" selected="0">
            <x v="0"/>
          </reference>
          <reference field="3" count="1" selected="0">
            <x v="26"/>
          </reference>
        </references>
      </pivotArea>
    </chartFormat>
    <chartFormat chart="2" format="130" series="1">
      <pivotArea type="data" outline="0" fieldPosition="0">
        <references count="2">
          <reference field="4294967294" count="1" selected="0">
            <x v="0"/>
          </reference>
          <reference field="3" count="1" selected="0">
            <x v="27"/>
          </reference>
        </references>
      </pivotArea>
    </chartFormat>
    <chartFormat chart="2" format="131" series="1">
      <pivotArea type="data" outline="0" fieldPosition="0">
        <references count="2">
          <reference field="4294967294" count="1" selected="0">
            <x v="0"/>
          </reference>
          <reference field="3" count="1" selected="0">
            <x v="16"/>
          </reference>
        </references>
      </pivotArea>
    </chartFormat>
    <chartFormat chart="2" format="132" series="1">
      <pivotArea type="data" outline="0" fieldPosition="0">
        <references count="3">
          <reference field="4294967294" count="1" selected="0">
            <x v="0"/>
          </reference>
          <reference field="3" count="1" selected="0">
            <x v="31"/>
          </reference>
          <reference field="5" count="1" selected="0">
            <x v="86"/>
          </reference>
        </references>
      </pivotArea>
    </chartFormat>
    <chartFormat chart="2" format="133" series="1">
      <pivotArea type="data" outline="0" fieldPosition="0">
        <references count="3">
          <reference field="4294967294" count="1" selected="0">
            <x v="0"/>
          </reference>
          <reference field="3" count="1" selected="0">
            <x v="31"/>
          </reference>
          <reference field="5" count="1" selected="0">
            <x v="87"/>
          </reference>
        </references>
      </pivotArea>
    </chartFormat>
    <chartFormat chart="2" format="134" series="1">
      <pivotArea type="data" outline="0" fieldPosition="0">
        <references count="3">
          <reference field="4294967294" count="1" selected="0">
            <x v="0"/>
          </reference>
          <reference field="3" count="1" selected="0">
            <x v="32"/>
          </reference>
          <reference field="5" count="1" selected="0">
            <x v="89"/>
          </reference>
        </references>
      </pivotArea>
    </chartFormat>
    <chartFormat chart="2" format="135" series="1">
      <pivotArea type="data" outline="0" fieldPosition="0">
        <references count="3">
          <reference field="4294967294" count="1" selected="0">
            <x v="0"/>
          </reference>
          <reference field="3" count="1" selected="0">
            <x v="32"/>
          </reference>
          <reference field="5" count="1" selected="0">
            <x v="90"/>
          </reference>
        </references>
      </pivotArea>
    </chartFormat>
    <chartFormat chart="2" format="136" series="1">
      <pivotArea type="data" outline="0" fieldPosition="0">
        <references count="2">
          <reference field="4294967294" count="1" selected="0">
            <x v="0"/>
          </reference>
          <reference field="3" count="1" selected="0">
            <x v="23"/>
          </reference>
        </references>
      </pivotArea>
    </chartFormat>
    <chartFormat chart="2" format="137" series="1">
      <pivotArea type="data" outline="0" fieldPosition="0">
        <references count="3">
          <reference field="4294967294" count="1" selected="0">
            <x v="0"/>
          </reference>
          <reference field="3" count="1" selected="0">
            <x v="31"/>
          </reference>
          <reference field="5" count="1" selected="0">
            <x v="88"/>
          </reference>
        </references>
      </pivotArea>
    </chartFormat>
    <chartFormat chart="2" format="138" series="1">
      <pivotArea type="data" outline="0" fieldPosition="0">
        <references count="3">
          <reference field="4294967294" count="1" selected="0">
            <x v="0"/>
          </reference>
          <reference field="3" count="1" selected="0">
            <x v="32"/>
          </reference>
          <reference field="5" count="1" selected="0">
            <x v="91"/>
          </reference>
        </references>
      </pivotArea>
    </chartFormat>
    <chartFormat chart="2" format="139" series="1">
      <pivotArea type="data" outline="0" fieldPosition="0">
        <references count="3">
          <reference field="4294967294" count="1" selected="0">
            <x v="0"/>
          </reference>
          <reference field="3" count="1" selected="0">
            <x v="33"/>
          </reference>
          <reference field="5" count="1" selected="0">
            <x v="92"/>
          </reference>
        </references>
      </pivotArea>
    </chartFormat>
    <chartFormat chart="2" format="140" series="1">
      <pivotArea type="data" outline="0" fieldPosition="0">
        <references count="3">
          <reference field="4294967294" count="1" selected="0">
            <x v="0"/>
          </reference>
          <reference field="3" count="1" selected="0">
            <x v="33"/>
          </reference>
          <reference field="5" count="1" selected="0">
            <x v="93"/>
          </reference>
        </references>
      </pivotArea>
    </chartFormat>
    <chartFormat chart="2" format="141" series="1">
      <pivotArea type="data" outline="0" fieldPosition="0">
        <references count="3">
          <reference field="4294967294" count="1" selected="0">
            <x v="0"/>
          </reference>
          <reference field="3" count="1" selected="0">
            <x v="33"/>
          </reference>
          <reference field="5" count="1" selected="0">
            <x v="94"/>
          </reference>
        </references>
      </pivotArea>
    </chartFormat>
    <chartFormat chart="2" format="142" series="1">
      <pivotArea type="data" outline="0" fieldPosition="0">
        <references count="3">
          <reference field="4294967294" count="1" selected="0">
            <x v="0"/>
          </reference>
          <reference field="3" count="1" selected="0">
            <x v="33"/>
          </reference>
          <reference field="5" count="1" selected="0">
            <x v="95"/>
          </reference>
        </references>
      </pivotArea>
    </chartFormat>
    <chartFormat chart="2" format="143" series="1">
      <pivotArea type="data" outline="0" fieldPosition="0">
        <references count="3">
          <reference field="4294967294" count="1" selected="0">
            <x v="0"/>
          </reference>
          <reference field="3" count="1" selected="0">
            <x v="34"/>
          </reference>
          <reference field="5" count="1" selected="0">
            <x v="96"/>
          </reference>
        </references>
      </pivotArea>
    </chartFormat>
    <chartFormat chart="2" format="144" series="1">
      <pivotArea type="data" outline="0" fieldPosition="0">
        <references count="3">
          <reference field="4294967294" count="1" selected="0">
            <x v="0"/>
          </reference>
          <reference field="3" count="1" selected="0">
            <x v="34"/>
          </reference>
          <reference field="5" count="1" selected="0">
            <x v="97"/>
          </reference>
        </references>
      </pivotArea>
    </chartFormat>
    <chartFormat chart="2" format="145" series="1">
      <pivotArea type="data" outline="0" fieldPosition="0">
        <references count="3">
          <reference field="4294967294" count="1" selected="0">
            <x v="0"/>
          </reference>
          <reference field="3" count="1" selected="0">
            <x v="34"/>
          </reference>
          <reference field="5" count="1" selected="0">
            <x v="98"/>
          </reference>
        </references>
      </pivotArea>
    </chartFormat>
    <chartFormat chart="2" format="146" series="1">
      <pivotArea type="data" outline="0" fieldPosition="0">
        <references count="3">
          <reference field="4294967294" count="1" selected="0">
            <x v="0"/>
          </reference>
          <reference field="3" count="1" selected="0">
            <x v="35"/>
          </reference>
          <reference field="5" count="1" selected="0">
            <x v="99"/>
          </reference>
        </references>
      </pivotArea>
    </chartFormat>
    <chartFormat chart="2" format="147" series="1">
      <pivotArea type="data" outline="0" fieldPosition="0">
        <references count="3">
          <reference field="4294967294" count="1" selected="0">
            <x v="0"/>
          </reference>
          <reference field="3" count="1" selected="0">
            <x v="35"/>
          </reference>
          <reference field="5" count="1" selected="0">
            <x v="100"/>
          </reference>
        </references>
      </pivotArea>
    </chartFormat>
    <chartFormat chart="2" format="148" series="1">
      <pivotArea type="data" outline="0" fieldPosition="0">
        <references count="3">
          <reference field="4294967294" count="1" selected="0">
            <x v="0"/>
          </reference>
          <reference field="3" count="1" selected="0">
            <x v="35"/>
          </reference>
          <reference field="5" count="1" selected="0">
            <x v="101"/>
          </reference>
        </references>
      </pivotArea>
    </chartFormat>
    <chartFormat chart="2" format="149" series="1">
      <pivotArea type="data" outline="0" fieldPosition="0">
        <references count="3">
          <reference field="4294967294" count="1" selected="0">
            <x v="0"/>
          </reference>
          <reference field="3" count="1" selected="0">
            <x v="35"/>
          </reference>
          <reference field="5" count="1" selected="0">
            <x v="10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sset" xr10:uid="{9E52284A-5101-4D1F-AEA6-F49F0AEA5023}" sourceName="Asset">
  <pivotTables>
    <pivotTable tabId="26" name="PivotTable8"/>
  </pivotTables>
  <data>
    <tabular pivotCacheId="489198698">
      <items count="8">
        <i x="0" s="1"/>
        <i x="1" s="1"/>
        <i x="3" s="1"/>
        <i x="2" s="1"/>
        <i x="7" s="1" nd="1"/>
        <i x="6" s="1" nd="1"/>
        <i x="5" s="1" nd="1"/>
        <i x="4" s="1" nd="1"/>
      </items>
    </tabular>
  </data>
  <extLs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1" xr10:uid="{4952A2D8-2158-49C8-90C6-D3D5CA2F704E}" sourceName="Date">
  <pivotTables>
    <pivotTable tabId="27" name="PivotTable8"/>
  </pivotTables>
  <data>
    <tabular pivotCacheId="489198698">
      <items count="103">
        <i x="0" s="1"/>
        <i x="1" s="1"/>
        <i x="2" s="1"/>
        <i x="3" s="1"/>
        <i x="92" s="1" nd="1"/>
        <i x="35" s="1" nd="1"/>
        <i x="76" s="1" nd="1"/>
        <i x="31" s="1" nd="1"/>
        <i x="69" s="1" nd="1"/>
        <i x="11" s="1" nd="1"/>
        <i x="52" s="1" nd="1"/>
        <i x="24" s="1" nd="1"/>
        <i x="63" s="1" nd="1"/>
        <i x="6" s="1" nd="1"/>
        <i x="49" s="1" nd="1"/>
        <i x="20" s="1" nd="1"/>
        <i x="58" s="1" nd="1"/>
        <i x="101" s="1" nd="1"/>
        <i x="45" s="1" nd="1"/>
        <i x="13" s="1" nd="1"/>
        <i x="54" s="1" nd="1"/>
        <i x="99" s="1" nd="1"/>
        <i x="43" s="1" nd="1"/>
        <i x="38" s="1" nd="1"/>
        <i x="80" s="1" nd="1"/>
        <i x="33" s="1" nd="1"/>
        <i x="71" s="1" nd="1"/>
        <i x="12" s="1" nd="1"/>
        <i x="53" s="1" nd="1"/>
        <i x="27" s="1" nd="1"/>
        <i x="65" s="1" nd="1"/>
        <i x="9" s="1" nd="1"/>
        <i x="50" s="1" nd="1"/>
        <i x="22" s="1" nd="1"/>
        <i x="60" s="1" nd="1"/>
        <i x="4" s="1" nd="1"/>
        <i x="46" s="1" nd="1"/>
        <i x="17" s="1" nd="1"/>
        <i x="57" s="1" nd="1"/>
        <i x="87" s="1" nd="1"/>
        <i x="25" s="1" nd="1"/>
        <i x="94" s="1" nd="1"/>
        <i x="39" s="1" nd="1"/>
        <i x="81" s="1" nd="1"/>
        <i x="21" s="1" nd="1"/>
        <i x="91" s="1" nd="1"/>
        <i x="34" s="1" nd="1"/>
        <i x="73" s="1" nd="1"/>
        <i x="14" s="1" nd="1"/>
        <i x="29" s="1" nd="1"/>
        <i x="85" s="1" nd="1"/>
        <i x="61" s="1" nd="1"/>
        <i x="98" s="1" nd="1"/>
        <i x="41" s="1" nd="1"/>
        <i x="89" s="1" nd="1"/>
        <i x="82" s="1" nd="1"/>
        <i x="77" s="1" nd="1"/>
        <i x="18" s="1" nd="1"/>
        <i x="7" s="1" nd="1"/>
        <i x="59" s="1" nd="1"/>
        <i x="102" s="1" nd="1"/>
        <i x="74" s="1" nd="1"/>
        <i x="15" s="1" nd="1"/>
        <i x="55" s="1" nd="1"/>
        <i x="100" s="1" nd="1"/>
        <i x="30" s="1" nd="1"/>
        <i x="67" s="1" nd="1"/>
        <i x="10" s="1" nd="1"/>
        <i x="51" s="1" nd="1"/>
        <i x="96" s="1" nd="1"/>
        <i x="62" s="1" nd="1"/>
        <i x="5" s="1" nd="1"/>
        <i x="47" s="1" nd="1"/>
        <i x="72" s="1" nd="1"/>
        <i x="42" s="1" nd="1"/>
        <i x="28" s="1" nd="1"/>
        <i x="66" s="1" nd="1"/>
        <i x="83" s="1" nd="1"/>
        <i x="36" s="1" nd="1"/>
        <i x="78" s="1" nd="1"/>
        <i x="75" s="1" nd="1"/>
        <i x="16" s="1" nd="1"/>
        <i x="56" s="1" nd="1"/>
        <i x="68" s="1" nd="1"/>
        <i x="48" s="1" nd="1"/>
        <i x="44" s="1" nd="1"/>
        <i x="95" s="1" nd="1"/>
        <i x="40" s="1" nd="1"/>
        <i x="84" s="1" nd="1"/>
        <i x="93" s="1" nd="1"/>
        <i x="37" s="1" nd="1"/>
        <i x="79" s="1" nd="1"/>
        <i x="90" s="1" nd="1"/>
        <i x="32" s="1" nd="1"/>
        <i x="70" s="1" nd="1"/>
        <i x="88" s="1" nd="1"/>
        <i x="26" s="1" nd="1"/>
        <i x="64" s="1" nd="1"/>
        <i x="8" s="1" nd="1"/>
        <i x="97" s="1" nd="1"/>
        <i x="86" s="1" nd="1"/>
        <i x="23" s="1" nd="1"/>
        <i x="19" s="1" nd="1"/>
      </items>
    </tabular>
  </data>
  <extLs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1" xr10:uid="{7AA93D84-E8B3-4CF9-86BA-F37CE75D5FB6}" sourceName="Month">
  <pivotTables>
    <pivotTable tabId="27" name="PivotTable8"/>
  </pivotTables>
  <data>
    <tabular pivotCacheId="489198698">
      <items count="11">
        <i x="0" s="1"/>
        <i x="1" s="1"/>
        <i x="5" s="1" nd="1"/>
        <i x="7" s="1" nd="1"/>
        <i x="10" s="1" nd="1"/>
        <i x="9" s="1" nd="1"/>
        <i x="3" s="1" nd="1"/>
        <i x="6" s="1" nd="1"/>
        <i x="4" s="1" nd="1"/>
        <i x="8" s="1" nd="1"/>
        <i x="2" s="1" nd="1"/>
      </items>
    </tabular>
  </data>
  <extLs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ort_Long1" xr10:uid="{52801407-88CD-4AC2-82CB-AAB19F401757}" sourceName="Short_x000a_Long">
  <pivotTables>
    <pivotTable tabId="27" name="PivotTable8"/>
  </pivotTables>
  <data>
    <tabular pivotCacheId="489198698">
      <items count="5">
        <i x="1" s="1"/>
        <i x="0" s="1"/>
        <i x="4" s="1" nd="1"/>
        <i x="3" s="1" nd="1"/>
        <i x="2" s="1" nd="1"/>
      </items>
    </tabular>
  </data>
  <extLst>
    <x:ext xmlns:x15="http://schemas.microsoft.com/office/spreadsheetml/2010/11/main" uri="{470722E0-AACD-4C17-9CDC-17EF765DBC7E}">
      <x15:slicerCacheHideItemsWithNoData/>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sset11" xr10:uid="{8A3E1807-9E3F-42FF-AC13-AA41809E0FC9}" sourceName="Asset">
  <pivotTables>
    <pivotTable tabId="35" name="PivotTable8"/>
  </pivotTables>
  <data>
    <tabular pivotCacheId="489198698">
      <items count="8">
        <i x="0" s="1"/>
        <i x="1" s="1"/>
        <i x="3" s="1"/>
        <i x="2" s="1"/>
        <i x="7" s="1" nd="1"/>
        <i x="6" s="1" nd="1"/>
        <i x="5" s="1" nd="1"/>
        <i x="4" s="1" nd="1"/>
      </items>
    </tabular>
  </data>
  <extLst>
    <x:ext xmlns:x15="http://schemas.microsoft.com/office/spreadsheetml/2010/11/main" uri="{470722E0-AACD-4C17-9CDC-17EF765DBC7E}">
      <x15:slicerCacheHideItemsWithNoData/>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eek11" xr10:uid="{EA34F44D-5321-40DF-8C61-EF4E8DC0D452}" sourceName="Week">
  <pivotTables>
    <pivotTable tabId="35" name="PivotTable8"/>
  </pivotTables>
  <data>
    <tabular pivotCacheId="489198698">
      <items count="36">
        <i x="0" s="1"/>
        <i x="1" s="1"/>
        <i x="2" s="1" nd="1"/>
        <i x="13" s="1" nd="1"/>
        <i x="24" s="1" nd="1"/>
        <i x="35" s="1" nd="1"/>
        <i x="6" s="1" nd="1"/>
        <i x="15" s="1" nd="1"/>
        <i x="21" s="1" nd="1"/>
        <i x="25" s="1" nd="1"/>
        <i x="30" s="1" nd="1"/>
        <i x="33" s="1" nd="1"/>
        <i x="3" s="1" nd="1"/>
        <i x="7" s="1" nd="1"/>
        <i x="11" s="1" nd="1"/>
        <i x="16" s="1" nd="1"/>
        <i x="18" s="1" nd="1"/>
        <i x="20" s="1" nd="1"/>
        <i x="22" s="1" nd="1"/>
        <i x="4" s="1" nd="1"/>
        <i x="23" s="1" nd="1"/>
        <i x="5" s="1" nd="1"/>
        <i x="26" s="1" nd="1"/>
        <i x="8" s="1" nd="1"/>
        <i x="27" s="1" nd="1"/>
        <i x="9" s="1" nd="1"/>
        <i x="28" s="1" nd="1"/>
        <i x="12" s="1" nd="1"/>
        <i x="29" s="1" nd="1"/>
        <i x="14" s="1" nd="1"/>
        <i x="31" s="1" nd="1"/>
        <i x="17" s="1" nd="1"/>
        <i x="32" s="1" nd="1"/>
        <i x="19" s="1" nd="1"/>
        <i x="34" s="1" nd="1"/>
        <i x="10" s="1" nd="1"/>
      </items>
    </tabular>
  </data>
  <extLst>
    <x:ext xmlns:x15="http://schemas.microsoft.com/office/spreadsheetml/2010/11/main" uri="{470722E0-AACD-4C17-9CDC-17EF765DBC7E}">
      <x15:slicerCacheHideItemsWithNoData/>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y11" xr10:uid="{F6BD5DBA-D07A-44FC-862D-29578E8DD2B0}" sourceName="Day">
  <pivotTables>
    <pivotTable tabId="35" name="PivotTable8"/>
  </pivotTables>
  <data>
    <tabular pivotCacheId="489198698">
      <items count="9">
        <i x="1" s="1"/>
        <i x="2" s="1"/>
        <i x="0" s="1"/>
        <i x="3" s="1"/>
        <i x="7" s="1" nd="1"/>
        <i x="8" s="1" nd="1"/>
        <i x="6" s="1" nd="1"/>
        <i x="5" s="1" nd="1"/>
        <i x="4" s="1" nd="1"/>
      </items>
    </tabular>
  </data>
  <extLs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11" xr10:uid="{47E3AF6E-A129-4768-A8F9-BE024FB310F3}" sourceName="Date">
  <pivotTables>
    <pivotTable tabId="35" name="PivotTable8"/>
  </pivotTables>
  <data>
    <tabular pivotCacheId="489198698">
      <items count="103">
        <i x="0" s="1"/>
        <i x="1" s="1"/>
        <i x="2" s="1"/>
        <i x="3" s="1"/>
        <i x="92" s="1" nd="1"/>
        <i x="35" s="1" nd="1"/>
        <i x="76" s="1" nd="1"/>
        <i x="31" s="1" nd="1"/>
        <i x="69" s="1" nd="1"/>
        <i x="11" s="1" nd="1"/>
        <i x="52" s="1" nd="1"/>
        <i x="24" s="1" nd="1"/>
        <i x="63" s="1" nd="1"/>
        <i x="6" s="1" nd="1"/>
        <i x="49" s="1" nd="1"/>
        <i x="20" s="1" nd="1"/>
        <i x="58" s="1" nd="1"/>
        <i x="101" s="1" nd="1"/>
        <i x="45" s="1" nd="1"/>
        <i x="13" s="1" nd="1"/>
        <i x="54" s="1" nd="1"/>
        <i x="99" s="1" nd="1"/>
        <i x="43" s="1" nd="1"/>
        <i x="38" s="1" nd="1"/>
        <i x="80" s="1" nd="1"/>
        <i x="33" s="1" nd="1"/>
        <i x="71" s="1" nd="1"/>
        <i x="12" s="1" nd="1"/>
        <i x="53" s="1" nd="1"/>
        <i x="27" s="1" nd="1"/>
        <i x="65" s="1" nd="1"/>
        <i x="9" s="1" nd="1"/>
        <i x="50" s="1" nd="1"/>
        <i x="22" s="1" nd="1"/>
        <i x="60" s="1" nd="1"/>
        <i x="4" s="1" nd="1"/>
        <i x="46" s="1" nd="1"/>
        <i x="17" s="1" nd="1"/>
        <i x="57" s="1" nd="1"/>
        <i x="87" s="1" nd="1"/>
        <i x="25" s="1" nd="1"/>
        <i x="94" s="1" nd="1"/>
        <i x="39" s="1" nd="1"/>
        <i x="81" s="1" nd="1"/>
        <i x="21" s="1" nd="1"/>
        <i x="91" s="1" nd="1"/>
        <i x="34" s="1" nd="1"/>
        <i x="73" s="1" nd="1"/>
        <i x="14" s="1" nd="1"/>
        <i x="29" s="1" nd="1"/>
        <i x="85" s="1" nd="1"/>
        <i x="61" s="1" nd="1"/>
        <i x="98" s="1" nd="1"/>
        <i x="41" s="1" nd="1"/>
        <i x="89" s="1" nd="1"/>
        <i x="82" s="1" nd="1"/>
        <i x="77" s="1" nd="1"/>
        <i x="18" s="1" nd="1"/>
        <i x="7" s="1" nd="1"/>
        <i x="59" s="1" nd="1"/>
        <i x="102" s="1" nd="1"/>
        <i x="74" s="1" nd="1"/>
        <i x="15" s="1" nd="1"/>
        <i x="55" s="1" nd="1"/>
        <i x="100" s="1" nd="1"/>
        <i x="30" s="1" nd="1"/>
        <i x="67" s="1" nd="1"/>
        <i x="10" s="1" nd="1"/>
        <i x="51" s="1" nd="1"/>
        <i x="96" s="1" nd="1"/>
        <i x="62" s="1" nd="1"/>
        <i x="5" s="1" nd="1"/>
        <i x="47" s="1" nd="1"/>
        <i x="72" s="1" nd="1"/>
        <i x="42" s="1" nd="1"/>
        <i x="28" s="1" nd="1"/>
        <i x="66" s="1" nd="1"/>
        <i x="83" s="1" nd="1"/>
        <i x="36" s="1" nd="1"/>
        <i x="78" s="1" nd="1"/>
        <i x="75" s="1" nd="1"/>
        <i x="16" s="1" nd="1"/>
        <i x="56" s="1" nd="1"/>
        <i x="68" s="1" nd="1"/>
        <i x="48" s="1" nd="1"/>
        <i x="44" s="1" nd="1"/>
        <i x="95" s="1" nd="1"/>
        <i x="40" s="1" nd="1"/>
        <i x="84" s="1" nd="1"/>
        <i x="93" s="1" nd="1"/>
        <i x="37" s="1" nd="1"/>
        <i x="79" s="1" nd="1"/>
        <i x="90" s="1" nd="1"/>
        <i x="32" s="1" nd="1"/>
        <i x="70" s="1" nd="1"/>
        <i x="88" s="1" nd="1"/>
        <i x="26" s="1" nd="1"/>
        <i x="64" s="1" nd="1"/>
        <i x="8" s="1" nd="1"/>
        <i x="97" s="1" nd="1"/>
        <i x="86" s="1" nd="1"/>
        <i x="23" s="1" nd="1"/>
        <i x="19" s="1" nd="1"/>
      </items>
    </tabular>
  </data>
  <extLst>
    <x:ext xmlns:x15="http://schemas.microsoft.com/office/spreadsheetml/2010/11/main" uri="{470722E0-AACD-4C17-9CDC-17EF765DBC7E}">
      <x15:slicerCacheHideItemsWithNoData/>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11" xr10:uid="{AE907498-8E8D-42CE-8931-5E47897C5FD6}" sourceName="Month">
  <pivotTables>
    <pivotTable tabId="35" name="PivotTable8"/>
  </pivotTables>
  <data>
    <tabular pivotCacheId="489198698">
      <items count="11">
        <i x="0" s="1"/>
        <i x="1" s="1"/>
        <i x="5" s="1" nd="1"/>
        <i x="7" s="1" nd="1"/>
        <i x="10" s="1" nd="1"/>
        <i x="9" s="1" nd="1"/>
        <i x="3" s="1" nd="1"/>
        <i x="6" s="1" nd="1"/>
        <i x="4" s="1" nd="1"/>
        <i x="8" s="1" nd="1"/>
        <i x="2" s="1" nd="1"/>
      </items>
    </tabular>
  </data>
  <extLst>
    <x:ext xmlns:x15="http://schemas.microsoft.com/office/spreadsheetml/2010/11/main" uri="{470722E0-AACD-4C17-9CDC-17EF765DBC7E}">
      <x15:slicerCacheHideItemsWithNoData/>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ort_Long11" xr10:uid="{6610AAA1-44DA-4CFF-8E2D-04BD7106D9BE}" sourceName="Short_x000a_Long">
  <pivotTables>
    <pivotTable tabId="35" name="PivotTable8"/>
  </pivotTables>
  <data>
    <tabular pivotCacheId="489198698">
      <items count="5">
        <i x="1" s="1"/>
        <i x="0" s="1"/>
        <i x="4" s="1" nd="1"/>
        <i x="3" s="1" nd="1"/>
        <i x="2"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eek" xr10:uid="{070DD416-D14B-489A-BDC3-A1BADF217C14}" sourceName="Week">
  <pivotTables>
    <pivotTable tabId="26" name="PivotTable8"/>
  </pivotTables>
  <data>
    <tabular pivotCacheId="489198698">
      <items count="36">
        <i x="0" s="1"/>
        <i x="1" s="1"/>
        <i x="2" s="1" nd="1"/>
        <i x="13" s="1" nd="1"/>
        <i x="24" s="1" nd="1"/>
        <i x="35" s="1" nd="1"/>
        <i x="6" s="1" nd="1"/>
        <i x="15" s="1" nd="1"/>
        <i x="21" s="1" nd="1"/>
        <i x="25" s="1" nd="1"/>
        <i x="30" s="1" nd="1"/>
        <i x="33" s="1" nd="1"/>
        <i x="3" s="1" nd="1"/>
        <i x="7" s="1" nd="1"/>
        <i x="11" s="1" nd="1"/>
        <i x="16" s="1" nd="1"/>
        <i x="18" s="1" nd="1"/>
        <i x="20" s="1" nd="1"/>
        <i x="22" s="1" nd="1"/>
        <i x="4" s="1" nd="1"/>
        <i x="23" s="1" nd="1"/>
        <i x="5" s="1" nd="1"/>
        <i x="26" s="1" nd="1"/>
        <i x="8" s="1" nd="1"/>
        <i x="27" s="1" nd="1"/>
        <i x="9" s="1" nd="1"/>
        <i x="28" s="1" nd="1"/>
        <i x="12" s="1" nd="1"/>
        <i x="29" s="1" nd="1"/>
        <i x="14" s="1" nd="1"/>
        <i x="31" s="1" nd="1"/>
        <i x="17" s="1" nd="1"/>
        <i x="32" s="1" nd="1"/>
        <i x="19" s="1" nd="1"/>
        <i x="34" s="1" nd="1"/>
        <i x="10"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y" xr10:uid="{D37060BF-0660-4EE5-A0C1-8F1EDDF461BB}" sourceName="Day">
  <pivotTables>
    <pivotTable tabId="26" name="PivotTable8"/>
  </pivotTables>
  <data>
    <tabular pivotCacheId="489198698">
      <items count="9">
        <i x="1" s="1"/>
        <i x="2" s="1"/>
        <i x="0" s="1"/>
        <i x="3" s="1"/>
        <i x="7" s="1" nd="1"/>
        <i x="8" s="1" nd="1"/>
        <i x="6" s="1" nd="1"/>
        <i x="5" s="1" nd="1"/>
        <i x="4"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4344D45E-6846-487A-AD36-4EDEE8C6AE4B}" sourceName="Date">
  <pivotTables>
    <pivotTable tabId="26" name="PivotTable8"/>
  </pivotTables>
  <data>
    <tabular pivotCacheId="489198698">
      <items count="103">
        <i x="0" s="1"/>
        <i x="1" s="1"/>
        <i x="2" s="1"/>
        <i x="3" s="1"/>
        <i x="92" s="1" nd="1"/>
        <i x="35" s="1" nd="1"/>
        <i x="76" s="1" nd="1"/>
        <i x="31" s="1" nd="1"/>
        <i x="69" s="1" nd="1"/>
        <i x="11" s="1" nd="1"/>
        <i x="52" s="1" nd="1"/>
        <i x="24" s="1" nd="1"/>
        <i x="63" s="1" nd="1"/>
        <i x="6" s="1" nd="1"/>
        <i x="49" s="1" nd="1"/>
        <i x="20" s="1" nd="1"/>
        <i x="58" s="1" nd="1"/>
        <i x="101" s="1" nd="1"/>
        <i x="45" s="1" nd="1"/>
        <i x="13" s="1" nd="1"/>
        <i x="54" s="1" nd="1"/>
        <i x="99" s="1" nd="1"/>
        <i x="43" s="1" nd="1"/>
        <i x="38" s="1" nd="1"/>
        <i x="80" s="1" nd="1"/>
        <i x="33" s="1" nd="1"/>
        <i x="71" s="1" nd="1"/>
        <i x="12" s="1" nd="1"/>
        <i x="53" s="1" nd="1"/>
        <i x="27" s="1" nd="1"/>
        <i x="65" s="1" nd="1"/>
        <i x="9" s="1" nd="1"/>
        <i x="50" s="1" nd="1"/>
        <i x="22" s="1" nd="1"/>
        <i x="60" s="1" nd="1"/>
        <i x="4" s="1" nd="1"/>
        <i x="46" s="1" nd="1"/>
        <i x="17" s="1" nd="1"/>
        <i x="57" s="1" nd="1"/>
        <i x="87" s="1" nd="1"/>
        <i x="25" s="1" nd="1"/>
        <i x="94" s="1" nd="1"/>
        <i x="39" s="1" nd="1"/>
        <i x="81" s="1" nd="1"/>
        <i x="21" s="1" nd="1"/>
        <i x="91" s="1" nd="1"/>
        <i x="34" s="1" nd="1"/>
        <i x="73" s="1" nd="1"/>
        <i x="14" s="1" nd="1"/>
        <i x="29" s="1" nd="1"/>
        <i x="85" s="1" nd="1"/>
        <i x="61" s="1" nd="1"/>
        <i x="98" s="1" nd="1"/>
        <i x="41" s="1" nd="1"/>
        <i x="89" s="1" nd="1"/>
        <i x="82" s="1" nd="1"/>
        <i x="77" s="1" nd="1"/>
        <i x="18" s="1" nd="1"/>
        <i x="7" s="1" nd="1"/>
        <i x="59" s="1" nd="1"/>
        <i x="102" s="1" nd="1"/>
        <i x="74" s="1" nd="1"/>
        <i x="15" s="1" nd="1"/>
        <i x="55" s="1" nd="1"/>
        <i x="100" s="1" nd="1"/>
        <i x="30" s="1" nd="1"/>
        <i x="67" s="1" nd="1"/>
        <i x="10" s="1" nd="1"/>
        <i x="51" s="1" nd="1"/>
        <i x="96" s="1" nd="1"/>
        <i x="62" s="1" nd="1"/>
        <i x="5" s="1" nd="1"/>
        <i x="47" s="1" nd="1"/>
        <i x="72" s="1" nd="1"/>
        <i x="42" s="1" nd="1"/>
        <i x="28" s="1" nd="1"/>
        <i x="66" s="1" nd="1"/>
        <i x="83" s="1" nd="1"/>
        <i x="36" s="1" nd="1"/>
        <i x="78" s="1" nd="1"/>
        <i x="75" s="1" nd="1"/>
        <i x="16" s="1" nd="1"/>
        <i x="56" s="1" nd="1"/>
        <i x="68" s="1" nd="1"/>
        <i x="48" s="1" nd="1"/>
        <i x="44" s="1" nd="1"/>
        <i x="95" s="1" nd="1"/>
        <i x="40" s="1" nd="1"/>
        <i x="84" s="1" nd="1"/>
        <i x="93" s="1" nd="1"/>
        <i x="37" s="1" nd="1"/>
        <i x="79" s="1" nd="1"/>
        <i x="90" s="1" nd="1"/>
        <i x="32" s="1" nd="1"/>
        <i x="70" s="1" nd="1"/>
        <i x="88" s="1" nd="1"/>
        <i x="26" s="1" nd="1"/>
        <i x="64" s="1" nd="1"/>
        <i x="8" s="1" nd="1"/>
        <i x="97" s="1" nd="1"/>
        <i x="86" s="1" nd="1"/>
        <i x="23" s="1" nd="1"/>
        <i x="19"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C7A49A2D-5C7C-44A1-9EB3-DDB6A2F3C084}" sourceName="Month">
  <pivotTables>
    <pivotTable tabId="26" name="PivotTable8"/>
  </pivotTables>
  <data>
    <tabular pivotCacheId="489198698">
      <items count="11">
        <i x="0" s="1"/>
        <i x="1" s="1"/>
        <i x="5" s="1" nd="1"/>
        <i x="7" s="1" nd="1"/>
        <i x="10" s="1" nd="1"/>
        <i x="9" s="1" nd="1"/>
        <i x="3" s="1" nd="1"/>
        <i x="6" s="1" nd="1"/>
        <i x="4" s="1" nd="1"/>
        <i x="8" s="1" nd="1"/>
        <i x="2" s="1" nd="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ort_Long" xr10:uid="{E41D927C-B945-4573-8901-0FD62EDFCB61}" sourceName="Short_x000a_Long">
  <pivotTables>
    <pivotTable tabId="26" name="PivotTable8"/>
  </pivotTables>
  <data>
    <tabular pivotCacheId="489198698">
      <items count="5">
        <i x="1" s="1"/>
        <i x="0" s="1"/>
        <i x="4" s="1" nd="1"/>
        <i x="3" s="1" nd="1"/>
        <i x="2"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sset1" xr10:uid="{D48316E5-B242-4574-A4A7-08BCB4A34BD0}" sourceName="Asset">
  <pivotTables>
    <pivotTable tabId="27" name="PivotTable8"/>
  </pivotTables>
  <data>
    <tabular pivotCacheId="489198698">
      <items count="8">
        <i x="0" s="1"/>
        <i x="1" s="1"/>
        <i x="3" s="1"/>
        <i x="2" s="1"/>
        <i x="7" s="1" nd="1"/>
        <i x="6" s="1" nd="1"/>
        <i x="5" s="1" nd="1"/>
        <i x="4" s="1"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eek1" xr10:uid="{A27E9CB3-5C0E-4747-AD65-5A9A1282AFC5}" sourceName="Week">
  <pivotTables>
    <pivotTable tabId="27" name="PivotTable8"/>
  </pivotTables>
  <data>
    <tabular pivotCacheId="489198698">
      <items count="36">
        <i x="0" s="1"/>
        <i x="1" s="1"/>
        <i x="2" s="1" nd="1"/>
        <i x="13" s="1" nd="1"/>
        <i x="24" s="1" nd="1"/>
        <i x="35" s="1" nd="1"/>
        <i x="6" s="1" nd="1"/>
        <i x="15" s="1" nd="1"/>
        <i x="21" s="1" nd="1"/>
        <i x="25" s="1" nd="1"/>
        <i x="30" s="1" nd="1"/>
        <i x="33" s="1" nd="1"/>
        <i x="3" s="1" nd="1"/>
        <i x="7" s="1" nd="1"/>
        <i x="11" s="1" nd="1"/>
        <i x="16" s="1" nd="1"/>
        <i x="18" s="1" nd="1"/>
        <i x="20" s="1" nd="1"/>
        <i x="22" s="1" nd="1"/>
        <i x="4" s="1" nd="1"/>
        <i x="23" s="1" nd="1"/>
        <i x="5" s="1" nd="1"/>
        <i x="26" s="1" nd="1"/>
        <i x="8" s="1" nd="1"/>
        <i x="27" s="1" nd="1"/>
        <i x="9" s="1" nd="1"/>
        <i x="28" s="1" nd="1"/>
        <i x="12" s="1" nd="1"/>
        <i x="29" s="1" nd="1"/>
        <i x="14" s="1" nd="1"/>
        <i x="31" s="1" nd="1"/>
        <i x="17" s="1" nd="1"/>
        <i x="32" s="1" nd="1"/>
        <i x="19" s="1" nd="1"/>
        <i x="34" s="1" nd="1"/>
        <i x="10" s="1" nd="1"/>
      </items>
    </tabular>
  </data>
  <extLs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y1" xr10:uid="{CF9AA995-1213-43C9-ADF3-EE0BDF509DD9}" sourceName="Day">
  <pivotTables>
    <pivotTable tabId="27" name="PivotTable8"/>
  </pivotTables>
  <data>
    <tabular pivotCacheId="489198698">
      <items count="9">
        <i x="1" s="1"/>
        <i x="2" s="1"/>
        <i x="0" s="1"/>
        <i x="3" s="1"/>
        <i x="7" s="1" nd="1"/>
        <i x="8" s="1" nd="1"/>
        <i x="6" s="1" nd="1"/>
        <i x="5" s="1" nd="1"/>
        <i x="4"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sset" xr10:uid="{35A1A478-5FB2-4299-A0C1-6587B3FE40DB}" cache="Slicer_Asset" caption="Asset" rowHeight="241300"/>
  <slicer name="Week" xr10:uid="{984729D0-3A2E-441A-AF8A-C91D3A6C688D}" cache="Slicer_Week" caption="Week" rowHeight="241300"/>
  <slicer name="Day" xr10:uid="{7E1E815F-6312-46B9-8B35-68BAB3A42A7E}" cache="Slicer_Day" caption="Day" rowHeight="241300"/>
  <slicer name="Date" xr10:uid="{10F7162A-C229-4719-9D4D-1A1363B9FC45}" cache="Slicer_Date" caption="Date" rowHeight="241300"/>
  <slicer name="Month" xr10:uid="{D2537317-DB6E-45D3-8CD7-D2E55B5D395A}" cache="Slicer_Month" caption="Month" rowHeight="241300"/>
  <slicer name="Short / Long" xr10:uid="{C465DBED-DF08-461E-9141-8A8E170EC2B3}" cache="Slicer_Short_Long" caption="Short / Long"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sset 1" xr10:uid="{FA0ECAFC-F12A-4DE1-B6E3-E71BF4783429}" cache="Slicer_Asset1" caption="Asset" rowHeight="241300"/>
  <slicer name="Week 1" xr10:uid="{1E50D204-88D8-4C92-A7F5-530F5B36BEB8}" cache="Slicer_Week1" caption="Week" rowHeight="241300"/>
  <slicer name="Day 1" xr10:uid="{B5DCC2DB-2958-4A69-84C9-237B5737EEE9}" cache="Slicer_Day1" caption="Day" rowHeight="241300"/>
  <slicer name="Date 1" xr10:uid="{7DB1EECD-A819-487B-A790-882B613AB8F3}" cache="Slicer_Date1" caption="Date" rowHeight="241300"/>
  <slicer name="Month 1" xr10:uid="{D0522039-53D0-4EC4-8B10-3F8E30D6433D}" cache="Slicer_Month1" caption="Month" rowHeight="241300"/>
  <slicer name="Short_x000a_Long 1" xr10:uid="{F8C0FD64-1C07-457A-BAAC-514054A87E32}" cache="Slicer_Short_Long1" caption="Short_x000a_Long"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sset 2" xr10:uid="{F1E3A80D-7F09-4443-841A-4F4AE25CC7B3}" cache="Slicer_Asset11" caption="Asset" rowHeight="241300"/>
  <slicer name="Week 2" xr10:uid="{7E26D7F2-605A-4494-A78D-1C40BA9056A7}" cache="Slicer_Week11" caption="Week" rowHeight="241300"/>
  <slicer name="Day 2" xr10:uid="{06BC1BE2-F941-4782-B943-BD1264568394}" cache="Slicer_Day11" caption="Day" rowHeight="241300"/>
  <slicer name="Date 2" xr10:uid="{0CAA1A94-79A4-4B19-A85A-9149215DD27D}" cache="Slicer_Date11" caption="Date" rowHeight="241300"/>
  <slicer name="Month 2" xr10:uid="{F588D1BE-886B-4357-882B-358724247309}" cache="Slicer_Month11" caption="Month" rowHeight="241300"/>
  <slicer name="Short_x000a_Long 2" xr10:uid="{AB553792-76E5-4ED3-A486-2CEF71622474}" cache="Slicer_Short_Long11" caption="Short_x000a_Long"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B37A73-5E7F-4282-A21C-0FED088558A2}" name="Table1" displayName="Table1" ref="A1:W20" totalsRowShown="0" headerRowDxfId="36" dataDxfId="34" headerRowBorderDxfId="35" tableBorderDxfId="33">
  <autoFilter ref="A1:W20" xr:uid="{84FF1748-6FBD-4A30-9BAF-3734CE4EADC7}"/>
  <tableColumns count="23">
    <tableColumn id="1" xr3:uid="{EE08C72B-7DF4-4AB5-8C55-FB1C94DC1936}" name="Asset" dataDxfId="32"/>
    <tableColumn id="2" xr3:uid="{336ED70B-AFDF-4F68-8C8A-6B8637947F28}" name="SIM_x000a_LIVE_x000a_TST" dataDxfId="31"/>
    <tableColumn id="3" xr3:uid="{A38490EC-5C46-4E1C-8CF0-19C9F7B36FD1}" name="Month" dataDxfId="30">
      <calculatedColumnFormula>TEXT(Table1[[#This Row],[Date]],"mmm")</calculatedColumnFormula>
    </tableColumn>
    <tableColumn id="17" xr3:uid="{F622D8FA-D34F-472B-BEFF-D72A7A03A700}" name="Week" dataDxfId="29">
      <calculatedColumnFormula>WEEKNUM(Table1[[#This Row],[Date]])</calculatedColumnFormula>
    </tableColumn>
    <tableColumn id="19" xr3:uid="{C25ADB01-5768-43ED-A50D-DFBFDBB84BD8}" name="Day" dataDxfId="28">
      <calculatedColumnFormula>TEXT(Table1[[#This Row],[Date]],"ddd")</calculatedColumnFormula>
    </tableColumn>
    <tableColumn id="4" xr3:uid="{6B75C856-A415-4143-9781-55776FBCDE8B}" name="Date" dataDxfId="27"/>
    <tableColumn id="5" xr3:uid="{DA5E33BC-7B60-44FF-A70D-76D9D1280394}" name="Time _x000a_In" dataDxfId="26"/>
    <tableColumn id="6" xr3:uid="{35F7D99B-F934-4B34-86D0-C16CFDCB3F5D}" name="Time _x000a_Out" dataDxfId="25"/>
    <tableColumn id="7" xr3:uid="{5FBD161D-9EBC-4F90-9692-6392858B650A}" name="Duration" dataDxfId="24" dataCellStyle="60% - Accent5">
      <calculatedColumnFormula>H2-G2</calculatedColumnFormula>
    </tableColumn>
    <tableColumn id="8" xr3:uid="{65AF2EAB-888D-4AE6-9E69-DB11104677A0}" name="Short_x000a_Long" dataDxfId="23"/>
    <tableColumn id="14" xr3:uid="{945FA76A-D3B4-4FFD-A3E0-C316BF6D9C81}" name="Color _x000a_Area_x000a_900" dataDxfId="22" dataCellStyle="Normal"/>
    <tableColumn id="25" xr3:uid="{A93CD2F6-7BB4-4045-9938-C583AD9915B5}" name="TREND_x000a_" dataDxfId="21"/>
    <tableColumn id="9" xr3:uid="{8AD486A4-911A-4AA9-99BB-5FCE46418E15}" name="1_x000a__x000a_$$$" dataDxfId="20"/>
    <tableColumn id="10" xr3:uid="{357F27E5-1B0A-4151-8B46-A6D9D575DAE4}" name="2_x000a__x000a_$$$" dataDxfId="19"/>
    <tableColumn id="11" xr3:uid="{65954EAD-73C8-4F94-9B70-F849B4843BD2}" name="3_x000a__x000a_$$$" dataDxfId="18"/>
    <tableColumn id="18" xr3:uid="{795D092D-8929-4FFF-92E2-C0E3A2D8B8E3}" name="4_x000a__x000a_$$$" dataDxfId="17"/>
    <tableColumn id="12" xr3:uid="{7D1348AF-20EA-4FC4-AC75-7EF034F84467}" name="Total _x000a__x000a_P&amp;L" dataDxfId="16" dataCellStyle="Good">
      <calculatedColumnFormula>SUM(M2:P2)</calculatedColumnFormula>
    </tableColumn>
    <tableColumn id="26" xr3:uid="{097FB96D-A355-40C4-BF19-FD16B8AE333C}" name="STOP LOSS_x000a_BE" dataDxfId="15"/>
    <tableColumn id="27" xr3:uid="{3EB0E9C3-78CF-499F-B1D4-DA9A44EE9AB4}" name="STOP LOSS " dataDxfId="14"/>
    <tableColumn id="29" xr3:uid="{142BD018-85C9-418F-811B-4A93C230CCE6}" name="MAX_x000a_T2" dataDxfId="13"/>
    <tableColumn id="30" xr3:uid="{4B9B0483-E28E-44CE-818F-009573AA7BB7}" name="Profit _x000a_T1=T2" dataDxfId="12"/>
    <tableColumn id="15" xr3:uid="{1D353228-87E4-4068-AC1A-BAFD635D4F29}" name="MAX _x000a_RISK" dataDxfId="11" dataCellStyle="Normal"/>
    <tableColumn id="16" xr3:uid="{E73C2A3C-5ADE-44A3-A48A-1DA16AFAA529}" name="Why did you take this trade?. _x000a_What did you see it?_x000a_Comments what you were thinking. " dataDxfId="10" dataCellStyle="Normal"/>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2.xml"/><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3.xml"/><Relationship Id="rId4" Type="http://schemas.microsoft.com/office/2007/relationships/slicer" Target="../slicers/slicer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4996-A4A5-4F16-A98F-7D7F40C112F3}">
  <dimension ref="A1:AQ43"/>
  <sheetViews>
    <sheetView zoomScale="115" zoomScaleNormal="115" workbookViewId="0">
      <selection activeCell="I8" sqref="I8"/>
    </sheetView>
  </sheetViews>
  <sheetFormatPr defaultRowHeight="15.75" x14ac:dyDescent="0.25"/>
  <cols>
    <col min="1" max="1" width="9.140625" style="3"/>
    <col min="2" max="2" width="9.140625" style="6"/>
    <col min="3" max="3" width="9.140625" style="3"/>
    <col min="4" max="4" width="9.140625" style="6"/>
    <col min="5" max="5" width="2.85546875" style="6" customWidth="1"/>
    <col min="6" max="6" width="12.28515625" style="2" customWidth="1"/>
    <col min="7" max="7" width="5.85546875" style="3" customWidth="1"/>
    <col min="10" max="10" width="9.140625" style="40"/>
    <col min="11" max="11" width="2.85546875" style="4" customWidth="1"/>
    <col min="14" max="14" width="9.140625" style="40"/>
    <col min="15" max="15" width="2.85546875" style="4" customWidth="1"/>
    <col min="18" max="18" width="9.140625" style="40"/>
    <col min="19" max="43" width="9.140625" style="1"/>
  </cols>
  <sheetData>
    <row r="1" spans="1:18" ht="27" thickBot="1" x14ac:dyDescent="0.45">
      <c r="A1" s="240" t="s">
        <v>32</v>
      </c>
      <c r="B1" s="240"/>
      <c r="C1" s="240"/>
      <c r="D1" s="240"/>
      <c r="E1" s="240"/>
      <c r="F1" s="240"/>
      <c r="H1" s="241" t="s">
        <v>8</v>
      </c>
      <c r="I1" s="235"/>
      <c r="J1" s="235"/>
      <c r="K1" s="5"/>
      <c r="L1" s="235" t="s">
        <v>8</v>
      </c>
      <c r="M1" s="235"/>
      <c r="N1" s="235"/>
      <c r="O1" s="5"/>
      <c r="P1" s="235" t="s">
        <v>9</v>
      </c>
      <c r="Q1" s="235"/>
      <c r="R1" s="236"/>
    </row>
    <row r="2" spans="1:18" ht="21" x14ac:dyDescent="0.35">
      <c r="H2" s="237" t="s">
        <v>10</v>
      </c>
      <c r="I2" s="237"/>
      <c r="J2" s="237"/>
      <c r="K2" s="7"/>
      <c r="L2" s="237" t="s">
        <v>11</v>
      </c>
      <c r="M2" s="237"/>
      <c r="N2" s="237"/>
      <c r="O2" s="7"/>
      <c r="P2" s="237" t="s">
        <v>12</v>
      </c>
      <c r="Q2" s="237"/>
      <c r="R2" s="237"/>
    </row>
    <row r="3" spans="1:18" x14ac:dyDescent="0.25">
      <c r="A3" s="8" t="s">
        <v>13</v>
      </c>
      <c r="B3" s="9">
        <v>-150</v>
      </c>
      <c r="H3" s="10" t="s">
        <v>14</v>
      </c>
      <c r="I3" s="10" t="s">
        <v>15</v>
      </c>
      <c r="J3" s="11" t="s">
        <v>16</v>
      </c>
      <c r="K3" s="12"/>
      <c r="L3" s="10" t="s">
        <v>14</v>
      </c>
      <c r="M3" s="10" t="s">
        <v>15</v>
      </c>
      <c r="N3" s="11" t="s">
        <v>16</v>
      </c>
      <c r="O3" s="12"/>
      <c r="P3" s="10" t="s">
        <v>14</v>
      </c>
      <c r="Q3" s="10" t="s">
        <v>15</v>
      </c>
      <c r="R3" s="11" t="s">
        <v>16</v>
      </c>
    </row>
    <row r="4" spans="1:18" x14ac:dyDescent="0.25">
      <c r="A4" s="13" t="s">
        <v>1</v>
      </c>
      <c r="B4" s="14">
        <v>2</v>
      </c>
      <c r="F4" s="2" t="s">
        <v>17</v>
      </c>
      <c r="H4" s="15">
        <v>1</v>
      </c>
      <c r="I4" s="16">
        <v>2000</v>
      </c>
      <c r="J4" s="17">
        <f>$B$5</f>
        <v>-300</v>
      </c>
      <c r="K4" s="18"/>
      <c r="L4" s="15">
        <f>+H43+1</f>
        <v>41</v>
      </c>
      <c r="M4" s="17">
        <f>+I43</f>
        <v>4850</v>
      </c>
      <c r="N4" s="17">
        <f>$B$13</f>
        <v>-450</v>
      </c>
      <c r="O4" s="18"/>
      <c r="P4" s="15">
        <f>+L43+1</f>
        <v>81</v>
      </c>
      <c r="Q4" s="17">
        <f>+M43</f>
        <v>7450</v>
      </c>
      <c r="R4" s="17">
        <f>$B$20</f>
        <v>-600</v>
      </c>
    </row>
    <row r="5" spans="1:18" x14ac:dyDescent="0.25">
      <c r="A5" s="19" t="s">
        <v>18</v>
      </c>
      <c r="B5" s="20">
        <f>B3*B4</f>
        <v>-300</v>
      </c>
      <c r="C5" s="19" t="s">
        <v>18</v>
      </c>
      <c r="D5" s="20">
        <f>B5</f>
        <v>-300</v>
      </c>
      <c r="E5" s="21"/>
      <c r="F5" s="20">
        <f>B5</f>
        <v>-300</v>
      </c>
      <c r="H5" s="15">
        <v>2</v>
      </c>
      <c r="I5" s="17">
        <f>I4+J4</f>
        <v>1700</v>
      </c>
      <c r="J5" s="17">
        <f>$B$5</f>
        <v>-300</v>
      </c>
      <c r="K5" s="18"/>
      <c r="L5" s="15">
        <f>L4+1</f>
        <v>42</v>
      </c>
      <c r="M5" s="17">
        <f>M4+N4</f>
        <v>4400</v>
      </c>
      <c r="N5" s="17">
        <f>$B$13</f>
        <v>-450</v>
      </c>
      <c r="O5" s="18"/>
      <c r="P5" s="15">
        <f>P4+1</f>
        <v>82</v>
      </c>
      <c r="Q5" s="17">
        <f>Q4+R4</f>
        <v>6850</v>
      </c>
      <c r="R5" s="17">
        <f>$D$20</f>
        <v>-600</v>
      </c>
    </row>
    <row r="6" spans="1:18" x14ac:dyDescent="0.25">
      <c r="A6" s="22" t="s">
        <v>19</v>
      </c>
      <c r="B6" s="23">
        <v>250</v>
      </c>
      <c r="C6" s="22" t="s">
        <v>19</v>
      </c>
      <c r="D6" s="23">
        <v>250</v>
      </c>
      <c r="E6" s="24"/>
      <c r="F6" s="20">
        <f>D5</f>
        <v>-300</v>
      </c>
      <c r="H6" s="15">
        <v>3</v>
      </c>
      <c r="I6" s="17">
        <f t="shared" ref="I6:I43" si="0">I5+J5</f>
        <v>1400</v>
      </c>
      <c r="J6" s="17">
        <f>$B$8</f>
        <v>300</v>
      </c>
      <c r="K6" s="18"/>
      <c r="L6" s="15">
        <f t="shared" ref="L6:L43" si="1">L5+1</f>
        <v>43</v>
      </c>
      <c r="M6" s="17">
        <f t="shared" ref="M6:M43" si="2">M5+N5</f>
        <v>3950</v>
      </c>
      <c r="N6" s="17">
        <f>$B$17</f>
        <v>350</v>
      </c>
      <c r="O6" s="18"/>
      <c r="P6" s="15">
        <f t="shared" ref="P6:P43" si="3">P5+1</f>
        <v>83</v>
      </c>
      <c r="Q6" s="17">
        <f>Q5+R5</f>
        <v>6250</v>
      </c>
      <c r="R6" s="17">
        <f>$B$25</f>
        <v>400</v>
      </c>
    </row>
    <row r="7" spans="1:18" x14ac:dyDescent="0.25">
      <c r="A7" s="25" t="s">
        <v>20</v>
      </c>
      <c r="B7" s="26">
        <v>50</v>
      </c>
      <c r="C7" s="27" t="s">
        <v>20</v>
      </c>
      <c r="D7" s="28">
        <v>400</v>
      </c>
      <c r="E7" s="24"/>
      <c r="F7" s="20">
        <f>B8</f>
        <v>300</v>
      </c>
      <c r="H7" s="15">
        <v>4</v>
      </c>
      <c r="I7" s="17">
        <f t="shared" si="0"/>
        <v>1700</v>
      </c>
      <c r="J7" s="17">
        <f>$D$8</f>
        <v>650</v>
      </c>
      <c r="K7" s="18"/>
      <c r="L7" s="15">
        <f t="shared" si="1"/>
        <v>44</v>
      </c>
      <c r="M7" s="17">
        <f t="shared" si="2"/>
        <v>4300</v>
      </c>
      <c r="N7" s="17">
        <f>$D$17</f>
        <v>900</v>
      </c>
      <c r="O7" s="18"/>
      <c r="P7" s="15">
        <f t="shared" si="3"/>
        <v>84</v>
      </c>
      <c r="Q7" s="17">
        <f>Q6+R6</f>
        <v>6650</v>
      </c>
      <c r="R7" s="17">
        <f>$B$25</f>
        <v>400</v>
      </c>
    </row>
    <row r="8" spans="1:18" x14ac:dyDescent="0.25">
      <c r="A8" s="29" t="s">
        <v>21</v>
      </c>
      <c r="B8" s="20">
        <f>B7+B6</f>
        <v>300</v>
      </c>
      <c r="C8" s="29" t="s">
        <v>21</v>
      </c>
      <c r="D8" s="20">
        <f>D7+D6</f>
        <v>650</v>
      </c>
      <c r="E8" s="21"/>
      <c r="F8" s="20">
        <f>D8</f>
        <v>650</v>
      </c>
      <c r="H8" s="15">
        <v>5</v>
      </c>
      <c r="I8" s="17">
        <f t="shared" si="0"/>
        <v>2350</v>
      </c>
      <c r="J8" s="17">
        <f>$B$5</f>
        <v>-300</v>
      </c>
      <c r="K8" s="18"/>
      <c r="L8" s="15">
        <f t="shared" si="1"/>
        <v>45</v>
      </c>
      <c r="M8" s="17">
        <f t="shared" si="2"/>
        <v>5200</v>
      </c>
      <c r="N8" s="17">
        <f>$B$13</f>
        <v>-450</v>
      </c>
      <c r="O8" s="18"/>
      <c r="P8" s="15">
        <f t="shared" si="3"/>
        <v>85</v>
      </c>
      <c r="Q8" s="17">
        <f t="shared" ref="Q8:Q43" si="4">Q7+R7</f>
        <v>7050</v>
      </c>
      <c r="R8" s="17">
        <f>$D$25</f>
        <v>1150</v>
      </c>
    </row>
    <row r="9" spans="1:18" x14ac:dyDescent="0.25">
      <c r="F9" s="30">
        <f>SUM(F5:F8)</f>
        <v>350</v>
      </c>
      <c r="H9" s="15">
        <v>6</v>
      </c>
      <c r="I9" s="17">
        <f t="shared" si="0"/>
        <v>2050</v>
      </c>
      <c r="J9" s="17">
        <f>$B$5</f>
        <v>-300</v>
      </c>
      <c r="K9" s="18"/>
      <c r="L9" s="15">
        <f t="shared" si="1"/>
        <v>46</v>
      </c>
      <c r="M9" s="17">
        <f t="shared" si="2"/>
        <v>4750</v>
      </c>
      <c r="N9" s="17">
        <f>$B$13</f>
        <v>-450</v>
      </c>
      <c r="O9" s="18"/>
      <c r="P9" s="15">
        <f t="shared" si="3"/>
        <v>86</v>
      </c>
      <c r="Q9" s="17">
        <f t="shared" si="4"/>
        <v>8200</v>
      </c>
      <c r="R9" s="17">
        <f>$B$20</f>
        <v>-600</v>
      </c>
    </row>
    <row r="10" spans="1:18" x14ac:dyDescent="0.25">
      <c r="H10" s="15">
        <v>7</v>
      </c>
      <c r="I10" s="17">
        <f t="shared" si="0"/>
        <v>1750</v>
      </c>
      <c r="J10" s="17">
        <f>$B$8</f>
        <v>300</v>
      </c>
      <c r="K10" s="18"/>
      <c r="L10" s="15">
        <f t="shared" si="1"/>
        <v>47</v>
      </c>
      <c r="M10" s="17">
        <f t="shared" si="2"/>
        <v>4300</v>
      </c>
      <c r="N10" s="17">
        <f>$B$17</f>
        <v>350</v>
      </c>
      <c r="O10" s="18"/>
      <c r="P10" s="15">
        <f t="shared" si="3"/>
        <v>87</v>
      </c>
      <c r="Q10" s="17">
        <f t="shared" si="4"/>
        <v>7600</v>
      </c>
      <c r="R10" s="17">
        <f>$D$20</f>
        <v>-600</v>
      </c>
    </row>
    <row r="11" spans="1:18" x14ac:dyDescent="0.25">
      <c r="H11" s="15">
        <v>8</v>
      </c>
      <c r="I11" s="17">
        <f t="shared" si="0"/>
        <v>2050</v>
      </c>
      <c r="J11" s="17">
        <f>$D$8</f>
        <v>650</v>
      </c>
      <c r="K11" s="18"/>
      <c r="L11" s="15">
        <f t="shared" si="1"/>
        <v>48</v>
      </c>
      <c r="M11" s="17">
        <f t="shared" si="2"/>
        <v>4650</v>
      </c>
      <c r="N11" s="17">
        <f>$D$17</f>
        <v>900</v>
      </c>
      <c r="O11" s="18"/>
      <c r="P11" s="15">
        <f t="shared" si="3"/>
        <v>88</v>
      </c>
      <c r="Q11" s="17">
        <f t="shared" si="4"/>
        <v>7000</v>
      </c>
      <c r="R11" s="17">
        <f>$B$25</f>
        <v>400</v>
      </c>
    </row>
    <row r="12" spans="1:18" x14ac:dyDescent="0.25">
      <c r="A12" s="13" t="s">
        <v>1</v>
      </c>
      <c r="B12" s="14">
        <v>3</v>
      </c>
      <c r="F12" s="2" t="s">
        <v>17</v>
      </c>
      <c r="H12" s="15">
        <v>9</v>
      </c>
      <c r="I12" s="17">
        <f t="shared" si="0"/>
        <v>2700</v>
      </c>
      <c r="J12" s="17">
        <f>$B$5</f>
        <v>-300</v>
      </c>
      <c r="K12" s="18"/>
      <c r="L12" s="15">
        <f t="shared" si="1"/>
        <v>49</v>
      </c>
      <c r="M12" s="17">
        <f t="shared" si="2"/>
        <v>5550</v>
      </c>
      <c r="N12" s="17">
        <f>$B$13</f>
        <v>-450</v>
      </c>
      <c r="O12" s="18"/>
      <c r="P12" s="15">
        <f t="shared" si="3"/>
        <v>89</v>
      </c>
      <c r="Q12" s="17">
        <f t="shared" si="4"/>
        <v>7400</v>
      </c>
      <c r="R12" s="17">
        <f>$B$25</f>
        <v>400</v>
      </c>
    </row>
    <row r="13" spans="1:18" x14ac:dyDescent="0.25">
      <c r="A13" s="19" t="s">
        <v>18</v>
      </c>
      <c r="B13" s="31">
        <f>B3*B12</f>
        <v>-450</v>
      </c>
      <c r="C13" s="19" t="s">
        <v>18</v>
      </c>
      <c r="D13" s="31">
        <f>B13</f>
        <v>-450</v>
      </c>
      <c r="E13" s="32"/>
      <c r="F13" s="31">
        <f>B13</f>
        <v>-450</v>
      </c>
      <c r="H13" s="15">
        <v>10</v>
      </c>
      <c r="I13" s="17">
        <f t="shared" si="0"/>
        <v>2400</v>
      </c>
      <c r="J13" s="17">
        <f>$B$5</f>
        <v>-300</v>
      </c>
      <c r="K13" s="18"/>
      <c r="L13" s="15">
        <f t="shared" si="1"/>
        <v>50</v>
      </c>
      <c r="M13" s="17">
        <f t="shared" si="2"/>
        <v>5100</v>
      </c>
      <c r="N13" s="17">
        <f>$B$13</f>
        <v>-450</v>
      </c>
      <c r="O13" s="18"/>
      <c r="P13" s="15">
        <f t="shared" si="3"/>
        <v>90</v>
      </c>
      <c r="Q13" s="17">
        <f t="shared" si="4"/>
        <v>7800</v>
      </c>
      <c r="R13" s="17">
        <f>$D$25</f>
        <v>1150</v>
      </c>
    </row>
    <row r="14" spans="1:18" x14ac:dyDescent="0.25">
      <c r="A14" s="22" t="s">
        <v>19</v>
      </c>
      <c r="B14" s="23">
        <v>250</v>
      </c>
      <c r="C14" s="22" t="s">
        <v>19</v>
      </c>
      <c r="D14" s="23">
        <v>250</v>
      </c>
      <c r="E14" s="24"/>
      <c r="F14" s="31">
        <f>D13</f>
        <v>-450</v>
      </c>
      <c r="H14" s="15">
        <v>11</v>
      </c>
      <c r="I14" s="17">
        <f t="shared" si="0"/>
        <v>2100</v>
      </c>
      <c r="J14" s="17">
        <f>$B$8</f>
        <v>300</v>
      </c>
      <c r="K14" s="18"/>
      <c r="L14" s="15">
        <f t="shared" si="1"/>
        <v>51</v>
      </c>
      <c r="M14" s="17">
        <f t="shared" si="2"/>
        <v>4650</v>
      </c>
      <c r="N14" s="17">
        <f>$B$17</f>
        <v>350</v>
      </c>
      <c r="O14" s="18"/>
      <c r="P14" s="15">
        <f t="shared" si="3"/>
        <v>91</v>
      </c>
      <c r="Q14" s="17">
        <f t="shared" si="4"/>
        <v>8950</v>
      </c>
      <c r="R14" s="17">
        <f>$B$20</f>
        <v>-600</v>
      </c>
    </row>
    <row r="15" spans="1:18" x14ac:dyDescent="0.25">
      <c r="A15" s="25" t="s">
        <v>20</v>
      </c>
      <c r="B15" s="26">
        <v>50</v>
      </c>
      <c r="C15" s="22" t="s">
        <v>20</v>
      </c>
      <c r="D15" s="23">
        <v>250</v>
      </c>
      <c r="E15" s="24"/>
      <c r="F15" s="31">
        <f>B17</f>
        <v>350</v>
      </c>
      <c r="H15" s="15">
        <v>12</v>
      </c>
      <c r="I15" s="17">
        <f t="shared" si="0"/>
        <v>2400</v>
      </c>
      <c r="J15" s="17">
        <f>$D$8</f>
        <v>650</v>
      </c>
      <c r="K15" s="18"/>
      <c r="L15" s="15">
        <f t="shared" si="1"/>
        <v>52</v>
      </c>
      <c r="M15" s="17">
        <f t="shared" si="2"/>
        <v>5000</v>
      </c>
      <c r="N15" s="17">
        <f>$D$17</f>
        <v>900</v>
      </c>
      <c r="O15" s="18"/>
      <c r="P15" s="15">
        <f t="shared" si="3"/>
        <v>92</v>
      </c>
      <c r="Q15" s="17">
        <f t="shared" si="4"/>
        <v>8350</v>
      </c>
      <c r="R15" s="17">
        <f>$D$20</f>
        <v>-600</v>
      </c>
    </row>
    <row r="16" spans="1:18" x14ac:dyDescent="0.25">
      <c r="A16" s="25" t="s">
        <v>22</v>
      </c>
      <c r="B16" s="26">
        <v>50</v>
      </c>
      <c r="C16" s="27" t="s">
        <v>22</v>
      </c>
      <c r="D16" s="28">
        <v>400</v>
      </c>
      <c r="E16" s="32"/>
      <c r="F16" s="31">
        <f>D17</f>
        <v>900</v>
      </c>
      <c r="H16" s="15">
        <v>13</v>
      </c>
      <c r="I16" s="17">
        <f t="shared" si="0"/>
        <v>3050</v>
      </c>
      <c r="J16" s="17">
        <f>$B$5</f>
        <v>-300</v>
      </c>
      <c r="K16" s="18"/>
      <c r="L16" s="15">
        <f t="shared" si="1"/>
        <v>53</v>
      </c>
      <c r="M16" s="17">
        <f t="shared" si="2"/>
        <v>5900</v>
      </c>
      <c r="N16" s="17">
        <f>$B$13</f>
        <v>-450</v>
      </c>
      <c r="O16" s="18"/>
      <c r="P16" s="15">
        <f t="shared" si="3"/>
        <v>93</v>
      </c>
      <c r="Q16" s="17">
        <f t="shared" si="4"/>
        <v>7750</v>
      </c>
      <c r="R16" s="17">
        <f>$B$25</f>
        <v>400</v>
      </c>
    </row>
    <row r="17" spans="1:18" x14ac:dyDescent="0.25">
      <c r="A17" s="29" t="s">
        <v>22</v>
      </c>
      <c r="B17" s="20">
        <f>SUM(B14:B16)</f>
        <v>350</v>
      </c>
      <c r="C17" s="29" t="s">
        <v>21</v>
      </c>
      <c r="D17" s="20">
        <f>SUM(D14:D16)</f>
        <v>900</v>
      </c>
      <c r="E17" s="33"/>
      <c r="F17" s="34">
        <f>SUM(F13:F16)</f>
        <v>350</v>
      </c>
      <c r="H17" s="15">
        <v>14</v>
      </c>
      <c r="I17" s="17">
        <f t="shared" si="0"/>
        <v>2750</v>
      </c>
      <c r="J17" s="17">
        <f>$B$5</f>
        <v>-300</v>
      </c>
      <c r="K17" s="18"/>
      <c r="L17" s="15">
        <f t="shared" si="1"/>
        <v>54</v>
      </c>
      <c r="M17" s="17">
        <f t="shared" si="2"/>
        <v>5450</v>
      </c>
      <c r="N17" s="17">
        <f>$B$13</f>
        <v>-450</v>
      </c>
      <c r="O17" s="18"/>
      <c r="P17" s="15">
        <f t="shared" si="3"/>
        <v>94</v>
      </c>
      <c r="Q17" s="17">
        <f t="shared" si="4"/>
        <v>8150</v>
      </c>
      <c r="R17" s="17">
        <f>$B$25</f>
        <v>400</v>
      </c>
    </row>
    <row r="18" spans="1:18" x14ac:dyDescent="0.25">
      <c r="H18" s="15">
        <v>15</v>
      </c>
      <c r="I18" s="17">
        <f t="shared" si="0"/>
        <v>2450</v>
      </c>
      <c r="J18" s="17">
        <f>$B$8</f>
        <v>300</v>
      </c>
      <c r="K18" s="18"/>
      <c r="L18" s="15">
        <f t="shared" si="1"/>
        <v>55</v>
      </c>
      <c r="M18" s="17">
        <f t="shared" si="2"/>
        <v>5000</v>
      </c>
      <c r="N18" s="17">
        <f>$B$17</f>
        <v>350</v>
      </c>
      <c r="O18" s="18"/>
      <c r="P18" s="15">
        <f t="shared" si="3"/>
        <v>95</v>
      </c>
      <c r="Q18" s="17">
        <f t="shared" si="4"/>
        <v>8550</v>
      </c>
      <c r="R18" s="17">
        <f>$D$25</f>
        <v>1150</v>
      </c>
    </row>
    <row r="19" spans="1:18" x14ac:dyDescent="0.25">
      <c r="A19" s="13" t="s">
        <v>1</v>
      </c>
      <c r="B19" s="14">
        <v>4</v>
      </c>
      <c r="F19" s="2" t="s">
        <v>17</v>
      </c>
      <c r="H19" s="15">
        <v>16</v>
      </c>
      <c r="I19" s="17">
        <f t="shared" si="0"/>
        <v>2750</v>
      </c>
      <c r="J19" s="17">
        <f>$D$8</f>
        <v>650</v>
      </c>
      <c r="K19" s="18"/>
      <c r="L19" s="15">
        <f t="shared" si="1"/>
        <v>56</v>
      </c>
      <c r="M19" s="17">
        <f t="shared" si="2"/>
        <v>5350</v>
      </c>
      <c r="N19" s="17">
        <f>$D$17</f>
        <v>900</v>
      </c>
      <c r="O19" s="18"/>
      <c r="P19" s="15">
        <f t="shared" si="3"/>
        <v>96</v>
      </c>
      <c r="Q19" s="17">
        <f t="shared" si="4"/>
        <v>9700</v>
      </c>
      <c r="R19" s="17">
        <f>$B$20</f>
        <v>-600</v>
      </c>
    </row>
    <row r="20" spans="1:18" x14ac:dyDescent="0.25">
      <c r="A20" s="19" t="s">
        <v>18</v>
      </c>
      <c r="B20" s="31">
        <f>B19*B3</f>
        <v>-600</v>
      </c>
      <c r="C20" s="19" t="s">
        <v>18</v>
      </c>
      <c r="D20" s="31">
        <f>B20</f>
        <v>-600</v>
      </c>
      <c r="E20" s="35"/>
      <c r="F20" s="31">
        <f>B20</f>
        <v>-600</v>
      </c>
      <c r="H20" s="15">
        <v>17</v>
      </c>
      <c r="I20" s="17">
        <f t="shared" si="0"/>
        <v>3400</v>
      </c>
      <c r="J20" s="17">
        <f>$B$5</f>
        <v>-300</v>
      </c>
      <c r="K20" s="18"/>
      <c r="L20" s="15">
        <f t="shared" si="1"/>
        <v>57</v>
      </c>
      <c r="M20" s="17">
        <f t="shared" si="2"/>
        <v>6250</v>
      </c>
      <c r="N20" s="17">
        <f>$B$13</f>
        <v>-450</v>
      </c>
      <c r="O20" s="18"/>
      <c r="P20" s="15">
        <f t="shared" si="3"/>
        <v>97</v>
      </c>
      <c r="Q20" s="17">
        <f t="shared" si="4"/>
        <v>9100</v>
      </c>
      <c r="R20" s="17">
        <f>$D$20</f>
        <v>-600</v>
      </c>
    </row>
    <row r="21" spans="1:18" x14ac:dyDescent="0.25">
      <c r="A21" s="22" t="s">
        <v>19</v>
      </c>
      <c r="B21" s="23">
        <v>250</v>
      </c>
      <c r="C21" s="22" t="s">
        <v>19</v>
      </c>
      <c r="D21" s="23">
        <v>250</v>
      </c>
      <c r="E21" s="36"/>
      <c r="F21" s="31">
        <f>D20</f>
        <v>-600</v>
      </c>
      <c r="H21" s="15">
        <v>18</v>
      </c>
      <c r="I21" s="17">
        <f t="shared" si="0"/>
        <v>3100</v>
      </c>
      <c r="J21" s="17">
        <f>$B$5</f>
        <v>-300</v>
      </c>
      <c r="K21" s="18"/>
      <c r="L21" s="15">
        <f t="shared" si="1"/>
        <v>58</v>
      </c>
      <c r="M21" s="17">
        <f t="shared" si="2"/>
        <v>5800</v>
      </c>
      <c r="N21" s="17">
        <f>$B$13</f>
        <v>-450</v>
      </c>
      <c r="O21" s="18"/>
      <c r="P21" s="15">
        <f t="shared" si="3"/>
        <v>98</v>
      </c>
      <c r="Q21" s="17">
        <f t="shared" si="4"/>
        <v>8500</v>
      </c>
      <c r="R21" s="17">
        <f>$B$25</f>
        <v>400</v>
      </c>
    </row>
    <row r="22" spans="1:18" x14ac:dyDescent="0.25">
      <c r="A22" s="25" t="s">
        <v>20</v>
      </c>
      <c r="B22" s="26">
        <v>50</v>
      </c>
      <c r="C22" s="22" t="s">
        <v>20</v>
      </c>
      <c r="D22" s="23">
        <v>250</v>
      </c>
      <c r="E22" s="36"/>
      <c r="F22" s="31">
        <f>B25</f>
        <v>400</v>
      </c>
      <c r="H22" s="15">
        <v>19</v>
      </c>
      <c r="I22" s="17">
        <f t="shared" si="0"/>
        <v>2800</v>
      </c>
      <c r="J22" s="17">
        <f>$B$8</f>
        <v>300</v>
      </c>
      <c r="K22" s="18"/>
      <c r="L22" s="15">
        <f t="shared" si="1"/>
        <v>59</v>
      </c>
      <c r="M22" s="17">
        <f t="shared" si="2"/>
        <v>5350</v>
      </c>
      <c r="N22" s="17">
        <f>$B$17</f>
        <v>350</v>
      </c>
      <c r="O22" s="18"/>
      <c r="P22" s="15">
        <f t="shared" si="3"/>
        <v>99</v>
      </c>
      <c r="Q22" s="17">
        <f t="shared" si="4"/>
        <v>8900</v>
      </c>
      <c r="R22" s="17">
        <f>$B$25</f>
        <v>400</v>
      </c>
    </row>
    <row r="23" spans="1:18" x14ac:dyDescent="0.25">
      <c r="A23" s="25" t="s">
        <v>22</v>
      </c>
      <c r="B23" s="26">
        <v>50</v>
      </c>
      <c r="C23" s="22" t="s">
        <v>22</v>
      </c>
      <c r="D23" s="23">
        <v>250</v>
      </c>
      <c r="E23" s="35"/>
      <c r="F23" s="31">
        <f>B25</f>
        <v>400</v>
      </c>
      <c r="H23" s="15">
        <v>20</v>
      </c>
      <c r="I23" s="17">
        <f t="shared" si="0"/>
        <v>3100</v>
      </c>
      <c r="J23" s="17">
        <f>$D$8</f>
        <v>650</v>
      </c>
      <c r="K23" s="18"/>
      <c r="L23" s="15">
        <f t="shared" si="1"/>
        <v>60</v>
      </c>
      <c r="M23" s="17">
        <f t="shared" si="2"/>
        <v>5700</v>
      </c>
      <c r="N23" s="17">
        <f>$D$17</f>
        <v>900</v>
      </c>
      <c r="O23" s="18"/>
      <c r="P23" s="15">
        <f t="shared" si="3"/>
        <v>100</v>
      </c>
      <c r="Q23" s="17">
        <f t="shared" si="4"/>
        <v>9300</v>
      </c>
      <c r="R23" s="17">
        <f>$D$25</f>
        <v>1150</v>
      </c>
    </row>
    <row r="24" spans="1:18" x14ac:dyDescent="0.25">
      <c r="A24" s="25" t="s">
        <v>23</v>
      </c>
      <c r="B24" s="26">
        <v>50</v>
      </c>
      <c r="C24" s="27" t="s">
        <v>23</v>
      </c>
      <c r="D24" s="28">
        <v>400</v>
      </c>
      <c r="E24" s="35"/>
      <c r="F24" s="31">
        <f>D25</f>
        <v>1150</v>
      </c>
      <c r="H24" s="15">
        <v>21</v>
      </c>
      <c r="I24" s="17">
        <f t="shared" si="0"/>
        <v>3750</v>
      </c>
      <c r="J24" s="17">
        <f>$B$5</f>
        <v>-300</v>
      </c>
      <c r="K24" s="18"/>
      <c r="L24" s="15">
        <f t="shared" si="1"/>
        <v>61</v>
      </c>
      <c r="M24" s="17">
        <f t="shared" si="2"/>
        <v>6600</v>
      </c>
      <c r="N24" s="17">
        <f>$B$13</f>
        <v>-450</v>
      </c>
      <c r="O24" s="18"/>
      <c r="P24" s="15">
        <f t="shared" si="3"/>
        <v>101</v>
      </c>
      <c r="Q24" s="17">
        <f t="shared" si="4"/>
        <v>10450</v>
      </c>
      <c r="R24" s="17">
        <f>$B$20</f>
        <v>-600</v>
      </c>
    </row>
    <row r="25" spans="1:18" x14ac:dyDescent="0.25">
      <c r="A25" s="29" t="s">
        <v>22</v>
      </c>
      <c r="B25" s="20">
        <f>SUM(B21:B24)</f>
        <v>400</v>
      </c>
      <c r="C25" s="29" t="s">
        <v>21</v>
      </c>
      <c r="D25" s="20">
        <f>SUM(D21:D24)</f>
        <v>1150</v>
      </c>
      <c r="E25" s="37"/>
      <c r="F25" s="34">
        <f>SUM(F20:F24)</f>
        <v>750</v>
      </c>
      <c r="H25" s="15">
        <v>22</v>
      </c>
      <c r="I25" s="17">
        <f t="shared" si="0"/>
        <v>3450</v>
      </c>
      <c r="J25" s="17">
        <f>$B$5</f>
        <v>-300</v>
      </c>
      <c r="K25" s="18"/>
      <c r="L25" s="15">
        <f t="shared" si="1"/>
        <v>62</v>
      </c>
      <c r="M25" s="17">
        <f t="shared" si="2"/>
        <v>6150</v>
      </c>
      <c r="N25" s="17">
        <f>$B$13</f>
        <v>-450</v>
      </c>
      <c r="O25" s="18"/>
      <c r="P25" s="15">
        <f t="shared" si="3"/>
        <v>102</v>
      </c>
      <c r="Q25" s="17">
        <f t="shared" si="4"/>
        <v>9850</v>
      </c>
      <c r="R25" s="17">
        <f>$D$20</f>
        <v>-600</v>
      </c>
    </row>
    <row r="26" spans="1:18" x14ac:dyDescent="0.25">
      <c r="H26" s="15">
        <v>23</v>
      </c>
      <c r="I26" s="17">
        <f t="shared" si="0"/>
        <v>3150</v>
      </c>
      <c r="J26" s="17">
        <f>$B$8</f>
        <v>300</v>
      </c>
      <c r="K26" s="18"/>
      <c r="L26" s="15">
        <f t="shared" si="1"/>
        <v>63</v>
      </c>
      <c r="M26" s="17">
        <f t="shared" si="2"/>
        <v>5700</v>
      </c>
      <c r="N26" s="17">
        <f>$B$17</f>
        <v>350</v>
      </c>
      <c r="O26" s="18"/>
      <c r="P26" s="15">
        <f t="shared" si="3"/>
        <v>103</v>
      </c>
      <c r="Q26" s="17">
        <f t="shared" si="4"/>
        <v>9250</v>
      </c>
      <c r="R26" s="17">
        <f>$B$25</f>
        <v>400</v>
      </c>
    </row>
    <row r="27" spans="1:18" ht="26.25" x14ac:dyDescent="0.4">
      <c r="A27" s="238" t="s">
        <v>26</v>
      </c>
      <c r="B27" s="238"/>
      <c r="C27" s="238"/>
      <c r="D27" s="238"/>
      <c r="E27" s="238"/>
      <c r="F27" s="238"/>
      <c r="H27" s="15">
        <v>24</v>
      </c>
      <c r="I27" s="17">
        <f t="shared" si="0"/>
        <v>3450</v>
      </c>
      <c r="J27" s="17">
        <f>$D$8</f>
        <v>650</v>
      </c>
      <c r="K27" s="18"/>
      <c r="L27" s="15">
        <f t="shared" si="1"/>
        <v>64</v>
      </c>
      <c r="M27" s="17">
        <f t="shared" si="2"/>
        <v>6050</v>
      </c>
      <c r="N27" s="17">
        <f>$D$17</f>
        <v>900</v>
      </c>
      <c r="O27" s="18"/>
      <c r="P27" s="15">
        <f t="shared" si="3"/>
        <v>104</v>
      </c>
      <c r="Q27" s="17">
        <f t="shared" si="4"/>
        <v>9650</v>
      </c>
      <c r="R27" s="17">
        <f>$B$25</f>
        <v>400</v>
      </c>
    </row>
    <row r="28" spans="1:18" ht="18.75" customHeight="1" x14ac:dyDescent="0.25">
      <c r="A28" s="239" t="s">
        <v>24</v>
      </c>
      <c r="B28" s="239"/>
      <c r="C28" s="239"/>
      <c r="D28" s="239"/>
      <c r="E28" s="239"/>
      <c r="F28" s="239"/>
      <c r="H28" s="15">
        <v>25</v>
      </c>
      <c r="I28" s="17">
        <f t="shared" si="0"/>
        <v>4100</v>
      </c>
      <c r="J28" s="17">
        <f>$B$5</f>
        <v>-300</v>
      </c>
      <c r="K28" s="18"/>
      <c r="L28" s="15">
        <f t="shared" si="1"/>
        <v>65</v>
      </c>
      <c r="M28" s="17">
        <f t="shared" si="2"/>
        <v>6950</v>
      </c>
      <c r="N28" s="17">
        <f>$B$13</f>
        <v>-450</v>
      </c>
      <c r="O28" s="18"/>
      <c r="P28" s="15">
        <f t="shared" si="3"/>
        <v>105</v>
      </c>
      <c r="Q28" s="17">
        <f t="shared" si="4"/>
        <v>10050</v>
      </c>
      <c r="R28" s="17">
        <f>$D$25</f>
        <v>1150</v>
      </c>
    </row>
    <row r="29" spans="1:18" x14ac:dyDescent="0.25">
      <c r="A29" s="239"/>
      <c r="B29" s="239"/>
      <c r="C29" s="239"/>
      <c r="D29" s="239"/>
      <c r="E29" s="239"/>
      <c r="F29" s="239"/>
      <c r="H29" s="15">
        <v>26</v>
      </c>
      <c r="I29" s="17">
        <f t="shared" si="0"/>
        <v>3800</v>
      </c>
      <c r="J29" s="17">
        <f>$B$5</f>
        <v>-300</v>
      </c>
      <c r="K29" s="18"/>
      <c r="L29" s="15">
        <f t="shared" si="1"/>
        <v>66</v>
      </c>
      <c r="M29" s="17">
        <f t="shared" si="2"/>
        <v>6500</v>
      </c>
      <c r="N29" s="17">
        <f>$B$13</f>
        <v>-450</v>
      </c>
      <c r="O29" s="18"/>
      <c r="P29" s="15">
        <f t="shared" si="3"/>
        <v>106</v>
      </c>
      <c r="Q29" s="17">
        <f t="shared" si="4"/>
        <v>11200</v>
      </c>
      <c r="R29" s="17">
        <f>$B$20</f>
        <v>-600</v>
      </c>
    </row>
    <row r="30" spans="1:18" x14ac:dyDescent="0.25">
      <c r="A30" s="239"/>
      <c r="B30" s="239"/>
      <c r="C30" s="239"/>
      <c r="D30" s="239"/>
      <c r="E30" s="239"/>
      <c r="F30" s="239"/>
      <c r="H30" s="15">
        <v>27</v>
      </c>
      <c r="I30" s="17">
        <f t="shared" si="0"/>
        <v>3500</v>
      </c>
      <c r="J30" s="17">
        <f>$B$8</f>
        <v>300</v>
      </c>
      <c r="K30" s="18"/>
      <c r="L30" s="15">
        <f t="shared" si="1"/>
        <v>67</v>
      </c>
      <c r="M30" s="17">
        <f t="shared" si="2"/>
        <v>6050</v>
      </c>
      <c r="N30" s="17">
        <f>$B$17</f>
        <v>350</v>
      </c>
      <c r="O30" s="18"/>
      <c r="P30" s="15">
        <f t="shared" si="3"/>
        <v>107</v>
      </c>
      <c r="Q30" s="17">
        <f t="shared" si="4"/>
        <v>10600</v>
      </c>
      <c r="R30" s="17">
        <f>$D$20</f>
        <v>-600</v>
      </c>
    </row>
    <row r="31" spans="1:18" x14ac:dyDescent="0.25">
      <c r="A31" s="38"/>
      <c r="B31" s="38"/>
      <c r="C31" s="38"/>
      <c r="D31" s="38"/>
      <c r="E31" s="38"/>
      <c r="F31" s="39"/>
      <c r="H31" s="15">
        <v>28</v>
      </c>
      <c r="I31" s="17">
        <f t="shared" si="0"/>
        <v>3800</v>
      </c>
      <c r="J31" s="17">
        <f>$D$8</f>
        <v>650</v>
      </c>
      <c r="K31" s="18"/>
      <c r="L31" s="15">
        <f t="shared" si="1"/>
        <v>68</v>
      </c>
      <c r="M31" s="17">
        <f t="shared" si="2"/>
        <v>6400</v>
      </c>
      <c r="N31" s="17">
        <f>$D$17</f>
        <v>900</v>
      </c>
      <c r="O31" s="18"/>
      <c r="P31" s="15">
        <f t="shared" si="3"/>
        <v>108</v>
      </c>
      <c r="Q31" s="17">
        <f t="shared" si="4"/>
        <v>10000</v>
      </c>
      <c r="R31" s="17">
        <f>$B$25</f>
        <v>400</v>
      </c>
    </row>
    <row r="32" spans="1:18" ht="18.75" customHeight="1" x14ac:dyDescent="0.25">
      <c r="A32" s="239" t="s">
        <v>25</v>
      </c>
      <c r="B32" s="239"/>
      <c r="C32" s="239"/>
      <c r="D32" s="239"/>
      <c r="E32" s="239"/>
      <c r="F32" s="239"/>
      <c r="H32" s="15">
        <v>29</v>
      </c>
      <c r="I32" s="17">
        <f t="shared" si="0"/>
        <v>4450</v>
      </c>
      <c r="J32" s="17">
        <f>$B$5</f>
        <v>-300</v>
      </c>
      <c r="K32" s="18"/>
      <c r="L32" s="15">
        <f t="shared" si="1"/>
        <v>69</v>
      </c>
      <c r="M32" s="17">
        <f t="shared" si="2"/>
        <v>7300</v>
      </c>
      <c r="N32" s="17">
        <f>$B$13</f>
        <v>-450</v>
      </c>
      <c r="O32" s="18"/>
      <c r="P32" s="15">
        <f t="shared" si="3"/>
        <v>109</v>
      </c>
      <c r="Q32" s="17">
        <f t="shared" si="4"/>
        <v>10400</v>
      </c>
      <c r="R32" s="17">
        <f>$B$25</f>
        <v>400</v>
      </c>
    </row>
    <row r="33" spans="1:18" ht="15.75" customHeight="1" x14ac:dyDescent="0.25">
      <c r="A33" s="239"/>
      <c r="B33" s="239"/>
      <c r="C33" s="239"/>
      <c r="D33" s="239"/>
      <c r="E33" s="239"/>
      <c r="F33" s="239"/>
      <c r="H33" s="15">
        <v>30</v>
      </c>
      <c r="I33" s="17">
        <f t="shared" si="0"/>
        <v>4150</v>
      </c>
      <c r="J33" s="17">
        <f>$B$5</f>
        <v>-300</v>
      </c>
      <c r="K33" s="18"/>
      <c r="L33" s="15">
        <f t="shared" si="1"/>
        <v>70</v>
      </c>
      <c r="M33" s="17">
        <f t="shared" si="2"/>
        <v>6850</v>
      </c>
      <c r="N33" s="17">
        <f>$B$13</f>
        <v>-450</v>
      </c>
      <c r="O33" s="18"/>
      <c r="P33" s="15">
        <f t="shared" si="3"/>
        <v>110</v>
      </c>
      <c r="Q33" s="17">
        <f t="shared" si="4"/>
        <v>10800</v>
      </c>
      <c r="R33" s="17">
        <f>$D$25</f>
        <v>1150</v>
      </c>
    </row>
    <row r="34" spans="1:18" ht="15.75" customHeight="1" x14ac:dyDescent="0.25">
      <c r="A34" s="239"/>
      <c r="B34" s="239"/>
      <c r="C34" s="239"/>
      <c r="D34" s="239"/>
      <c r="E34" s="239"/>
      <c r="F34" s="239"/>
      <c r="H34" s="15">
        <v>31</v>
      </c>
      <c r="I34" s="17">
        <f t="shared" si="0"/>
        <v>3850</v>
      </c>
      <c r="J34" s="17">
        <f>$B$8</f>
        <v>300</v>
      </c>
      <c r="K34" s="18"/>
      <c r="L34" s="15">
        <f t="shared" si="1"/>
        <v>71</v>
      </c>
      <c r="M34" s="17">
        <f t="shared" si="2"/>
        <v>6400</v>
      </c>
      <c r="N34" s="17">
        <f>$B$17</f>
        <v>350</v>
      </c>
      <c r="O34" s="18"/>
      <c r="P34" s="15">
        <f t="shared" si="3"/>
        <v>111</v>
      </c>
      <c r="Q34" s="17">
        <f t="shared" si="4"/>
        <v>11950</v>
      </c>
      <c r="R34" s="17">
        <f>$B$20</f>
        <v>-600</v>
      </c>
    </row>
    <row r="35" spans="1:18" x14ac:dyDescent="0.25">
      <c r="A35" s="6"/>
      <c r="H35" s="15">
        <v>32</v>
      </c>
      <c r="I35" s="17">
        <f t="shared" si="0"/>
        <v>4150</v>
      </c>
      <c r="J35" s="17">
        <f>$D$8</f>
        <v>650</v>
      </c>
      <c r="K35" s="18"/>
      <c r="L35" s="15">
        <f t="shared" si="1"/>
        <v>72</v>
      </c>
      <c r="M35" s="17">
        <f t="shared" si="2"/>
        <v>6750</v>
      </c>
      <c r="N35" s="17">
        <f>$D$17</f>
        <v>900</v>
      </c>
      <c r="O35" s="18"/>
      <c r="P35" s="15">
        <f t="shared" si="3"/>
        <v>112</v>
      </c>
      <c r="Q35" s="17">
        <f t="shared" si="4"/>
        <v>11350</v>
      </c>
      <c r="R35" s="17">
        <f>$D$20</f>
        <v>-600</v>
      </c>
    </row>
    <row r="36" spans="1:18" x14ac:dyDescent="0.25">
      <c r="H36" s="15">
        <v>33</v>
      </c>
      <c r="I36" s="17">
        <f t="shared" si="0"/>
        <v>4800</v>
      </c>
      <c r="J36" s="17">
        <f>$B$5</f>
        <v>-300</v>
      </c>
      <c r="K36" s="18"/>
      <c r="L36" s="15">
        <f t="shared" si="1"/>
        <v>73</v>
      </c>
      <c r="M36" s="17">
        <f t="shared" si="2"/>
        <v>7650</v>
      </c>
      <c r="N36" s="17">
        <f>$B$13</f>
        <v>-450</v>
      </c>
      <c r="O36" s="18"/>
      <c r="P36" s="15">
        <f t="shared" si="3"/>
        <v>113</v>
      </c>
      <c r="Q36" s="17">
        <f t="shared" si="4"/>
        <v>10750</v>
      </c>
      <c r="R36" s="17">
        <f>$B$25</f>
        <v>400</v>
      </c>
    </row>
    <row r="37" spans="1:18" x14ac:dyDescent="0.25">
      <c r="H37" s="15">
        <v>34</v>
      </c>
      <c r="I37" s="17">
        <f t="shared" si="0"/>
        <v>4500</v>
      </c>
      <c r="J37" s="17">
        <f>$B$5</f>
        <v>-300</v>
      </c>
      <c r="K37" s="18"/>
      <c r="L37" s="15">
        <f t="shared" si="1"/>
        <v>74</v>
      </c>
      <c r="M37" s="17">
        <f t="shared" si="2"/>
        <v>7200</v>
      </c>
      <c r="N37" s="17">
        <f>$B$13</f>
        <v>-450</v>
      </c>
      <c r="O37" s="18"/>
      <c r="P37" s="15">
        <f t="shared" si="3"/>
        <v>114</v>
      </c>
      <c r="Q37" s="17">
        <f t="shared" si="4"/>
        <v>11150</v>
      </c>
      <c r="R37" s="17">
        <f>$B$25</f>
        <v>400</v>
      </c>
    </row>
    <row r="38" spans="1:18" x14ac:dyDescent="0.25">
      <c r="H38" s="15">
        <v>35</v>
      </c>
      <c r="I38" s="17">
        <f t="shared" si="0"/>
        <v>4200</v>
      </c>
      <c r="J38" s="17">
        <f>$B$8</f>
        <v>300</v>
      </c>
      <c r="K38" s="18"/>
      <c r="L38" s="15">
        <f t="shared" si="1"/>
        <v>75</v>
      </c>
      <c r="M38" s="17">
        <f t="shared" si="2"/>
        <v>6750</v>
      </c>
      <c r="N38" s="17">
        <f>$B$17</f>
        <v>350</v>
      </c>
      <c r="O38" s="18"/>
      <c r="P38" s="15">
        <f t="shared" si="3"/>
        <v>115</v>
      </c>
      <c r="Q38" s="17">
        <f t="shared" si="4"/>
        <v>11550</v>
      </c>
      <c r="R38" s="17">
        <f>$D$25</f>
        <v>1150</v>
      </c>
    </row>
    <row r="39" spans="1:18" x14ac:dyDescent="0.25">
      <c r="H39" s="15">
        <v>36</v>
      </c>
      <c r="I39" s="17">
        <f t="shared" si="0"/>
        <v>4500</v>
      </c>
      <c r="J39" s="17">
        <f>$D$8</f>
        <v>650</v>
      </c>
      <c r="K39" s="18"/>
      <c r="L39" s="15">
        <f t="shared" si="1"/>
        <v>76</v>
      </c>
      <c r="M39" s="17">
        <f t="shared" si="2"/>
        <v>7100</v>
      </c>
      <c r="N39" s="17">
        <f>$D$17</f>
        <v>900</v>
      </c>
      <c r="O39" s="18"/>
      <c r="P39" s="15">
        <f t="shared" si="3"/>
        <v>116</v>
      </c>
      <c r="Q39" s="17">
        <f t="shared" si="4"/>
        <v>12700</v>
      </c>
      <c r="R39" s="17">
        <f>$B$20</f>
        <v>-600</v>
      </c>
    </row>
    <row r="40" spans="1:18" x14ac:dyDescent="0.25">
      <c r="H40" s="15">
        <v>37</v>
      </c>
      <c r="I40" s="17">
        <f t="shared" si="0"/>
        <v>5150</v>
      </c>
      <c r="J40" s="17">
        <f>$B$5</f>
        <v>-300</v>
      </c>
      <c r="K40" s="18"/>
      <c r="L40" s="15">
        <f t="shared" si="1"/>
        <v>77</v>
      </c>
      <c r="M40" s="17">
        <f t="shared" si="2"/>
        <v>8000</v>
      </c>
      <c r="N40" s="17">
        <f>$B$13</f>
        <v>-450</v>
      </c>
      <c r="O40" s="18"/>
      <c r="P40" s="15">
        <f t="shared" si="3"/>
        <v>117</v>
      </c>
      <c r="Q40" s="17">
        <f t="shared" si="4"/>
        <v>12100</v>
      </c>
      <c r="R40" s="17">
        <f>$D$20</f>
        <v>-600</v>
      </c>
    </row>
    <row r="41" spans="1:18" x14ac:dyDescent="0.25">
      <c r="H41" s="15">
        <v>38</v>
      </c>
      <c r="I41" s="17">
        <f t="shared" si="0"/>
        <v>4850</v>
      </c>
      <c r="J41" s="17">
        <f>$B$5</f>
        <v>-300</v>
      </c>
      <c r="K41" s="18"/>
      <c r="L41" s="15">
        <f t="shared" si="1"/>
        <v>78</v>
      </c>
      <c r="M41" s="17">
        <f t="shared" si="2"/>
        <v>7550</v>
      </c>
      <c r="N41" s="17">
        <f>$B$13</f>
        <v>-450</v>
      </c>
      <c r="O41" s="18"/>
      <c r="P41" s="15">
        <f t="shared" si="3"/>
        <v>118</v>
      </c>
      <c r="Q41" s="17">
        <f t="shared" si="4"/>
        <v>11500</v>
      </c>
      <c r="R41" s="17">
        <f>$B$25</f>
        <v>400</v>
      </c>
    </row>
    <row r="42" spans="1:18" x14ac:dyDescent="0.25">
      <c r="H42" s="15">
        <v>39</v>
      </c>
      <c r="I42" s="17">
        <f t="shared" si="0"/>
        <v>4550</v>
      </c>
      <c r="J42" s="17">
        <f>$B$8</f>
        <v>300</v>
      </c>
      <c r="K42" s="18"/>
      <c r="L42" s="15">
        <f t="shared" si="1"/>
        <v>79</v>
      </c>
      <c r="M42" s="17">
        <f t="shared" si="2"/>
        <v>7100</v>
      </c>
      <c r="N42" s="17">
        <f>$B$17</f>
        <v>350</v>
      </c>
      <c r="O42" s="18"/>
      <c r="P42" s="15">
        <f t="shared" si="3"/>
        <v>119</v>
      </c>
      <c r="Q42" s="17">
        <f t="shared" si="4"/>
        <v>11900</v>
      </c>
      <c r="R42" s="17">
        <f>$B$25</f>
        <v>400</v>
      </c>
    </row>
    <row r="43" spans="1:18" x14ac:dyDescent="0.25">
      <c r="H43" s="15">
        <v>40</v>
      </c>
      <c r="I43" s="17">
        <f t="shared" si="0"/>
        <v>4850</v>
      </c>
      <c r="J43" s="17">
        <f>$D$8</f>
        <v>650</v>
      </c>
      <c r="K43" s="18"/>
      <c r="L43" s="15">
        <f t="shared" si="1"/>
        <v>80</v>
      </c>
      <c r="M43" s="17">
        <f t="shared" si="2"/>
        <v>7450</v>
      </c>
      <c r="N43" s="17">
        <f>$D$17</f>
        <v>900</v>
      </c>
      <c r="O43" s="18"/>
      <c r="P43" s="15">
        <f t="shared" si="3"/>
        <v>120</v>
      </c>
      <c r="Q43" s="17">
        <f t="shared" si="4"/>
        <v>12300</v>
      </c>
      <c r="R43" s="17">
        <f>$D$25</f>
        <v>1150</v>
      </c>
    </row>
  </sheetData>
  <sheetProtection sheet="1" objects="1" scenarios="1"/>
  <mergeCells count="10">
    <mergeCell ref="A27:F27"/>
    <mergeCell ref="A28:F30"/>
    <mergeCell ref="A32:F34"/>
    <mergeCell ref="A1:F1"/>
    <mergeCell ref="H1:J1"/>
    <mergeCell ref="L1:N1"/>
    <mergeCell ref="P1:R1"/>
    <mergeCell ref="H2:J2"/>
    <mergeCell ref="L2:N2"/>
    <mergeCell ref="P2:R2"/>
  </mergeCells>
  <pageMargins left="0.7" right="0.7" top="0.75" bottom="0.75" header="0.3" footer="0.3"/>
  <pageSetup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344F0-0C82-400B-8E04-CD581FC350BF}">
  <dimension ref="A1"/>
  <sheetViews>
    <sheetView zoomScale="90" zoomScaleNormal="90" workbookViewId="0">
      <selection activeCell="AB29" sqref="AB29"/>
    </sheetView>
  </sheetViews>
  <sheetFormatPr defaultRowHeight="15" x14ac:dyDescent="0.25"/>
  <cols>
    <col min="1" max="16384" width="9.140625" style="1"/>
  </cols>
  <sheetData/>
  <sheetProtection algorithmName="SHA-512" hashValue="xKykdwawycusD+6Hk2rW18UWvH0xsA5Uppub1E86nRbV18hxQG/Oofet8RCoktkm+g2SUN7Hlb2bGteRmIidfQ==" saltValue="FQ55VEdzhCFxYzxiU5bb4g=="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3784E-2CD8-486E-98E4-5C0797367B01}">
  <dimension ref="C1:AA24"/>
  <sheetViews>
    <sheetView zoomScale="90" zoomScaleNormal="90" workbookViewId="0">
      <selection activeCell="T7" sqref="T7"/>
    </sheetView>
  </sheetViews>
  <sheetFormatPr defaultRowHeight="18.75" x14ac:dyDescent="0.3"/>
  <cols>
    <col min="1" max="1" width="10.7109375" style="1" customWidth="1"/>
    <col min="2" max="2" width="10.42578125" style="1" bestFit="1" customWidth="1"/>
    <col min="3" max="3" width="9.28515625" style="57" bestFit="1" customWidth="1"/>
    <col min="4" max="4" width="10" style="56" bestFit="1" customWidth="1"/>
    <col min="5" max="5" width="9.140625" style="56"/>
    <col min="6" max="7" width="9.140625" style="1"/>
    <col min="8" max="8" width="10.42578125" style="1" bestFit="1" customWidth="1"/>
    <col min="9" max="13" width="9.140625" style="1"/>
    <col min="14" max="14" width="5.28515625" style="1" customWidth="1"/>
    <col min="15" max="15" width="10" style="169" bestFit="1" customWidth="1"/>
    <col min="16" max="16" width="9.28515625" style="169" bestFit="1" customWidth="1"/>
    <col min="17" max="17" width="8.7109375" style="161" bestFit="1" customWidth="1"/>
    <col min="18" max="18" width="11" style="161" bestFit="1" customWidth="1"/>
    <col min="19" max="25" width="7.85546875" style="161" bestFit="1" customWidth="1"/>
    <col min="26" max="26" width="13.140625" style="161" bestFit="1" customWidth="1"/>
    <col min="27" max="16384" width="9.140625" style="1"/>
  </cols>
  <sheetData>
    <row r="1" spans="15:27" ht="19.5" thickBot="1" x14ac:dyDescent="0.35">
      <c r="O1" s="151"/>
      <c r="P1" s="208">
        <v>5</v>
      </c>
      <c r="V1" s="159"/>
      <c r="W1" s="159"/>
      <c r="X1" s="159"/>
      <c r="Y1" s="159"/>
      <c r="Z1" s="159"/>
      <c r="AA1" s="152"/>
    </row>
    <row r="2" spans="15:27" ht="27.95" customHeight="1" thickBot="1" x14ac:dyDescent="0.35">
      <c r="O2" s="176" t="s">
        <v>105</v>
      </c>
      <c r="P2" s="177" t="s">
        <v>102</v>
      </c>
      <c r="Q2" s="155" t="s">
        <v>72</v>
      </c>
      <c r="R2" s="291" t="s">
        <v>106</v>
      </c>
      <c r="S2" s="292"/>
      <c r="T2" s="292"/>
      <c r="U2" s="293"/>
      <c r="V2" s="291" t="s">
        <v>107</v>
      </c>
      <c r="W2" s="292"/>
      <c r="X2" s="292"/>
      <c r="Y2" s="293"/>
      <c r="Z2" s="158" t="s">
        <v>108</v>
      </c>
      <c r="AA2" s="150"/>
    </row>
    <row r="3" spans="15:27" ht="27.95" customHeight="1" x14ac:dyDescent="0.3">
      <c r="O3" s="178">
        <v>1000</v>
      </c>
      <c r="P3" s="172">
        <f t="shared" ref="P3:P6" si="0">O3/$P$1</f>
        <v>200</v>
      </c>
      <c r="Q3" s="171"/>
      <c r="R3" s="171"/>
      <c r="S3" s="173"/>
      <c r="T3" s="173"/>
      <c r="U3" s="173"/>
      <c r="V3" s="171"/>
      <c r="W3" s="173"/>
      <c r="X3" s="173"/>
      <c r="Y3" s="173"/>
      <c r="Z3" s="179" t="s">
        <v>109</v>
      </c>
      <c r="AA3" s="150"/>
    </row>
    <row r="4" spans="15:27" ht="27.95" customHeight="1" x14ac:dyDescent="0.3">
      <c r="O4" s="178">
        <v>950</v>
      </c>
      <c r="P4" s="172">
        <f t="shared" si="0"/>
        <v>190</v>
      </c>
      <c r="Q4" s="153"/>
      <c r="R4" s="153"/>
      <c r="S4" s="149"/>
      <c r="T4" s="149"/>
      <c r="U4" s="149"/>
      <c r="V4" s="153"/>
      <c r="W4" s="149"/>
      <c r="X4" s="149"/>
      <c r="Y4" s="149"/>
      <c r="Z4" s="192">
        <v>950</v>
      </c>
      <c r="AA4" s="150"/>
    </row>
    <row r="5" spans="15:27" ht="27.95" customHeight="1" x14ac:dyDescent="0.3">
      <c r="O5" s="180">
        <v>900</v>
      </c>
      <c r="P5" s="167">
        <f t="shared" si="0"/>
        <v>180</v>
      </c>
      <c r="Q5" s="160"/>
      <c r="R5" s="160"/>
      <c r="S5" s="159"/>
      <c r="T5" s="159"/>
      <c r="U5" s="159"/>
      <c r="V5" s="160"/>
      <c r="W5" s="159"/>
      <c r="X5" s="159"/>
      <c r="Y5" s="162">
        <f>+O5</f>
        <v>900</v>
      </c>
      <c r="Z5" s="181">
        <f>+O5</f>
        <v>900</v>
      </c>
      <c r="AA5" s="150"/>
    </row>
    <row r="6" spans="15:27" ht="27.95" customHeight="1" x14ac:dyDescent="0.3">
      <c r="O6" s="180">
        <v>850</v>
      </c>
      <c r="P6" s="167">
        <f t="shared" si="0"/>
        <v>170</v>
      </c>
      <c r="Q6" s="160"/>
      <c r="R6" s="160"/>
      <c r="S6" s="159"/>
      <c r="T6" s="159"/>
      <c r="U6" s="159"/>
      <c r="V6" s="160"/>
      <c r="W6" s="159"/>
      <c r="X6" s="159"/>
      <c r="Y6" s="175">
        <f>+$P5-$P7</f>
        <v>20</v>
      </c>
      <c r="Z6" s="182"/>
      <c r="AA6" s="150"/>
    </row>
    <row r="7" spans="15:27" ht="27.95" customHeight="1" x14ac:dyDescent="0.3">
      <c r="O7" s="180">
        <v>800</v>
      </c>
      <c r="P7" s="167">
        <f>O7/$P$1</f>
        <v>160</v>
      </c>
      <c r="Q7" s="160"/>
      <c r="R7" s="160"/>
      <c r="S7" s="159"/>
      <c r="T7" s="159"/>
      <c r="U7" s="159"/>
      <c r="V7" s="160"/>
      <c r="W7" s="159"/>
      <c r="X7" s="162">
        <f>+O7</f>
        <v>800</v>
      </c>
      <c r="Y7" s="163">
        <f>+O7</f>
        <v>800</v>
      </c>
      <c r="Z7" s="182"/>
      <c r="AA7" s="150"/>
    </row>
    <row r="8" spans="15:27" ht="27.95" customHeight="1" x14ac:dyDescent="0.3">
      <c r="O8" s="180">
        <v>750</v>
      </c>
      <c r="P8" s="167">
        <f t="shared" ref="P8:P12" si="1">O8/$P$1</f>
        <v>150</v>
      </c>
      <c r="Q8" s="160"/>
      <c r="R8" s="160"/>
      <c r="S8" s="159"/>
      <c r="T8" s="159"/>
      <c r="U8" s="159"/>
      <c r="V8" s="160"/>
      <c r="W8" s="159"/>
      <c r="X8" s="175">
        <f>+$P7-$P9</f>
        <v>20</v>
      </c>
      <c r="Y8" s="159"/>
      <c r="Z8" s="182"/>
      <c r="AA8" s="150"/>
    </row>
    <row r="9" spans="15:27" ht="27.95" customHeight="1" x14ac:dyDescent="0.3">
      <c r="O9" s="180">
        <v>700</v>
      </c>
      <c r="P9" s="167">
        <f t="shared" si="1"/>
        <v>140</v>
      </c>
      <c r="Q9" s="160"/>
      <c r="R9" s="160"/>
      <c r="S9" s="159"/>
      <c r="T9" s="159"/>
      <c r="U9" s="159"/>
      <c r="V9" s="160"/>
      <c r="W9" s="162">
        <f>+O9</f>
        <v>700</v>
      </c>
      <c r="X9" s="163">
        <f>+O9</f>
        <v>700</v>
      </c>
      <c r="Y9" s="159"/>
      <c r="Z9" s="182"/>
      <c r="AA9" s="150"/>
    </row>
    <row r="10" spans="15:27" ht="27.95" customHeight="1" x14ac:dyDescent="0.3">
      <c r="O10" s="180">
        <v>650</v>
      </c>
      <c r="P10" s="167">
        <f t="shared" si="1"/>
        <v>130</v>
      </c>
      <c r="Q10" s="160"/>
      <c r="R10" s="160"/>
      <c r="S10" s="159"/>
      <c r="T10" s="159"/>
      <c r="U10" s="159"/>
      <c r="V10" s="160"/>
      <c r="W10" s="175">
        <f>+$P9-$P11</f>
        <v>20</v>
      </c>
      <c r="X10" s="159"/>
      <c r="Y10" s="159"/>
      <c r="Z10" s="182"/>
      <c r="AA10" s="150"/>
    </row>
    <row r="11" spans="15:27" ht="27.95" customHeight="1" x14ac:dyDescent="0.3">
      <c r="O11" s="178">
        <v>600</v>
      </c>
      <c r="P11" s="172">
        <f t="shared" si="1"/>
        <v>120</v>
      </c>
      <c r="Q11" s="153"/>
      <c r="R11" s="153"/>
      <c r="S11" s="149"/>
      <c r="T11" s="149"/>
      <c r="U11" s="149"/>
      <c r="V11" s="191">
        <f>+O11</f>
        <v>600</v>
      </c>
      <c r="W11" s="163">
        <f>+O11</f>
        <v>600</v>
      </c>
      <c r="X11" s="159"/>
      <c r="Y11" s="159"/>
      <c r="Z11" s="182"/>
      <c r="AA11" s="150"/>
    </row>
    <row r="12" spans="15:27" ht="27.95" customHeight="1" x14ac:dyDescent="0.3">
      <c r="O12" s="180">
        <v>550</v>
      </c>
      <c r="P12" s="166">
        <f t="shared" si="1"/>
        <v>110</v>
      </c>
      <c r="Q12" s="160"/>
      <c r="R12" s="160"/>
      <c r="S12" s="159"/>
      <c r="T12" s="159"/>
      <c r="U12" s="162">
        <f>+O12</f>
        <v>550</v>
      </c>
      <c r="V12" s="174">
        <f>+$P11-$P13</f>
        <v>20</v>
      </c>
      <c r="W12" s="159"/>
      <c r="X12" s="159"/>
      <c r="Y12" s="159"/>
      <c r="Z12" s="182"/>
      <c r="AA12" s="150"/>
    </row>
    <row r="13" spans="15:27" ht="27.95" customHeight="1" x14ac:dyDescent="0.3">
      <c r="O13" s="180">
        <v>500</v>
      </c>
      <c r="P13" s="167">
        <f>O13/$P$1</f>
        <v>100</v>
      </c>
      <c r="Q13" s="160"/>
      <c r="R13" s="160"/>
      <c r="S13" s="159"/>
      <c r="T13" s="159"/>
      <c r="U13" s="296">
        <f>+$P12-$P15</f>
        <v>30</v>
      </c>
      <c r="V13" s="164">
        <f>+O13</f>
        <v>500</v>
      </c>
      <c r="W13" s="159"/>
      <c r="X13" s="159"/>
      <c r="Y13" s="159"/>
      <c r="Z13" s="182"/>
      <c r="AA13" s="150"/>
    </row>
    <row r="14" spans="15:27" ht="27.95" customHeight="1" x14ac:dyDescent="0.3">
      <c r="O14" s="180">
        <v>450</v>
      </c>
      <c r="P14" s="166">
        <f>O14/$P$1</f>
        <v>90</v>
      </c>
      <c r="Q14" s="160"/>
      <c r="R14" s="160"/>
      <c r="S14" s="159"/>
      <c r="T14" s="162">
        <f>+O14</f>
        <v>450</v>
      </c>
      <c r="U14" s="297"/>
      <c r="V14" s="160"/>
      <c r="W14" s="159"/>
      <c r="X14" s="159"/>
      <c r="Y14" s="159"/>
      <c r="Z14" s="182"/>
      <c r="AA14" s="150"/>
    </row>
    <row r="15" spans="15:27" ht="27.95" customHeight="1" x14ac:dyDescent="0.3">
      <c r="O15" s="180">
        <v>400</v>
      </c>
      <c r="P15" s="166">
        <f>O15/$P$1</f>
        <v>80</v>
      </c>
      <c r="Q15" s="160"/>
      <c r="R15" s="160"/>
      <c r="S15" s="159"/>
      <c r="T15" s="296">
        <f>+$P14-$P17</f>
        <v>30</v>
      </c>
      <c r="U15" s="163">
        <f>+O15</f>
        <v>400</v>
      </c>
      <c r="V15" s="160"/>
      <c r="W15" s="159"/>
      <c r="X15" s="159"/>
      <c r="Y15" s="159"/>
      <c r="Z15" s="182"/>
      <c r="AA15" s="150"/>
    </row>
    <row r="16" spans="15:27" ht="27.95" customHeight="1" x14ac:dyDescent="0.3">
      <c r="O16" s="180">
        <v>350</v>
      </c>
      <c r="P16" s="166">
        <f t="shared" ref="P16:P18" si="2">O16/$P$1</f>
        <v>70</v>
      </c>
      <c r="Q16" s="160"/>
      <c r="R16" s="160"/>
      <c r="S16" s="162">
        <f>+O16</f>
        <v>350</v>
      </c>
      <c r="T16" s="297"/>
      <c r="U16" s="159"/>
      <c r="V16" s="160"/>
      <c r="W16" s="159"/>
      <c r="X16" s="159"/>
      <c r="Y16" s="159"/>
      <c r="Z16" s="182"/>
      <c r="AA16" s="150"/>
    </row>
    <row r="17" spans="15:27" ht="27.95" customHeight="1" x14ac:dyDescent="0.3">
      <c r="O17" s="180">
        <v>300</v>
      </c>
      <c r="P17" s="166">
        <f t="shared" si="2"/>
        <v>60</v>
      </c>
      <c r="Q17" s="160"/>
      <c r="R17" s="160"/>
      <c r="S17" s="296">
        <f>+$P16-$P19</f>
        <v>30</v>
      </c>
      <c r="T17" s="163">
        <f>+O17</f>
        <v>300</v>
      </c>
      <c r="U17" s="159"/>
      <c r="V17" s="160"/>
      <c r="W17" s="159"/>
      <c r="X17" s="159"/>
      <c r="Y17" s="159"/>
      <c r="Z17" s="182"/>
      <c r="AA17" s="150"/>
    </row>
    <row r="18" spans="15:27" ht="27.95" customHeight="1" x14ac:dyDescent="0.3">
      <c r="O18" s="178">
        <v>250</v>
      </c>
      <c r="P18" s="170">
        <f t="shared" si="2"/>
        <v>50</v>
      </c>
      <c r="Q18" s="171"/>
      <c r="R18" s="154" t="s">
        <v>104</v>
      </c>
      <c r="S18" s="297"/>
      <c r="T18" s="159"/>
      <c r="U18" s="159"/>
      <c r="V18" s="160"/>
      <c r="W18" s="159"/>
      <c r="X18" s="159"/>
      <c r="Y18" s="159"/>
      <c r="Z18" s="182"/>
      <c r="AA18" s="150"/>
    </row>
    <row r="19" spans="15:27" ht="27.95" customHeight="1" x14ac:dyDescent="0.3">
      <c r="O19" s="180">
        <v>200</v>
      </c>
      <c r="P19" s="167">
        <f t="shared" ref="P19:P24" si="3">O19/$P$1</f>
        <v>40</v>
      </c>
      <c r="Q19" s="160"/>
      <c r="R19" s="294">
        <f>+P18-P21</f>
        <v>30</v>
      </c>
      <c r="S19" s="163">
        <f>+O19</f>
        <v>200</v>
      </c>
      <c r="T19" s="159"/>
      <c r="U19" s="159"/>
      <c r="V19" s="160"/>
      <c r="W19" s="159"/>
      <c r="X19" s="159"/>
      <c r="Y19" s="159"/>
      <c r="Z19" s="182"/>
      <c r="AA19" s="150"/>
    </row>
    <row r="20" spans="15:27" ht="27.95" customHeight="1" x14ac:dyDescent="0.3">
      <c r="O20" s="180">
        <v>150</v>
      </c>
      <c r="P20" s="167">
        <f t="shared" si="3"/>
        <v>30</v>
      </c>
      <c r="Q20" s="154" t="s">
        <v>72</v>
      </c>
      <c r="R20" s="295"/>
      <c r="S20" s="159"/>
      <c r="T20" s="159"/>
      <c r="U20" s="159"/>
      <c r="V20" s="160"/>
      <c r="W20" s="159"/>
      <c r="X20" s="159"/>
      <c r="Y20" s="159"/>
      <c r="Z20" s="182"/>
      <c r="AA20" s="150"/>
    </row>
    <row r="21" spans="15:27" ht="27.95" customHeight="1" x14ac:dyDescent="0.3">
      <c r="O21" s="180">
        <v>100</v>
      </c>
      <c r="P21" s="167">
        <f t="shared" si="3"/>
        <v>20</v>
      </c>
      <c r="Q21" s="165"/>
      <c r="R21" s="164">
        <f>+O21</f>
        <v>100</v>
      </c>
      <c r="S21" s="159"/>
      <c r="T21" s="159"/>
      <c r="U21" s="159"/>
      <c r="V21" s="160"/>
      <c r="W21" s="159"/>
      <c r="X21" s="159"/>
      <c r="Y21" s="159"/>
      <c r="Z21" s="182"/>
      <c r="AA21" s="150"/>
    </row>
    <row r="22" spans="15:27" ht="27.95" customHeight="1" x14ac:dyDescent="0.3">
      <c r="O22" s="183">
        <v>50</v>
      </c>
      <c r="P22" s="168">
        <f t="shared" si="3"/>
        <v>10</v>
      </c>
      <c r="Q22" s="164">
        <f>+O22</f>
        <v>50</v>
      </c>
      <c r="R22" s="160"/>
      <c r="S22" s="159"/>
      <c r="T22" s="159"/>
      <c r="U22" s="159"/>
      <c r="V22" s="160"/>
      <c r="W22" s="159"/>
      <c r="X22" s="159"/>
      <c r="Y22" s="159"/>
      <c r="Z22" s="182"/>
      <c r="AA22" s="150"/>
    </row>
    <row r="23" spans="15:27" ht="27.95" customHeight="1" x14ac:dyDescent="0.3">
      <c r="O23" s="184">
        <v>0</v>
      </c>
      <c r="P23" s="156">
        <f t="shared" si="3"/>
        <v>0</v>
      </c>
      <c r="Q23" s="157" t="s">
        <v>103</v>
      </c>
      <c r="R23" s="160"/>
      <c r="S23" s="159"/>
      <c r="T23" s="159"/>
      <c r="U23" s="159"/>
      <c r="V23" s="160"/>
      <c r="W23" s="159"/>
      <c r="X23" s="159"/>
      <c r="Y23" s="159"/>
      <c r="Z23" s="182"/>
      <c r="AA23" s="150"/>
    </row>
    <row r="24" spans="15:27" ht="27.95" customHeight="1" thickBot="1" x14ac:dyDescent="0.35">
      <c r="O24" s="185">
        <v>-75</v>
      </c>
      <c r="P24" s="186">
        <f t="shared" si="3"/>
        <v>-15</v>
      </c>
      <c r="Q24" s="187">
        <f>+O24</f>
        <v>-75</v>
      </c>
      <c r="R24" s="188"/>
      <c r="S24" s="189"/>
      <c r="T24" s="189"/>
      <c r="U24" s="189"/>
      <c r="V24" s="188"/>
      <c r="W24" s="189"/>
      <c r="X24" s="189"/>
      <c r="Y24" s="189"/>
      <c r="Z24" s="190"/>
      <c r="AA24" s="150"/>
    </row>
  </sheetData>
  <sheetProtection algorithmName="SHA-512" hashValue="1aQlJfbMxCqeCOoVQKiXuBQ9dOyCQDrAv8TqumppAxyxuMLtFK4hcrcQ8QoBXegImZco0pkc3XYLV/ULPFdX6A==" saltValue="1KnLSqg/fYus0iG/Dw78IQ==" spinCount="100000" sheet="1" objects="1" scenarios="1"/>
  <mergeCells count="6">
    <mergeCell ref="V2:Y2"/>
    <mergeCell ref="R19:R20"/>
    <mergeCell ref="S17:S18"/>
    <mergeCell ref="T15:T16"/>
    <mergeCell ref="U13:U14"/>
    <mergeCell ref="R2:U2"/>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3EC6-2C9A-42DD-8DA9-646B45269EF8}">
  <sheetPr>
    <pageSetUpPr fitToPage="1"/>
  </sheetPr>
  <dimension ref="A1:AL20"/>
  <sheetViews>
    <sheetView tabSelected="1" zoomScale="85" zoomScaleNormal="85" workbookViewId="0">
      <pane ySplit="1" topLeftCell="A2" activePane="bottomLeft" state="frozen"/>
      <selection pane="bottomLeft" activeCell="M28" sqref="M28"/>
    </sheetView>
  </sheetViews>
  <sheetFormatPr defaultRowHeight="15.75" x14ac:dyDescent="0.25"/>
  <cols>
    <col min="1" max="1" width="7.42578125" style="93" customWidth="1"/>
    <col min="2" max="2" width="9.140625" style="93" customWidth="1"/>
    <col min="3" max="3" width="14.140625" style="63" hidden="1" customWidth="1"/>
    <col min="4" max="4" width="13" style="63" hidden="1" customWidth="1"/>
    <col min="5" max="5" width="10.7109375" style="63" hidden="1" customWidth="1"/>
    <col min="6" max="6" width="15.7109375" style="94" bestFit="1" customWidth="1"/>
    <col min="7" max="8" width="10.28515625" style="95" bestFit="1" customWidth="1"/>
    <col min="9" max="9" width="10.7109375" style="86" customWidth="1"/>
    <col min="10" max="10" width="9" style="95" customWidth="1"/>
    <col min="11" max="11" width="10.7109375" style="95" customWidth="1"/>
    <col min="12" max="12" width="10.7109375" style="96" customWidth="1"/>
    <col min="13" max="16" width="8.85546875" style="96" customWidth="1"/>
    <col min="17" max="17" width="9.85546875" style="95" bestFit="1" customWidth="1"/>
    <col min="18" max="18" width="11" style="97" bestFit="1" customWidth="1"/>
    <col min="19" max="19" width="11.7109375" style="97" customWidth="1"/>
    <col min="20" max="20" width="10.5703125" style="97" bestFit="1" customWidth="1"/>
    <col min="21" max="21" width="11.7109375" style="97" bestFit="1" customWidth="1"/>
    <col min="22" max="22" width="10.5703125" style="112" bestFit="1" customWidth="1"/>
    <col min="23" max="23" width="86.42578125" style="95" customWidth="1"/>
    <col min="24" max="38" width="9.140625" style="3"/>
    <col min="39" max="16384" width="9.140625" style="86"/>
  </cols>
  <sheetData>
    <row r="1" spans="1:38" s="203" customFormat="1" ht="45" x14ac:dyDescent="0.25">
      <c r="A1" s="198" t="s">
        <v>27</v>
      </c>
      <c r="B1" s="199" t="s">
        <v>88</v>
      </c>
      <c r="C1" s="198" t="s">
        <v>44</v>
      </c>
      <c r="D1" s="198" t="s">
        <v>41</v>
      </c>
      <c r="E1" s="198" t="s">
        <v>42</v>
      </c>
      <c r="F1" s="198" t="s">
        <v>0</v>
      </c>
      <c r="G1" s="199" t="s">
        <v>35</v>
      </c>
      <c r="H1" s="199" t="s">
        <v>6</v>
      </c>
      <c r="I1" s="198" t="s">
        <v>3</v>
      </c>
      <c r="J1" s="200" t="s">
        <v>45</v>
      </c>
      <c r="K1" s="200" t="s">
        <v>95</v>
      </c>
      <c r="L1" s="200" t="s">
        <v>119</v>
      </c>
      <c r="M1" s="201" t="s">
        <v>89</v>
      </c>
      <c r="N1" s="201" t="s">
        <v>90</v>
      </c>
      <c r="O1" s="201" t="s">
        <v>91</v>
      </c>
      <c r="P1" s="201" t="s">
        <v>92</v>
      </c>
      <c r="Q1" s="201" t="s">
        <v>93</v>
      </c>
      <c r="R1" s="195" t="s">
        <v>87</v>
      </c>
      <c r="S1" s="196" t="s">
        <v>129</v>
      </c>
      <c r="T1" s="197" t="s">
        <v>86</v>
      </c>
      <c r="U1" s="195" t="s">
        <v>99</v>
      </c>
      <c r="V1" s="196" t="s">
        <v>94</v>
      </c>
      <c r="W1" s="199" t="s">
        <v>33</v>
      </c>
      <c r="X1" s="202"/>
      <c r="Y1" s="202"/>
      <c r="Z1" s="202"/>
      <c r="AA1" s="202"/>
      <c r="AB1" s="202"/>
      <c r="AC1" s="202"/>
      <c r="AD1" s="202"/>
      <c r="AE1" s="202"/>
      <c r="AF1" s="202"/>
      <c r="AG1" s="202"/>
      <c r="AH1" s="202"/>
      <c r="AI1" s="202"/>
      <c r="AJ1" s="202"/>
      <c r="AK1" s="202"/>
      <c r="AL1" s="202"/>
    </row>
    <row r="2" spans="1:38" s="75" customFormat="1" x14ac:dyDescent="0.25">
      <c r="A2" s="98" t="s">
        <v>4</v>
      </c>
      <c r="B2" s="98" t="s">
        <v>68</v>
      </c>
      <c r="C2" s="98" t="str">
        <f>TEXT(Table1[[#This Row],[Date]],"mmm")</f>
        <v>Jan</v>
      </c>
      <c r="D2" s="98">
        <f>WEEKNUM(Table1[[#This Row],[Date]])</f>
        <v>1</v>
      </c>
      <c r="E2" s="99" t="str">
        <f>TEXT(Table1[[#This Row],[Date]],"ddd")</f>
        <v>Thu</v>
      </c>
      <c r="F2" s="100">
        <v>43468</v>
      </c>
      <c r="G2" s="101">
        <v>0.39999999999999997</v>
      </c>
      <c r="H2" s="101">
        <v>0.4055555555555555</v>
      </c>
      <c r="I2" s="102">
        <f t="shared" ref="I2:I10" si="0">H2-G2</f>
        <v>5.5555555555555358E-3</v>
      </c>
      <c r="J2" s="103" t="s">
        <v>34</v>
      </c>
      <c r="K2" s="104" t="s">
        <v>70</v>
      </c>
      <c r="L2" s="103" t="s">
        <v>84</v>
      </c>
      <c r="M2" s="105">
        <v>1</v>
      </c>
      <c r="N2" s="105">
        <v>2</v>
      </c>
      <c r="O2" s="105">
        <v>3</v>
      </c>
      <c r="P2" s="105">
        <v>4</v>
      </c>
      <c r="Q2" s="106">
        <f t="shared" ref="Q2:Q10" si="1">SUM(M2:P2)</f>
        <v>10</v>
      </c>
      <c r="R2" s="104" t="s">
        <v>97</v>
      </c>
      <c r="S2" s="104" t="s">
        <v>97</v>
      </c>
      <c r="T2" s="105">
        <v>0</v>
      </c>
      <c r="U2" s="104" t="s">
        <v>97</v>
      </c>
      <c r="V2" s="110">
        <v>-75</v>
      </c>
      <c r="W2" s="107"/>
      <c r="X2" s="74"/>
      <c r="Y2" s="74"/>
      <c r="Z2" s="74"/>
      <c r="AA2" s="74"/>
      <c r="AB2" s="74"/>
      <c r="AC2" s="74"/>
      <c r="AD2" s="74"/>
      <c r="AE2" s="74"/>
      <c r="AF2" s="74"/>
      <c r="AG2" s="74"/>
      <c r="AH2" s="74"/>
      <c r="AI2" s="74"/>
      <c r="AJ2" s="74"/>
      <c r="AK2" s="74"/>
      <c r="AL2" s="74"/>
    </row>
    <row r="3" spans="1:38" s="75" customFormat="1" x14ac:dyDescent="0.25">
      <c r="A3" s="64" t="s">
        <v>28</v>
      </c>
      <c r="B3" s="64" t="s">
        <v>68</v>
      </c>
      <c r="C3" s="64" t="str">
        <f>TEXT(Table1[[#This Row],[Date]],"mmm")</f>
        <v>Jan</v>
      </c>
      <c r="D3" s="64">
        <f>WEEKNUM(Table1[[#This Row],[Date]])</f>
        <v>1</v>
      </c>
      <c r="E3" s="65" t="str">
        <f>TEXT(Table1[[#This Row],[Date]],"ddd")</f>
        <v>Thu</v>
      </c>
      <c r="F3" s="66">
        <v>43468</v>
      </c>
      <c r="G3" s="67">
        <v>0.3520833333333333</v>
      </c>
      <c r="H3" s="67">
        <v>0.35625000000000001</v>
      </c>
      <c r="I3" s="68">
        <f t="shared" si="0"/>
        <v>4.1666666666667074E-3</v>
      </c>
      <c r="J3" s="76" t="s">
        <v>7</v>
      </c>
      <c r="K3" s="70" t="s">
        <v>69</v>
      </c>
      <c r="L3" s="76" t="s">
        <v>96</v>
      </c>
      <c r="M3" s="71">
        <v>2</v>
      </c>
      <c r="N3" s="71">
        <v>3</v>
      </c>
      <c r="O3" s="71">
        <v>4</v>
      </c>
      <c r="P3" s="71">
        <v>5</v>
      </c>
      <c r="Q3" s="72">
        <f t="shared" si="1"/>
        <v>14</v>
      </c>
      <c r="R3" s="204" t="s">
        <v>98</v>
      </c>
      <c r="S3" s="204" t="s">
        <v>98</v>
      </c>
      <c r="T3" s="205">
        <v>300</v>
      </c>
      <c r="U3" s="204" t="s">
        <v>98</v>
      </c>
      <c r="V3" s="111">
        <v>-100</v>
      </c>
      <c r="W3" s="73"/>
      <c r="X3" s="74"/>
      <c r="Y3" s="74"/>
      <c r="Z3" s="74"/>
      <c r="AA3" s="74"/>
      <c r="AB3" s="74"/>
      <c r="AC3" s="74"/>
      <c r="AD3" s="74"/>
      <c r="AE3" s="74"/>
      <c r="AF3" s="74"/>
      <c r="AG3" s="74"/>
      <c r="AH3" s="74"/>
      <c r="AI3" s="74"/>
      <c r="AJ3" s="74"/>
      <c r="AK3" s="74"/>
      <c r="AL3" s="74"/>
    </row>
    <row r="4" spans="1:38" s="75" customFormat="1" ht="27" customHeight="1" x14ac:dyDescent="0.25">
      <c r="A4" s="64" t="s">
        <v>28</v>
      </c>
      <c r="B4" s="64" t="s">
        <v>68</v>
      </c>
      <c r="C4" s="64" t="str">
        <f>TEXT(Table1[[#This Row],[Date]],"mmm")</f>
        <v>Jan</v>
      </c>
      <c r="D4" s="64">
        <f>WEEKNUM(Table1[[#This Row],[Date]])</f>
        <v>1</v>
      </c>
      <c r="E4" s="65" t="str">
        <f>TEXT(Table1[[#This Row],[Date]],"ddd")</f>
        <v>Thu</v>
      </c>
      <c r="F4" s="66">
        <v>43468</v>
      </c>
      <c r="G4" s="67">
        <v>0.41666666666666669</v>
      </c>
      <c r="H4" s="67">
        <v>0.42708333333333331</v>
      </c>
      <c r="I4" s="68">
        <f t="shared" si="0"/>
        <v>1.041666666666663E-2</v>
      </c>
      <c r="J4" s="76" t="s">
        <v>7</v>
      </c>
      <c r="K4" s="70" t="s">
        <v>69</v>
      </c>
      <c r="L4" s="76" t="s">
        <v>96</v>
      </c>
      <c r="M4" s="105">
        <v>3</v>
      </c>
      <c r="N4" s="105">
        <v>4</v>
      </c>
      <c r="O4" s="105">
        <v>5</v>
      </c>
      <c r="P4" s="105">
        <v>6</v>
      </c>
      <c r="Q4" s="72">
        <f t="shared" si="1"/>
        <v>18</v>
      </c>
      <c r="R4" s="104" t="s">
        <v>97</v>
      </c>
      <c r="S4" s="104" t="s">
        <v>97</v>
      </c>
      <c r="T4" s="105">
        <v>600</v>
      </c>
      <c r="U4" s="104" t="s">
        <v>97</v>
      </c>
      <c r="V4" s="110">
        <v>-125</v>
      </c>
      <c r="W4" s="73"/>
      <c r="X4" s="74"/>
      <c r="Y4" s="74"/>
      <c r="Z4" s="74"/>
      <c r="AA4" s="74"/>
      <c r="AB4" s="74"/>
      <c r="AC4" s="74"/>
      <c r="AD4" s="74"/>
      <c r="AE4" s="74"/>
      <c r="AF4" s="74"/>
      <c r="AG4" s="74"/>
      <c r="AH4" s="74"/>
      <c r="AI4" s="74"/>
      <c r="AJ4" s="74"/>
      <c r="AK4" s="74"/>
      <c r="AL4" s="74"/>
    </row>
    <row r="5" spans="1:38" s="75" customFormat="1" x14ac:dyDescent="0.25">
      <c r="A5" s="64" t="s">
        <v>28</v>
      </c>
      <c r="B5" s="64" t="s">
        <v>68</v>
      </c>
      <c r="C5" s="64" t="str">
        <f>TEXT(Table1[[#This Row],[Date]],"mmm")</f>
        <v>Jan</v>
      </c>
      <c r="D5" s="64">
        <f>WEEKNUM(Table1[[#This Row],[Date]])</f>
        <v>1</v>
      </c>
      <c r="E5" s="65" t="str">
        <f>TEXT(Table1[[#This Row],[Date]],"ddd")</f>
        <v>Thu</v>
      </c>
      <c r="F5" s="66">
        <v>43468</v>
      </c>
      <c r="G5" s="67">
        <v>0.35833333333333334</v>
      </c>
      <c r="H5" s="67">
        <v>0.35972222222222222</v>
      </c>
      <c r="I5" s="68">
        <f t="shared" si="0"/>
        <v>1.388888888888884E-3</v>
      </c>
      <c r="J5" s="76" t="s">
        <v>34</v>
      </c>
      <c r="K5" s="70" t="s">
        <v>70</v>
      </c>
      <c r="L5" s="103" t="s">
        <v>84</v>
      </c>
      <c r="M5" s="71">
        <v>4</v>
      </c>
      <c r="N5" s="71">
        <v>5</v>
      </c>
      <c r="O5" s="71">
        <v>6</v>
      </c>
      <c r="P5" s="71">
        <v>7</v>
      </c>
      <c r="Q5" s="72">
        <f t="shared" si="1"/>
        <v>22</v>
      </c>
      <c r="R5" s="204" t="s">
        <v>98</v>
      </c>
      <c r="S5" s="204" t="s">
        <v>98</v>
      </c>
      <c r="T5" s="205">
        <v>900</v>
      </c>
      <c r="U5" s="204" t="s">
        <v>98</v>
      </c>
      <c r="V5" s="111">
        <v>-150</v>
      </c>
      <c r="W5" s="73"/>
      <c r="X5" s="74"/>
      <c r="Y5" s="74"/>
      <c r="Z5" s="74"/>
      <c r="AA5" s="74"/>
      <c r="AB5" s="74"/>
      <c r="AC5" s="74"/>
      <c r="AD5" s="74"/>
      <c r="AE5" s="74"/>
      <c r="AF5" s="74"/>
      <c r="AG5" s="74"/>
      <c r="AH5" s="74"/>
      <c r="AI5" s="74"/>
      <c r="AJ5" s="74"/>
      <c r="AK5" s="74"/>
      <c r="AL5" s="74"/>
    </row>
    <row r="6" spans="1:38" s="75" customFormat="1" x14ac:dyDescent="0.25">
      <c r="A6" s="64" t="s">
        <v>28</v>
      </c>
      <c r="B6" s="64" t="s">
        <v>68</v>
      </c>
      <c r="C6" s="64" t="str">
        <f>TEXT(Table1[[#This Row],[Date]],"mmm")</f>
        <v>Jan</v>
      </c>
      <c r="D6" s="64">
        <f>WEEKNUM(Table1[[#This Row],[Date]])</f>
        <v>1</v>
      </c>
      <c r="E6" s="65" t="str">
        <f>TEXT(Table1[[#This Row],[Date]],"ddd")</f>
        <v>Thu</v>
      </c>
      <c r="F6" s="66">
        <v>43468</v>
      </c>
      <c r="G6" s="67">
        <v>0.36458333333333331</v>
      </c>
      <c r="H6" s="67">
        <v>0.375</v>
      </c>
      <c r="I6" s="68">
        <f t="shared" si="0"/>
        <v>1.0416666666666685E-2</v>
      </c>
      <c r="J6" s="69" t="s">
        <v>34</v>
      </c>
      <c r="K6" s="70" t="s">
        <v>70</v>
      </c>
      <c r="L6" s="103" t="s">
        <v>84</v>
      </c>
      <c r="M6" s="105">
        <v>5</v>
      </c>
      <c r="N6" s="105">
        <v>6</v>
      </c>
      <c r="O6" s="105">
        <v>7</v>
      </c>
      <c r="P6" s="105">
        <v>8</v>
      </c>
      <c r="Q6" s="72">
        <f t="shared" si="1"/>
        <v>26</v>
      </c>
      <c r="R6" s="104" t="s">
        <v>97</v>
      </c>
      <c r="S6" s="104" t="s">
        <v>97</v>
      </c>
      <c r="T6" s="105">
        <v>1200</v>
      </c>
      <c r="U6" s="104" t="s">
        <v>97</v>
      </c>
      <c r="V6" s="110">
        <v>-175</v>
      </c>
      <c r="W6" s="73"/>
      <c r="X6" s="74"/>
      <c r="Y6" s="74"/>
      <c r="Z6" s="74"/>
      <c r="AA6" s="74"/>
      <c r="AB6" s="74"/>
      <c r="AC6" s="74"/>
      <c r="AD6" s="74"/>
      <c r="AE6" s="74"/>
      <c r="AF6" s="74"/>
      <c r="AG6" s="74"/>
      <c r="AH6" s="74"/>
      <c r="AI6" s="74"/>
      <c r="AJ6" s="74"/>
      <c r="AK6" s="74"/>
      <c r="AL6" s="74"/>
    </row>
    <row r="7" spans="1:38" s="75" customFormat="1" x14ac:dyDescent="0.25">
      <c r="A7" s="64" t="s">
        <v>28</v>
      </c>
      <c r="B7" s="64" t="s">
        <v>68</v>
      </c>
      <c r="C7" s="64" t="str">
        <f>TEXT(Table1[[#This Row],[Date]],"mmm")</f>
        <v>Jan</v>
      </c>
      <c r="D7" s="64">
        <f>WEEKNUM(Table1[[#This Row],[Date]])</f>
        <v>1</v>
      </c>
      <c r="E7" s="65" t="str">
        <f>TEXT(Table1[[#This Row],[Date]],"ddd")</f>
        <v>Thu</v>
      </c>
      <c r="F7" s="66">
        <v>43468</v>
      </c>
      <c r="G7" s="67">
        <v>0.37638888888888888</v>
      </c>
      <c r="H7" s="67">
        <v>0.3840277777777778</v>
      </c>
      <c r="I7" s="68">
        <f t="shared" si="0"/>
        <v>7.6388888888889173E-3</v>
      </c>
      <c r="J7" s="76" t="s">
        <v>34</v>
      </c>
      <c r="K7" s="70" t="s">
        <v>70</v>
      </c>
      <c r="L7" s="103" t="s">
        <v>84</v>
      </c>
      <c r="M7" s="71">
        <v>6</v>
      </c>
      <c r="N7" s="71">
        <v>7</v>
      </c>
      <c r="O7" s="71">
        <v>8</v>
      </c>
      <c r="P7" s="71">
        <v>9</v>
      </c>
      <c r="Q7" s="72">
        <f t="shared" si="1"/>
        <v>30</v>
      </c>
      <c r="R7" s="204" t="s">
        <v>98</v>
      </c>
      <c r="S7" s="204" t="s">
        <v>98</v>
      </c>
      <c r="T7" s="205">
        <v>1500</v>
      </c>
      <c r="U7" s="204" t="s">
        <v>98</v>
      </c>
      <c r="V7" s="111">
        <v>-200</v>
      </c>
      <c r="W7" s="73"/>
      <c r="X7" s="74"/>
      <c r="Y7" s="74"/>
      <c r="Z7" s="74"/>
      <c r="AA7" s="74"/>
      <c r="AB7" s="74"/>
      <c r="AC7" s="74"/>
      <c r="AD7" s="74"/>
      <c r="AE7" s="74"/>
      <c r="AF7" s="74"/>
      <c r="AG7" s="74"/>
      <c r="AH7" s="74"/>
      <c r="AI7" s="74"/>
      <c r="AJ7" s="74"/>
      <c r="AK7" s="74"/>
      <c r="AL7" s="74"/>
    </row>
    <row r="8" spans="1:38" s="75" customFormat="1" x14ac:dyDescent="0.25">
      <c r="A8" s="64" t="s">
        <v>28</v>
      </c>
      <c r="B8" s="64" t="s">
        <v>68</v>
      </c>
      <c r="C8" s="64" t="str">
        <f>TEXT(Table1[[#This Row],[Date]],"mmm")</f>
        <v>Jan</v>
      </c>
      <c r="D8" s="64">
        <f>WEEKNUM(Table1[[#This Row],[Date]])</f>
        <v>1</v>
      </c>
      <c r="E8" s="65" t="str">
        <f>TEXT(Table1[[#This Row],[Date]],"ddd")</f>
        <v>Thu</v>
      </c>
      <c r="F8" s="66">
        <v>43468</v>
      </c>
      <c r="G8" s="67">
        <v>0.3611111111111111</v>
      </c>
      <c r="H8" s="67">
        <v>0.36180555555555555</v>
      </c>
      <c r="I8" s="68">
        <f t="shared" si="0"/>
        <v>6.9444444444444198E-4</v>
      </c>
      <c r="J8" s="69" t="s">
        <v>34</v>
      </c>
      <c r="K8" s="70" t="s">
        <v>70</v>
      </c>
      <c r="L8" s="103" t="s">
        <v>84</v>
      </c>
      <c r="M8" s="105">
        <v>7</v>
      </c>
      <c r="N8" s="105">
        <v>8</v>
      </c>
      <c r="O8" s="105">
        <v>9</v>
      </c>
      <c r="P8" s="105">
        <v>10</v>
      </c>
      <c r="Q8" s="72">
        <f t="shared" si="1"/>
        <v>34</v>
      </c>
      <c r="R8" s="104" t="s">
        <v>97</v>
      </c>
      <c r="S8" s="104" t="s">
        <v>97</v>
      </c>
      <c r="T8" s="105">
        <v>1800</v>
      </c>
      <c r="U8" s="104" t="s">
        <v>97</v>
      </c>
      <c r="V8" s="110">
        <v>-225</v>
      </c>
      <c r="W8" s="207"/>
      <c r="X8" s="74"/>
      <c r="Y8" s="74"/>
      <c r="Z8" s="74"/>
      <c r="AA8" s="74"/>
      <c r="AB8" s="74"/>
      <c r="AC8" s="74"/>
      <c r="AD8" s="74"/>
      <c r="AE8" s="74"/>
      <c r="AF8" s="74"/>
      <c r="AG8" s="74"/>
      <c r="AH8" s="74"/>
      <c r="AI8" s="74"/>
      <c r="AJ8" s="74"/>
      <c r="AK8" s="74"/>
      <c r="AL8" s="74"/>
    </row>
    <row r="9" spans="1:38" s="75" customFormat="1" x14ac:dyDescent="0.25">
      <c r="A9" s="64" t="s">
        <v>2</v>
      </c>
      <c r="B9" s="64" t="s">
        <v>68</v>
      </c>
      <c r="C9" s="64" t="str">
        <f>TEXT(Table1[[#This Row],[Date]],"mmm")</f>
        <v>Jan</v>
      </c>
      <c r="D9" s="64">
        <f>WEEKNUM(Table1[[#This Row],[Date]])</f>
        <v>1</v>
      </c>
      <c r="E9" s="65" t="str">
        <f>TEXT(Table1[[#This Row],[Date]],"ddd")</f>
        <v>Thu</v>
      </c>
      <c r="F9" s="66">
        <v>43468</v>
      </c>
      <c r="G9" s="67">
        <v>0.3527777777777778</v>
      </c>
      <c r="H9" s="67">
        <v>0.35555555555555557</v>
      </c>
      <c r="I9" s="68">
        <f t="shared" si="0"/>
        <v>2.7777777777777679E-3</v>
      </c>
      <c r="J9" s="76" t="s">
        <v>7</v>
      </c>
      <c r="K9" s="70" t="s">
        <v>69</v>
      </c>
      <c r="L9" s="76" t="s">
        <v>96</v>
      </c>
      <c r="M9" s="71">
        <v>8</v>
      </c>
      <c r="N9" s="71">
        <v>9</v>
      </c>
      <c r="O9" s="71">
        <v>10</v>
      </c>
      <c r="P9" s="71">
        <v>11</v>
      </c>
      <c r="Q9" s="72">
        <f t="shared" si="1"/>
        <v>38</v>
      </c>
      <c r="R9" s="204" t="s">
        <v>98</v>
      </c>
      <c r="S9" s="204" t="s">
        <v>98</v>
      </c>
      <c r="T9" s="205">
        <v>2100</v>
      </c>
      <c r="U9" s="204" t="s">
        <v>98</v>
      </c>
      <c r="V9" s="111">
        <v>-250</v>
      </c>
      <c r="W9" s="73"/>
      <c r="X9" s="74"/>
      <c r="Y9" s="74"/>
      <c r="Z9" s="74"/>
      <c r="AA9" s="74"/>
      <c r="AB9" s="74"/>
      <c r="AC9" s="74"/>
      <c r="AD9" s="74"/>
      <c r="AE9" s="74"/>
      <c r="AF9" s="74"/>
      <c r="AG9" s="74"/>
      <c r="AH9" s="74"/>
      <c r="AI9" s="74"/>
      <c r="AJ9" s="74"/>
      <c r="AK9" s="74"/>
      <c r="AL9" s="74"/>
    </row>
    <row r="10" spans="1:38" s="75" customFormat="1" x14ac:dyDescent="0.25">
      <c r="A10" s="64" t="s">
        <v>2</v>
      </c>
      <c r="B10" s="64" t="s">
        <v>68</v>
      </c>
      <c r="C10" s="64" t="str">
        <f>TEXT(Table1[[#This Row],[Date]],"mmm")</f>
        <v>Jan</v>
      </c>
      <c r="D10" s="64">
        <f>WEEKNUM(Table1[[#This Row],[Date]])</f>
        <v>1</v>
      </c>
      <c r="E10" s="65" t="str">
        <f>TEXT(Table1[[#This Row],[Date]],"ddd")</f>
        <v>Thu</v>
      </c>
      <c r="F10" s="66">
        <v>43468</v>
      </c>
      <c r="G10" s="67">
        <v>0.41388888888888892</v>
      </c>
      <c r="H10" s="67">
        <v>0.42430555555555555</v>
      </c>
      <c r="I10" s="68">
        <f t="shared" si="0"/>
        <v>1.041666666666663E-2</v>
      </c>
      <c r="J10" s="69" t="s">
        <v>7</v>
      </c>
      <c r="K10" s="70" t="s">
        <v>69</v>
      </c>
      <c r="L10" s="76" t="s">
        <v>96</v>
      </c>
      <c r="M10" s="105">
        <v>9</v>
      </c>
      <c r="N10" s="105">
        <v>10</v>
      </c>
      <c r="O10" s="105">
        <v>11</v>
      </c>
      <c r="P10" s="105">
        <v>12</v>
      </c>
      <c r="Q10" s="72">
        <f t="shared" si="1"/>
        <v>42</v>
      </c>
      <c r="R10" s="104" t="s">
        <v>97</v>
      </c>
      <c r="S10" s="104" t="s">
        <v>97</v>
      </c>
      <c r="T10" s="105">
        <v>2400</v>
      </c>
      <c r="U10" s="104" t="s">
        <v>97</v>
      </c>
      <c r="V10" s="110">
        <v>-275</v>
      </c>
      <c r="W10" s="73"/>
      <c r="X10" s="74"/>
      <c r="Y10" s="74"/>
      <c r="Z10" s="74"/>
      <c r="AA10" s="74"/>
      <c r="AB10" s="74"/>
      <c r="AC10" s="74"/>
      <c r="AD10" s="74"/>
      <c r="AE10" s="74"/>
      <c r="AF10" s="74"/>
      <c r="AG10" s="74"/>
      <c r="AH10" s="74"/>
      <c r="AI10" s="74"/>
      <c r="AJ10" s="74"/>
      <c r="AK10" s="74"/>
      <c r="AL10" s="74"/>
    </row>
    <row r="11" spans="1:38" x14ac:dyDescent="0.25">
      <c r="A11" s="87" t="s">
        <v>2</v>
      </c>
      <c r="B11" s="88" t="s">
        <v>68</v>
      </c>
      <c r="C11" s="64" t="str">
        <f>TEXT(Table1[[#This Row],[Date]],"mmm")</f>
        <v>Mar</v>
      </c>
      <c r="D11" s="64">
        <f>WEEKNUM(Table1[[#This Row],[Date]])</f>
        <v>12</v>
      </c>
      <c r="E11" s="65" t="str">
        <f>TEXT(Table1[[#This Row],[Date]],"ddd")</f>
        <v>Tue</v>
      </c>
      <c r="F11" s="89">
        <v>43543</v>
      </c>
      <c r="G11" s="90">
        <v>0.35902777777777778</v>
      </c>
      <c r="H11" s="90">
        <v>0.36041666666666666</v>
      </c>
      <c r="I11" s="68">
        <f t="shared" ref="I11:I20" si="2">H11-G11</f>
        <v>1.388888888888884E-3</v>
      </c>
      <c r="J11" s="91" t="s">
        <v>7</v>
      </c>
      <c r="K11" s="70" t="s">
        <v>69</v>
      </c>
      <c r="L11" s="76" t="s">
        <v>96</v>
      </c>
      <c r="M11" s="105">
        <v>-1</v>
      </c>
      <c r="N11" s="105">
        <v>-2</v>
      </c>
      <c r="O11" s="105">
        <v>-3</v>
      </c>
      <c r="P11" s="105">
        <v>-4</v>
      </c>
      <c r="Q11" s="72">
        <f t="shared" ref="Q11:Q20" si="3">SUM(M11:P11)</f>
        <v>-10</v>
      </c>
      <c r="R11" s="104" t="s">
        <v>97</v>
      </c>
      <c r="S11" s="104" t="s">
        <v>97</v>
      </c>
      <c r="T11" s="105">
        <v>7200</v>
      </c>
      <c r="U11" s="104" t="s">
        <v>97</v>
      </c>
      <c r="V11" s="110">
        <v>-675</v>
      </c>
      <c r="W11" s="206"/>
    </row>
    <row r="12" spans="1:38" x14ac:dyDescent="0.25">
      <c r="A12" s="77" t="s">
        <v>2</v>
      </c>
      <c r="B12" s="78" t="s">
        <v>68</v>
      </c>
      <c r="C12" s="64" t="str">
        <f>TEXT(Table1[[#This Row],[Date]],"mmm")</f>
        <v>Mar</v>
      </c>
      <c r="D12" s="79">
        <f>WEEKNUM(Table1[[#This Row],[Date]])</f>
        <v>12</v>
      </c>
      <c r="E12" s="80" t="str">
        <f>TEXT(Table1[[#This Row],[Date]],"ddd")</f>
        <v>Tue</v>
      </c>
      <c r="F12" s="89">
        <v>43543</v>
      </c>
      <c r="G12" s="82">
        <v>0.36319444444444443</v>
      </c>
      <c r="H12" s="82">
        <v>0.36736111111111108</v>
      </c>
      <c r="I12" s="83">
        <f t="shared" si="2"/>
        <v>4.1666666666666519E-3</v>
      </c>
      <c r="J12" s="84" t="s">
        <v>34</v>
      </c>
      <c r="K12" s="85" t="s">
        <v>70</v>
      </c>
      <c r="L12" s="103" t="s">
        <v>84</v>
      </c>
      <c r="M12" s="71">
        <v>-2</v>
      </c>
      <c r="N12" s="71">
        <v>-3</v>
      </c>
      <c r="O12" s="71">
        <v>-4</v>
      </c>
      <c r="P12" s="71">
        <v>-5</v>
      </c>
      <c r="Q12" s="92">
        <f t="shared" si="3"/>
        <v>-14</v>
      </c>
      <c r="R12" s="204" t="s">
        <v>98</v>
      </c>
      <c r="S12" s="204" t="s">
        <v>98</v>
      </c>
      <c r="T12" s="205">
        <v>7500</v>
      </c>
      <c r="U12" s="204" t="s">
        <v>98</v>
      </c>
      <c r="V12" s="111">
        <v>-700</v>
      </c>
      <c r="W12" s="206"/>
    </row>
    <row r="13" spans="1:38" x14ac:dyDescent="0.25">
      <c r="A13" s="77" t="s">
        <v>2</v>
      </c>
      <c r="B13" s="78" t="s">
        <v>68</v>
      </c>
      <c r="C13" s="79" t="str">
        <f>TEXT(Table1[[#This Row],[Date]],"mmm")</f>
        <v>Mar</v>
      </c>
      <c r="D13" s="79">
        <f>WEEKNUM(Table1[[#This Row],[Date]])</f>
        <v>12</v>
      </c>
      <c r="E13" s="80" t="str">
        <f>TEXT(Table1[[#This Row],[Date]],"ddd")</f>
        <v>Tue</v>
      </c>
      <c r="F13" s="89">
        <v>43543</v>
      </c>
      <c r="G13" s="82">
        <v>0.59722222222222221</v>
      </c>
      <c r="H13" s="82">
        <v>0.60833333333333328</v>
      </c>
      <c r="I13" s="83">
        <f t="shared" si="2"/>
        <v>1.1111111111111072E-2</v>
      </c>
      <c r="J13" s="84" t="s">
        <v>34</v>
      </c>
      <c r="K13" s="85" t="s">
        <v>70</v>
      </c>
      <c r="L13" s="103" t="s">
        <v>84</v>
      </c>
      <c r="M13" s="105">
        <v>-3</v>
      </c>
      <c r="N13" s="105">
        <v>-4</v>
      </c>
      <c r="O13" s="105">
        <v>-5</v>
      </c>
      <c r="P13" s="105">
        <v>-6</v>
      </c>
      <c r="Q13" s="92">
        <f t="shared" si="3"/>
        <v>-18</v>
      </c>
      <c r="R13" s="104" t="s">
        <v>97</v>
      </c>
      <c r="S13" s="104" t="s">
        <v>97</v>
      </c>
      <c r="T13" s="105">
        <v>7800</v>
      </c>
      <c r="U13" s="104" t="s">
        <v>97</v>
      </c>
      <c r="V13" s="110">
        <v>-725</v>
      </c>
      <c r="W13" s="206"/>
    </row>
    <row r="14" spans="1:38" x14ac:dyDescent="0.25">
      <c r="A14" s="77" t="s">
        <v>4</v>
      </c>
      <c r="B14" s="78" t="s">
        <v>68</v>
      </c>
      <c r="C14" s="79" t="str">
        <f>TEXT(Table1[[#This Row],[Date]],"mmm")</f>
        <v>Mar</v>
      </c>
      <c r="D14" s="79">
        <f>WEEKNUM(Table1[[#This Row],[Date]])</f>
        <v>12</v>
      </c>
      <c r="E14" s="80" t="str">
        <f>TEXT(Table1[[#This Row],[Date]],"ddd")</f>
        <v>Wed</v>
      </c>
      <c r="F14" s="81">
        <v>43544</v>
      </c>
      <c r="G14" s="82">
        <v>0.40069444444444446</v>
      </c>
      <c r="H14" s="82">
        <v>0.43124999999999997</v>
      </c>
      <c r="I14" s="83">
        <f t="shared" si="2"/>
        <v>3.0555555555555503E-2</v>
      </c>
      <c r="J14" s="84" t="s">
        <v>7</v>
      </c>
      <c r="K14" s="85" t="s">
        <v>69</v>
      </c>
      <c r="L14" s="85" t="s">
        <v>69</v>
      </c>
      <c r="M14" s="71">
        <v>-4</v>
      </c>
      <c r="N14" s="71">
        <v>-5</v>
      </c>
      <c r="O14" s="71">
        <v>-6</v>
      </c>
      <c r="P14" s="71">
        <v>-7</v>
      </c>
      <c r="Q14" s="92">
        <f t="shared" si="3"/>
        <v>-22</v>
      </c>
      <c r="R14" s="204" t="s">
        <v>98</v>
      </c>
      <c r="S14" s="204" t="s">
        <v>98</v>
      </c>
      <c r="T14" s="205">
        <v>8100</v>
      </c>
      <c r="U14" s="204" t="s">
        <v>98</v>
      </c>
      <c r="V14" s="111">
        <v>-750</v>
      </c>
      <c r="W14" s="206"/>
    </row>
    <row r="15" spans="1:38" x14ac:dyDescent="0.25">
      <c r="A15" s="87" t="s">
        <v>4</v>
      </c>
      <c r="B15" s="88" t="s">
        <v>68</v>
      </c>
      <c r="C15" s="64" t="str">
        <f>TEXT(Table1[[#This Row],[Date]],"mmm")</f>
        <v>Mar</v>
      </c>
      <c r="D15" s="64">
        <f>WEEKNUM(Table1[[#This Row],[Date]])</f>
        <v>12</v>
      </c>
      <c r="E15" s="90">
        <v>0.43124999999999997</v>
      </c>
      <c r="F15" s="81">
        <v>43544</v>
      </c>
      <c r="G15" s="90">
        <v>0.41180555555555554</v>
      </c>
      <c r="H15" s="90">
        <v>0.43124999999999997</v>
      </c>
      <c r="I15" s="68">
        <f t="shared" si="2"/>
        <v>1.9444444444444431E-2</v>
      </c>
      <c r="J15" s="91" t="s">
        <v>7</v>
      </c>
      <c r="K15" s="70" t="s">
        <v>69</v>
      </c>
      <c r="L15" s="85" t="s">
        <v>69</v>
      </c>
      <c r="M15" s="105">
        <v>-5</v>
      </c>
      <c r="N15" s="105">
        <v>-6</v>
      </c>
      <c r="O15" s="105">
        <v>-7</v>
      </c>
      <c r="P15" s="105">
        <v>-8</v>
      </c>
      <c r="Q15" s="72">
        <f t="shared" si="3"/>
        <v>-26</v>
      </c>
      <c r="R15" s="104" t="s">
        <v>97</v>
      </c>
      <c r="S15" s="104" t="s">
        <v>97</v>
      </c>
      <c r="T15" s="105">
        <v>8400</v>
      </c>
      <c r="U15" s="104" t="s">
        <v>97</v>
      </c>
      <c r="V15" s="110">
        <v>-775</v>
      </c>
      <c r="W15" s="206"/>
    </row>
    <row r="16" spans="1:38" x14ac:dyDescent="0.25">
      <c r="A16" s="87" t="s">
        <v>47</v>
      </c>
      <c r="B16" s="88" t="s">
        <v>68</v>
      </c>
      <c r="C16" s="64" t="str">
        <f>TEXT(Table1[[#This Row],[Date]],"mmm")</f>
        <v>Mar</v>
      </c>
      <c r="D16" s="64">
        <f>WEEKNUM(Table1[[#This Row],[Date]])</f>
        <v>12</v>
      </c>
      <c r="E16" s="65" t="str">
        <f>TEXT(Table1[[#This Row],[Date]],"ddd")</f>
        <v>Wed</v>
      </c>
      <c r="F16" s="89">
        <v>43544</v>
      </c>
      <c r="G16" s="90">
        <v>0.54166666666666663</v>
      </c>
      <c r="H16" s="90">
        <v>0.54375000000000007</v>
      </c>
      <c r="I16" s="68">
        <f t="shared" si="2"/>
        <v>2.083333333333437E-3</v>
      </c>
      <c r="J16" s="91" t="s">
        <v>7</v>
      </c>
      <c r="K16" s="70" t="s">
        <v>69</v>
      </c>
      <c r="L16" s="85" t="s">
        <v>69</v>
      </c>
      <c r="M16" s="71">
        <v>-6</v>
      </c>
      <c r="N16" s="71">
        <v>-7</v>
      </c>
      <c r="O16" s="71">
        <v>-8</v>
      </c>
      <c r="P16" s="71">
        <v>-9</v>
      </c>
      <c r="Q16" s="72">
        <f t="shared" si="3"/>
        <v>-30</v>
      </c>
      <c r="R16" s="204" t="s">
        <v>98</v>
      </c>
      <c r="S16" s="204" t="s">
        <v>98</v>
      </c>
      <c r="T16" s="205">
        <v>8700</v>
      </c>
      <c r="U16" s="204" t="s">
        <v>98</v>
      </c>
      <c r="V16" s="111">
        <v>-800</v>
      </c>
      <c r="W16" s="206"/>
    </row>
    <row r="17" spans="1:23" x14ac:dyDescent="0.25">
      <c r="A17" s="87" t="s">
        <v>28</v>
      </c>
      <c r="B17" s="88" t="s">
        <v>68</v>
      </c>
      <c r="C17" s="64" t="str">
        <f>TEXT(Table1[[#This Row],[Date]],"mmm")</f>
        <v>Mar</v>
      </c>
      <c r="D17" s="64">
        <f>WEEKNUM(Table1[[#This Row],[Date]])</f>
        <v>12</v>
      </c>
      <c r="E17" s="65" t="str">
        <f>TEXT(Table1[[#This Row],[Date]],"ddd")</f>
        <v>Wed</v>
      </c>
      <c r="F17" s="89">
        <v>43544</v>
      </c>
      <c r="G17" s="90">
        <v>0.54166666666666663</v>
      </c>
      <c r="H17" s="90">
        <v>0.59791666666666665</v>
      </c>
      <c r="I17" s="68">
        <f t="shared" si="2"/>
        <v>5.6250000000000022E-2</v>
      </c>
      <c r="J17" s="91" t="s">
        <v>7</v>
      </c>
      <c r="K17" s="70" t="s">
        <v>69</v>
      </c>
      <c r="L17" s="85" t="s">
        <v>69</v>
      </c>
      <c r="M17" s="105">
        <v>-7</v>
      </c>
      <c r="N17" s="105">
        <v>-8</v>
      </c>
      <c r="O17" s="105">
        <v>-9</v>
      </c>
      <c r="P17" s="105">
        <v>-10</v>
      </c>
      <c r="Q17" s="72">
        <f t="shared" si="3"/>
        <v>-34</v>
      </c>
      <c r="R17" s="104" t="s">
        <v>97</v>
      </c>
      <c r="S17" s="104" t="s">
        <v>97</v>
      </c>
      <c r="T17" s="105">
        <v>9000</v>
      </c>
      <c r="U17" s="104" t="s">
        <v>97</v>
      </c>
      <c r="V17" s="110">
        <v>-825</v>
      </c>
      <c r="W17" s="206"/>
    </row>
    <row r="18" spans="1:23" x14ac:dyDescent="0.25">
      <c r="A18" s="87" t="s">
        <v>2</v>
      </c>
      <c r="B18" s="88" t="s">
        <v>68</v>
      </c>
      <c r="C18" s="64" t="str">
        <f>TEXT(Table1[[#This Row],[Date]],"mmm")</f>
        <v>Mar</v>
      </c>
      <c r="D18" s="64">
        <f>WEEKNUM(Table1[[#This Row],[Date]])</f>
        <v>12</v>
      </c>
      <c r="E18" s="65" t="str">
        <f>TEXT(Table1[[#This Row],[Date]],"ddd")</f>
        <v>Wed</v>
      </c>
      <c r="F18" s="89">
        <v>43544</v>
      </c>
      <c r="G18" s="90">
        <v>0.37013888888888885</v>
      </c>
      <c r="H18" s="90">
        <v>0.3743055555555555</v>
      </c>
      <c r="I18" s="68">
        <f t="shared" si="2"/>
        <v>4.1666666666666519E-3</v>
      </c>
      <c r="J18" s="91" t="s">
        <v>7</v>
      </c>
      <c r="K18" s="70" t="s">
        <v>69</v>
      </c>
      <c r="L18" s="85" t="s">
        <v>69</v>
      </c>
      <c r="M18" s="71">
        <v>-8</v>
      </c>
      <c r="N18" s="71">
        <v>-9</v>
      </c>
      <c r="O18" s="71">
        <v>-10</v>
      </c>
      <c r="P18" s="71">
        <v>-11</v>
      </c>
      <c r="Q18" s="72">
        <f t="shared" si="3"/>
        <v>-38</v>
      </c>
      <c r="R18" s="204" t="s">
        <v>98</v>
      </c>
      <c r="S18" s="204" t="s">
        <v>98</v>
      </c>
      <c r="T18" s="205">
        <v>9300</v>
      </c>
      <c r="U18" s="204" t="s">
        <v>98</v>
      </c>
      <c r="V18" s="111">
        <v>-850</v>
      </c>
      <c r="W18" s="206"/>
    </row>
    <row r="19" spans="1:23" x14ac:dyDescent="0.25">
      <c r="A19" s="87" t="s">
        <v>2</v>
      </c>
      <c r="B19" s="88" t="s">
        <v>68</v>
      </c>
      <c r="C19" s="64" t="str">
        <f>TEXT(Table1[[#This Row],[Date]],"mmm")</f>
        <v>Mar</v>
      </c>
      <c r="D19" s="64">
        <f>WEEKNUM(Table1[[#This Row],[Date]])</f>
        <v>12</v>
      </c>
      <c r="E19" s="65" t="str">
        <f>TEXT(Table1[[#This Row],[Date]],"ddd")</f>
        <v>Wed</v>
      </c>
      <c r="F19" s="89">
        <v>43544</v>
      </c>
      <c r="G19" s="90">
        <v>0.37847222222222227</v>
      </c>
      <c r="H19" s="90">
        <v>0.42708333333333331</v>
      </c>
      <c r="I19" s="68">
        <f t="shared" si="2"/>
        <v>4.8611111111111049E-2</v>
      </c>
      <c r="J19" s="91" t="s">
        <v>7</v>
      </c>
      <c r="K19" s="70" t="s">
        <v>69</v>
      </c>
      <c r="L19" s="85" t="s">
        <v>69</v>
      </c>
      <c r="M19" s="105">
        <v>-9</v>
      </c>
      <c r="N19" s="105">
        <v>-10</v>
      </c>
      <c r="O19" s="105">
        <v>-11</v>
      </c>
      <c r="P19" s="105">
        <v>-12</v>
      </c>
      <c r="Q19" s="72">
        <f t="shared" si="3"/>
        <v>-42</v>
      </c>
      <c r="R19" s="104" t="s">
        <v>97</v>
      </c>
      <c r="S19" s="104" t="s">
        <v>97</v>
      </c>
      <c r="T19" s="105">
        <v>9600</v>
      </c>
      <c r="U19" s="104" t="s">
        <v>97</v>
      </c>
      <c r="V19" s="110">
        <v>-875</v>
      </c>
      <c r="W19" s="206"/>
    </row>
    <row r="20" spans="1:23" x14ac:dyDescent="0.25">
      <c r="A20" s="77" t="s">
        <v>4</v>
      </c>
      <c r="B20" s="78" t="s">
        <v>68</v>
      </c>
      <c r="C20" s="79" t="str">
        <f>TEXT(Table1[[#This Row],[Date]],"mmm")</f>
        <v>Mar</v>
      </c>
      <c r="D20" s="79">
        <f>WEEKNUM(Table1[[#This Row],[Date]])</f>
        <v>12</v>
      </c>
      <c r="E20" s="80" t="str">
        <f>TEXT(Table1[[#This Row],[Date]],"ddd")</f>
        <v>Thu</v>
      </c>
      <c r="F20" s="81">
        <v>43545</v>
      </c>
      <c r="G20" s="82">
        <v>0.37361111111111112</v>
      </c>
      <c r="H20" s="82">
        <v>0.38958333333333334</v>
      </c>
      <c r="I20" s="83">
        <f t="shared" si="2"/>
        <v>1.5972222222222221E-2</v>
      </c>
      <c r="J20" s="84" t="s">
        <v>34</v>
      </c>
      <c r="K20" s="85" t="s">
        <v>70</v>
      </c>
      <c r="L20" s="103" t="s">
        <v>84</v>
      </c>
      <c r="M20" s="71">
        <v>-10</v>
      </c>
      <c r="N20" s="71">
        <v>-11</v>
      </c>
      <c r="O20" s="71">
        <v>-12</v>
      </c>
      <c r="P20" s="71">
        <v>-13</v>
      </c>
      <c r="Q20" s="92">
        <f t="shared" si="3"/>
        <v>-46</v>
      </c>
      <c r="R20" s="204" t="s">
        <v>98</v>
      </c>
      <c r="S20" s="204" t="s">
        <v>98</v>
      </c>
      <c r="T20" s="205">
        <v>9900</v>
      </c>
      <c r="U20" s="204" t="s">
        <v>98</v>
      </c>
      <c r="V20" s="111">
        <v>-900</v>
      </c>
      <c r="W20" s="206"/>
    </row>
  </sheetData>
  <conditionalFormatting sqref="K1:K1048576">
    <cfRule type="cellIs" dxfId="9" priority="415" operator="equal">
      <formula>"Green"</formula>
    </cfRule>
    <cfRule type="cellIs" dxfId="8" priority="416" operator="equal">
      <formula>"Red"</formula>
    </cfRule>
  </conditionalFormatting>
  <conditionalFormatting sqref="J1:J1048576">
    <cfRule type="cellIs" dxfId="7" priority="413" operator="equal">
      <formula>"Long"</formula>
    </cfRule>
    <cfRule type="cellIs" dxfId="6" priority="414" operator="equal">
      <formula>"Short"</formula>
    </cfRule>
  </conditionalFormatting>
  <conditionalFormatting sqref="Q1:Q1048576">
    <cfRule type="cellIs" dxfId="5" priority="411" operator="lessThan">
      <formula>0</formula>
    </cfRule>
    <cfRule type="cellIs" dxfId="4" priority="412" operator="greaterThan">
      <formula>0</formula>
    </cfRule>
  </conditionalFormatting>
  <conditionalFormatting sqref="L2:L13 L20">
    <cfRule type="cellIs" dxfId="3" priority="409" operator="equal">
      <formula>"UP"</formula>
    </cfRule>
    <cfRule type="cellIs" dxfId="2" priority="410" operator="equal">
      <formula>"Down"</formula>
    </cfRule>
  </conditionalFormatting>
  <conditionalFormatting sqref="L14:L19">
    <cfRule type="cellIs" dxfId="1" priority="1" operator="equal">
      <formula>"Green"</formula>
    </cfRule>
    <cfRule type="cellIs" dxfId="0" priority="2" operator="equal">
      <formula>"Red"</formula>
    </cfRule>
  </conditionalFormatting>
  <pageMargins left="0.2" right="0.2" top="0.75" bottom="0.75" header="0.3" footer="0.3"/>
  <pageSetup scale="49" orientation="landscape" vertic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85A8-3582-444D-86F8-EC8334333D11}">
  <dimension ref="A1:AB1"/>
  <sheetViews>
    <sheetView workbookViewId="0">
      <selection activeCell="R10" sqref="R10"/>
    </sheetView>
  </sheetViews>
  <sheetFormatPr defaultRowHeight="15" x14ac:dyDescent="0.25"/>
  <cols>
    <col min="1" max="28" width="9.140625" style="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57FE3-D023-4967-8F69-35807D325051}">
  <dimension ref="A1:AS76"/>
  <sheetViews>
    <sheetView workbookViewId="0">
      <pane ySplit="9" topLeftCell="A10" activePane="bottomLeft" state="frozen"/>
      <selection pane="bottomLeft" activeCell="G24" sqref="G24"/>
    </sheetView>
  </sheetViews>
  <sheetFormatPr defaultRowHeight="15" x14ac:dyDescent="0.25"/>
  <cols>
    <col min="1" max="1" width="18.5703125" bestFit="1" customWidth="1"/>
    <col min="2" max="2" width="16.28515625" bestFit="1" customWidth="1"/>
    <col min="3" max="3" width="6.42578125" bestFit="1" customWidth="1"/>
    <col min="4" max="4" width="11.28515625" bestFit="1" customWidth="1"/>
    <col min="5" max="5" width="6.42578125" bestFit="1" customWidth="1"/>
    <col min="6" max="6" width="11.28515625" bestFit="1" customWidth="1"/>
    <col min="7" max="7" width="7.28515625" bestFit="1" customWidth="1"/>
    <col min="8" max="8" width="5.7109375" bestFit="1" customWidth="1"/>
    <col min="9" max="9" width="7.28515625" bestFit="1" customWidth="1"/>
    <col min="10" max="10" width="8.28515625" bestFit="1" customWidth="1"/>
    <col min="11" max="11" width="7.28515625" bestFit="1" customWidth="1"/>
    <col min="12" max="13" width="6.42578125" bestFit="1" customWidth="1"/>
    <col min="14" max="16" width="8" bestFit="1" customWidth="1"/>
    <col min="17" max="17" width="9" bestFit="1" customWidth="1"/>
    <col min="18" max="18" width="8" bestFit="1" customWidth="1"/>
    <col min="19" max="19" width="9" bestFit="1" customWidth="1"/>
    <col min="20" max="20" width="11.28515625" bestFit="1" customWidth="1"/>
    <col min="21" max="21" width="14.5703125" bestFit="1" customWidth="1"/>
    <col min="22" max="22" width="12.42578125" bestFit="1" customWidth="1"/>
    <col min="23" max="23" width="7.85546875" bestFit="1" customWidth="1"/>
    <col min="24" max="24" width="11.28515625" bestFit="1" customWidth="1"/>
    <col min="25" max="25" width="12.42578125" bestFit="1" customWidth="1"/>
    <col min="26" max="26" width="7.85546875" bestFit="1" customWidth="1"/>
    <col min="27" max="28" width="11.28515625" bestFit="1" customWidth="1"/>
    <col min="29" max="29" width="15.5703125" bestFit="1" customWidth="1"/>
    <col min="30" max="30" width="13.5703125" bestFit="1" customWidth="1"/>
    <col min="31" max="31" width="12.42578125" bestFit="1" customWidth="1"/>
    <col min="32" max="32" width="7.85546875" bestFit="1" customWidth="1"/>
    <col min="33" max="33" width="13.5703125" bestFit="1" customWidth="1"/>
    <col min="34" max="34" width="14.5703125" bestFit="1" customWidth="1"/>
    <col min="35" max="35" width="13.5703125" bestFit="1" customWidth="1"/>
    <col min="36" max="36" width="12.42578125" bestFit="1" customWidth="1"/>
    <col min="37" max="37" width="7.85546875" bestFit="1" customWidth="1"/>
    <col min="38" max="38" width="14.5703125" bestFit="1" customWidth="1"/>
    <col min="39" max="39" width="15.5703125" bestFit="1" customWidth="1"/>
    <col min="40" max="40" width="7.85546875" bestFit="1" customWidth="1"/>
    <col min="41" max="41" width="13.5703125" bestFit="1" customWidth="1"/>
    <col min="42" max="42" width="12.42578125" bestFit="1" customWidth="1"/>
    <col min="43" max="43" width="12.140625" bestFit="1" customWidth="1"/>
    <col min="44" max="45" width="11.28515625" bestFit="1" customWidth="1"/>
    <col min="46" max="46" width="5.7109375" bestFit="1" customWidth="1"/>
    <col min="47" max="47" width="11.5703125" bestFit="1" customWidth="1"/>
    <col min="48" max="48" width="8.5703125" bestFit="1" customWidth="1"/>
    <col min="49" max="49" width="5.7109375" bestFit="1" customWidth="1"/>
    <col min="50" max="50" width="11.5703125" bestFit="1" customWidth="1"/>
    <col min="51" max="51" width="8.5703125" bestFit="1" customWidth="1"/>
    <col min="52" max="52" width="6.42578125" bestFit="1" customWidth="1"/>
    <col min="53" max="53" width="11.5703125" bestFit="1" customWidth="1"/>
    <col min="54" max="54" width="11.28515625" bestFit="1" customWidth="1"/>
    <col min="55" max="55" width="8.5703125" bestFit="1" customWidth="1"/>
    <col min="56" max="56" width="6.42578125" bestFit="1" customWidth="1"/>
    <col min="57" max="57" width="11.5703125" bestFit="1" customWidth="1"/>
    <col min="58" max="58" width="8.5703125" bestFit="1" customWidth="1"/>
    <col min="59" max="59" width="6.42578125" bestFit="1" customWidth="1"/>
    <col min="60" max="60" width="11.5703125" bestFit="1" customWidth="1"/>
    <col min="61" max="61" width="8.5703125" bestFit="1" customWidth="1"/>
    <col min="62" max="62" width="7.28515625" bestFit="1" customWidth="1"/>
    <col min="63" max="63" width="11.5703125" bestFit="1" customWidth="1"/>
    <col min="64" max="64" width="8.5703125" bestFit="1" customWidth="1"/>
    <col min="65" max="65" width="6.42578125" bestFit="1" customWidth="1"/>
    <col min="66" max="66" width="11.5703125" bestFit="1" customWidth="1"/>
    <col min="67" max="67" width="8.5703125" bestFit="1" customWidth="1"/>
    <col min="68" max="68" width="7.28515625" bestFit="1" customWidth="1"/>
    <col min="69" max="69" width="11.5703125" bestFit="1" customWidth="1"/>
    <col min="70" max="70" width="8.5703125" bestFit="1" customWidth="1"/>
    <col min="71" max="71" width="7.28515625" bestFit="1" customWidth="1"/>
    <col min="72" max="72" width="11.5703125" bestFit="1" customWidth="1"/>
    <col min="73" max="73" width="8.5703125" bestFit="1" customWidth="1"/>
    <col min="74" max="74" width="7.28515625" bestFit="1" customWidth="1"/>
    <col min="75" max="75" width="11.5703125" bestFit="1" customWidth="1"/>
    <col min="76" max="76" width="8.5703125" bestFit="1" customWidth="1"/>
    <col min="77" max="77" width="7.28515625" bestFit="1" customWidth="1"/>
    <col min="78" max="78" width="11.5703125" bestFit="1" customWidth="1"/>
    <col min="79" max="79" width="8.5703125" bestFit="1" customWidth="1"/>
    <col min="80" max="80" width="7.28515625" bestFit="1" customWidth="1"/>
    <col min="81" max="81" width="11.5703125" bestFit="1" customWidth="1"/>
    <col min="82" max="82" width="8.5703125" bestFit="1" customWidth="1"/>
    <col min="83" max="83" width="7.28515625" bestFit="1" customWidth="1"/>
    <col min="84" max="84" width="11.5703125" bestFit="1" customWidth="1"/>
    <col min="85" max="85" width="8.5703125" bestFit="1" customWidth="1"/>
    <col min="86" max="86" width="6.42578125" bestFit="1" customWidth="1"/>
    <col min="87" max="87" width="11.5703125" bestFit="1" customWidth="1"/>
    <col min="88" max="88" width="8.140625" bestFit="1" customWidth="1"/>
    <col min="89" max="89" width="11.140625" bestFit="1" customWidth="1"/>
    <col min="90" max="90" width="11.28515625" bestFit="1" customWidth="1"/>
    <col min="91" max="91" width="8.140625" bestFit="1" customWidth="1"/>
    <col min="92" max="92" width="11.140625" bestFit="1" customWidth="1"/>
    <col min="93" max="93" width="11.28515625" bestFit="1" customWidth="1"/>
    <col min="94" max="94" width="8.140625" bestFit="1" customWidth="1"/>
    <col min="95" max="95" width="11.140625" bestFit="1" customWidth="1"/>
    <col min="96" max="96" width="11.28515625" bestFit="1" customWidth="1"/>
    <col min="97" max="97" width="8.140625" bestFit="1" customWidth="1"/>
    <col min="98" max="98" width="11.140625" bestFit="1" customWidth="1"/>
    <col min="99" max="100" width="11.28515625" bestFit="1" customWidth="1"/>
    <col min="101" max="101" width="17.5703125" bestFit="1" customWidth="1"/>
    <col min="102" max="102" width="17.7109375" bestFit="1" customWidth="1"/>
    <col min="103" max="103" width="11.140625" bestFit="1" customWidth="1"/>
    <col min="104" max="104" width="24" bestFit="1" customWidth="1"/>
    <col min="105" max="105" width="17.5703125" bestFit="1" customWidth="1"/>
    <col min="106" max="106" width="17.7109375" bestFit="1" customWidth="1"/>
    <col min="107" max="107" width="11.140625" bestFit="1" customWidth="1"/>
    <col min="108" max="108" width="24" bestFit="1" customWidth="1"/>
    <col min="109" max="109" width="17.5703125" bestFit="1" customWidth="1"/>
    <col min="110" max="110" width="17.7109375" bestFit="1" customWidth="1"/>
    <col min="111" max="111" width="11.140625" bestFit="1" customWidth="1"/>
    <col min="112" max="112" width="24" bestFit="1" customWidth="1"/>
    <col min="113" max="113" width="17.5703125" bestFit="1" customWidth="1"/>
    <col min="114" max="114" width="17.7109375" bestFit="1" customWidth="1"/>
    <col min="115" max="115" width="11.140625" bestFit="1" customWidth="1"/>
    <col min="116" max="116" width="24" bestFit="1" customWidth="1"/>
    <col min="117" max="117" width="17.5703125" bestFit="1" customWidth="1"/>
    <col min="118" max="118" width="17.7109375" bestFit="1" customWidth="1"/>
    <col min="119" max="119" width="11.140625" bestFit="1" customWidth="1"/>
    <col min="120" max="120" width="24" bestFit="1" customWidth="1"/>
    <col min="121" max="121" width="17.5703125" bestFit="1" customWidth="1"/>
    <col min="122" max="122" width="17.7109375" bestFit="1" customWidth="1"/>
    <col min="123" max="123" width="11.140625" bestFit="1" customWidth="1"/>
    <col min="124" max="124" width="24" bestFit="1" customWidth="1"/>
    <col min="125" max="125" width="17.5703125" bestFit="1" customWidth="1"/>
    <col min="126" max="126" width="17.7109375" bestFit="1" customWidth="1"/>
    <col min="127" max="127" width="11.140625" bestFit="1" customWidth="1"/>
    <col min="128" max="128" width="24" bestFit="1" customWidth="1"/>
    <col min="129" max="129" width="17.5703125" bestFit="1" customWidth="1"/>
    <col min="130" max="130" width="17.7109375" bestFit="1" customWidth="1"/>
    <col min="131" max="131" width="11.140625" bestFit="1" customWidth="1"/>
    <col min="132" max="132" width="23.5703125" bestFit="1" customWidth="1"/>
    <col min="133" max="133" width="17" bestFit="1" customWidth="1"/>
    <col min="134" max="134" width="22.7109375" bestFit="1" customWidth="1"/>
    <col min="135" max="135" width="16.140625" bestFit="1" customWidth="1"/>
    <col min="136" max="136" width="11.140625" bestFit="1" customWidth="1"/>
    <col min="137" max="138" width="24" bestFit="1" customWidth="1"/>
    <col min="139" max="139" width="17.5703125" bestFit="1" customWidth="1"/>
    <col min="140" max="141" width="17.7109375" bestFit="1" customWidth="1"/>
    <col min="142" max="142" width="11.140625" bestFit="1" customWidth="1"/>
    <col min="143" max="144" width="24" bestFit="1" customWidth="1"/>
    <col min="145" max="145" width="17.5703125" bestFit="1" customWidth="1"/>
    <col min="146" max="147" width="17.7109375" bestFit="1" customWidth="1"/>
    <col min="148" max="148" width="11.140625" bestFit="1" customWidth="1"/>
    <col min="149" max="150" width="24" bestFit="1" customWidth="1"/>
    <col min="151" max="151" width="17.5703125" bestFit="1" customWidth="1"/>
    <col min="152" max="153" width="17.7109375" bestFit="1" customWidth="1"/>
    <col min="154" max="154" width="11.140625" bestFit="1" customWidth="1"/>
    <col min="155" max="156" width="24" bestFit="1" customWidth="1"/>
    <col min="157" max="157" width="17.5703125" bestFit="1" customWidth="1"/>
    <col min="158" max="159" width="17.7109375" bestFit="1" customWidth="1"/>
    <col min="160" max="160" width="11.140625" bestFit="1" customWidth="1"/>
    <col min="161" max="162" width="24" bestFit="1" customWidth="1"/>
    <col min="163" max="163" width="17.5703125" bestFit="1" customWidth="1"/>
    <col min="164" max="165" width="17.7109375" bestFit="1" customWidth="1"/>
    <col min="166" max="166" width="11.140625" bestFit="1" customWidth="1"/>
    <col min="167" max="168" width="24" bestFit="1" customWidth="1"/>
    <col min="169" max="169" width="17.5703125" bestFit="1" customWidth="1"/>
    <col min="170" max="171" width="17.7109375" bestFit="1" customWidth="1"/>
    <col min="172" max="172" width="11.140625" bestFit="1" customWidth="1"/>
    <col min="173" max="174" width="24" bestFit="1" customWidth="1"/>
    <col min="175" max="175" width="17.5703125" bestFit="1" customWidth="1"/>
    <col min="176" max="177" width="17.7109375" bestFit="1" customWidth="1"/>
    <col min="178" max="178" width="11.140625" bestFit="1" customWidth="1"/>
    <col min="179" max="180" width="24" bestFit="1" customWidth="1"/>
    <col min="181" max="181" width="17.5703125" bestFit="1" customWidth="1"/>
    <col min="182" max="183" width="17.7109375" bestFit="1" customWidth="1"/>
    <col min="184" max="184" width="11.140625" bestFit="1" customWidth="1"/>
    <col min="185" max="186" width="24" bestFit="1" customWidth="1"/>
    <col min="187" max="187" width="17.5703125" bestFit="1" customWidth="1"/>
    <col min="188" max="189" width="17.7109375" bestFit="1" customWidth="1"/>
    <col min="190" max="190" width="11.140625" bestFit="1" customWidth="1"/>
    <col min="191" max="192" width="24" bestFit="1" customWidth="1"/>
    <col min="193" max="193" width="17.5703125" bestFit="1" customWidth="1"/>
    <col min="194" max="195" width="17.7109375" bestFit="1" customWidth="1"/>
    <col min="196" max="196" width="11.140625" bestFit="1" customWidth="1"/>
    <col min="197" max="198" width="23.5703125" bestFit="1" customWidth="1"/>
    <col min="199" max="199" width="17" bestFit="1" customWidth="1"/>
    <col min="200" max="201" width="22.7109375" bestFit="1" customWidth="1"/>
    <col min="202" max="202" width="16.140625" bestFit="1" customWidth="1"/>
    <col min="203" max="204" width="17.7109375" bestFit="1" customWidth="1"/>
    <col min="205" max="205" width="11.140625" bestFit="1" customWidth="1"/>
    <col min="206" max="208" width="24" bestFit="1" customWidth="1"/>
    <col min="209" max="209" width="17.5703125" bestFit="1" customWidth="1"/>
    <col min="210" max="212" width="17.7109375" bestFit="1" customWidth="1"/>
    <col min="213" max="213" width="11.140625" bestFit="1" customWidth="1"/>
    <col min="214" max="216" width="24" bestFit="1" customWidth="1"/>
    <col min="217" max="217" width="17.5703125" bestFit="1" customWidth="1"/>
    <col min="218" max="220" width="17.7109375" bestFit="1" customWidth="1"/>
    <col min="221" max="221" width="11.140625" bestFit="1" customWidth="1"/>
    <col min="222" max="224" width="24" bestFit="1" customWidth="1"/>
    <col min="225" max="225" width="17.5703125" bestFit="1" customWidth="1"/>
    <col min="226" max="228" width="17.7109375" bestFit="1" customWidth="1"/>
    <col min="229" max="229" width="11.140625" bestFit="1" customWidth="1"/>
    <col min="230" max="232" width="24" bestFit="1" customWidth="1"/>
    <col min="233" max="233" width="17.5703125" bestFit="1" customWidth="1"/>
    <col min="234" max="236" width="17.7109375" bestFit="1" customWidth="1"/>
    <col min="237" max="237" width="11.140625" bestFit="1" customWidth="1"/>
    <col min="238" max="240" width="24" bestFit="1" customWidth="1"/>
    <col min="241" max="241" width="17.5703125" bestFit="1" customWidth="1"/>
    <col min="242" max="244" width="17.7109375" bestFit="1" customWidth="1"/>
    <col min="245" max="245" width="11.140625" bestFit="1" customWidth="1"/>
    <col min="246" max="248" width="24" bestFit="1" customWidth="1"/>
    <col min="249" max="249" width="17.5703125" bestFit="1" customWidth="1"/>
    <col min="250" max="252" width="17.7109375" bestFit="1" customWidth="1"/>
    <col min="253" max="253" width="11.140625" bestFit="1" customWidth="1"/>
    <col min="254" max="256" width="24" bestFit="1" customWidth="1"/>
    <col min="257" max="257" width="17.5703125" bestFit="1" customWidth="1"/>
    <col min="258" max="260" width="17.7109375" bestFit="1" customWidth="1"/>
    <col min="261" max="261" width="11.140625" bestFit="1" customWidth="1"/>
    <col min="262" max="264" width="23.5703125" bestFit="1" customWidth="1"/>
    <col min="265" max="265" width="17" bestFit="1" customWidth="1"/>
    <col min="266" max="268" width="22.7109375" bestFit="1" customWidth="1"/>
    <col min="269" max="269" width="16.140625" bestFit="1" customWidth="1"/>
  </cols>
  <sheetData>
    <row r="1" spans="1:4" s="1" customFormat="1" x14ac:dyDescent="0.25"/>
    <row r="2" spans="1:4" s="1" customFormat="1" x14ac:dyDescent="0.25"/>
    <row r="3" spans="1:4" s="1" customFormat="1" x14ac:dyDescent="0.25"/>
    <row r="4" spans="1:4" s="1" customFormat="1" x14ac:dyDescent="0.25"/>
    <row r="5" spans="1:4" s="1" customFormat="1" x14ac:dyDescent="0.25"/>
    <row r="6" spans="1:4" s="1" customFormat="1" x14ac:dyDescent="0.25"/>
    <row r="7" spans="1:4" s="1" customFormat="1" x14ac:dyDescent="0.25"/>
    <row r="8" spans="1:4" s="1" customFormat="1" x14ac:dyDescent="0.25"/>
    <row r="9" spans="1:4" s="1" customFormat="1" ht="39" customHeight="1" x14ac:dyDescent="0.25"/>
    <row r="10" spans="1:4" s="1" customFormat="1" x14ac:dyDescent="0.25"/>
    <row r="11" spans="1:4" x14ac:dyDescent="0.25">
      <c r="A11" s="41" t="s">
        <v>100</v>
      </c>
      <c r="B11" s="41" t="s">
        <v>43</v>
      </c>
    </row>
    <row r="12" spans="1:4" x14ac:dyDescent="0.25">
      <c r="B12">
        <v>1</v>
      </c>
      <c r="C12">
        <v>12</v>
      </c>
      <c r="D12" t="s">
        <v>37</v>
      </c>
    </row>
    <row r="13" spans="1:4" x14ac:dyDescent="0.25">
      <c r="A13" s="41" t="s">
        <v>36</v>
      </c>
    </row>
    <row r="14" spans="1:4" x14ac:dyDescent="0.25">
      <c r="A14" s="42" t="s">
        <v>4</v>
      </c>
      <c r="B14" s="40">
        <v>10</v>
      </c>
      <c r="C14" s="40">
        <v>-94</v>
      </c>
      <c r="D14" s="40">
        <v>-84</v>
      </c>
    </row>
    <row r="15" spans="1:4" x14ac:dyDescent="0.25">
      <c r="A15" s="42" t="s">
        <v>28</v>
      </c>
      <c r="B15" s="40">
        <v>144</v>
      </c>
      <c r="C15" s="40">
        <v>-34</v>
      </c>
      <c r="D15" s="40">
        <v>110</v>
      </c>
    </row>
    <row r="16" spans="1:4" x14ac:dyDescent="0.25">
      <c r="A16" s="42" t="s">
        <v>2</v>
      </c>
      <c r="B16" s="40">
        <v>80</v>
      </c>
      <c r="C16" s="40">
        <v>-122</v>
      </c>
      <c r="D16" s="40">
        <v>-42</v>
      </c>
    </row>
    <row r="17" spans="1:45" x14ac:dyDescent="0.25">
      <c r="A17" s="42" t="s">
        <v>47</v>
      </c>
      <c r="B17" s="40"/>
      <c r="C17" s="40">
        <v>-30</v>
      </c>
      <c r="D17" s="40">
        <v>-30</v>
      </c>
    </row>
    <row r="18" spans="1:45" x14ac:dyDescent="0.25">
      <c r="A18" s="42" t="s">
        <v>37</v>
      </c>
      <c r="B18" s="40">
        <v>234</v>
      </c>
      <c r="C18" s="40">
        <v>-280</v>
      </c>
      <c r="D18" s="40">
        <v>-46</v>
      </c>
    </row>
    <row r="20" spans="1:45" s="1" customFormat="1"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1" customFormat="1" x14ac:dyDescent="0.2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s="1" customForma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row>
    <row r="23" spans="1:45" s="1" customFormat="1" x14ac:dyDescent="0.25">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s="1" customFormat="1"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row>
    <row r="25" spans="1:45" s="1" customForma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s="1" customFormat="1"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row>
    <row r="27" spans="1:45" s="1" customFormat="1"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s="1" customFormat="1"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row>
    <row r="29" spans="1:45" s="1" customFormat="1"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row>
    <row r="30" spans="1:45" s="1" customFormat="1" x14ac:dyDescent="0.25">
      <c r="A30"/>
      <c r="B30"/>
      <c r="C30"/>
      <c r="D30"/>
      <c r="E30"/>
      <c r="F30"/>
      <c r="G30"/>
      <c r="H30"/>
      <c r="I30"/>
      <c r="J30"/>
      <c r="K30"/>
      <c r="L30"/>
      <c r="M30"/>
      <c r="N30"/>
      <c r="O30"/>
      <c r="P30"/>
      <c r="Q30"/>
      <c r="R30"/>
      <c r="S30"/>
      <c r="T30"/>
      <c r="U30"/>
      <c r="V30"/>
      <c r="W30"/>
      <c r="X30"/>
      <c r="Y30"/>
      <c r="Z30"/>
      <c r="AA30"/>
      <c r="AB30"/>
      <c r="AC30"/>
      <c r="AD30"/>
      <c r="AE30"/>
      <c r="AF30"/>
      <c r="AG30"/>
      <c r="AH30"/>
      <c r="AI30"/>
    </row>
    <row r="31" spans="1:45" s="1" customFormat="1" x14ac:dyDescent="0.25">
      <c r="A31"/>
      <c r="B31"/>
      <c r="C31"/>
      <c r="D31"/>
      <c r="E31"/>
      <c r="F31"/>
      <c r="G31"/>
      <c r="H31"/>
      <c r="I31"/>
      <c r="J31"/>
      <c r="K31"/>
      <c r="L31"/>
      <c r="M31"/>
      <c r="N31"/>
      <c r="O31"/>
      <c r="P31"/>
      <c r="Q31"/>
      <c r="R31"/>
      <c r="S31"/>
      <c r="T31"/>
      <c r="U31"/>
      <c r="V31"/>
      <c r="W31"/>
      <c r="X31"/>
      <c r="Y31"/>
      <c r="Z31"/>
      <c r="AA31"/>
      <c r="AB31"/>
      <c r="AC31"/>
      <c r="AD31"/>
      <c r="AE31"/>
      <c r="AF31"/>
      <c r="AG31"/>
      <c r="AH31"/>
      <c r="AI31"/>
    </row>
    <row r="32" spans="1:45" s="1" customFormat="1" x14ac:dyDescent="0.25">
      <c r="A32"/>
      <c r="B32"/>
      <c r="C32"/>
      <c r="D32"/>
      <c r="E32"/>
      <c r="F32"/>
      <c r="G32"/>
      <c r="H32"/>
      <c r="I32"/>
      <c r="J32"/>
      <c r="K32"/>
      <c r="L32"/>
      <c r="M32"/>
      <c r="N32"/>
      <c r="O32"/>
      <c r="P32"/>
      <c r="Q32"/>
      <c r="R32"/>
      <c r="S32"/>
      <c r="T32"/>
      <c r="U32"/>
      <c r="V32"/>
      <c r="W32"/>
      <c r="X32"/>
      <c r="Y32"/>
      <c r="Z32"/>
      <c r="AA32"/>
      <c r="AB32"/>
      <c r="AC32"/>
      <c r="AD32"/>
      <c r="AE32"/>
      <c r="AF32"/>
      <c r="AG32"/>
      <c r="AH32"/>
      <c r="AI32"/>
    </row>
    <row r="33" spans="1:35" s="1" customFormat="1" x14ac:dyDescent="0.25">
      <c r="A33"/>
      <c r="B33"/>
      <c r="C33"/>
      <c r="D33"/>
      <c r="E33"/>
      <c r="F33"/>
      <c r="G33"/>
      <c r="H33"/>
      <c r="I33"/>
      <c r="J33"/>
      <c r="K33"/>
      <c r="L33"/>
      <c r="M33"/>
      <c r="N33"/>
      <c r="O33"/>
      <c r="P33"/>
      <c r="Q33"/>
      <c r="R33"/>
      <c r="S33"/>
      <c r="T33"/>
      <c r="U33"/>
      <c r="V33"/>
      <c r="W33"/>
      <c r="X33"/>
      <c r="Y33"/>
      <c r="Z33"/>
      <c r="AA33"/>
      <c r="AB33"/>
      <c r="AC33"/>
      <c r="AD33"/>
      <c r="AE33"/>
      <c r="AF33"/>
      <c r="AG33"/>
      <c r="AH33"/>
      <c r="AI33"/>
    </row>
    <row r="34" spans="1:35" s="1" customFormat="1" x14ac:dyDescent="0.25">
      <c r="A34"/>
      <c r="B34"/>
      <c r="C34"/>
      <c r="D34"/>
      <c r="E34"/>
      <c r="F34"/>
      <c r="G34"/>
      <c r="H34"/>
      <c r="I34"/>
      <c r="J34"/>
      <c r="K34"/>
      <c r="L34"/>
      <c r="M34"/>
      <c r="N34"/>
      <c r="O34"/>
      <c r="P34"/>
      <c r="Q34"/>
      <c r="R34"/>
      <c r="S34"/>
      <c r="T34"/>
      <c r="U34"/>
      <c r="V34"/>
      <c r="W34"/>
      <c r="X34"/>
      <c r="Y34"/>
      <c r="Z34"/>
      <c r="AA34"/>
      <c r="AB34"/>
      <c r="AC34"/>
      <c r="AD34"/>
      <c r="AE34"/>
      <c r="AF34"/>
      <c r="AG34"/>
      <c r="AH34"/>
      <c r="AI34"/>
    </row>
    <row r="35" spans="1:35" s="1" customFormat="1" x14ac:dyDescent="0.25">
      <c r="A35"/>
      <c r="B35"/>
      <c r="C35"/>
      <c r="D35"/>
      <c r="E35"/>
      <c r="F35"/>
      <c r="G35"/>
      <c r="H35"/>
      <c r="I35"/>
      <c r="J35"/>
      <c r="K35"/>
      <c r="L35"/>
      <c r="M35"/>
      <c r="N35"/>
      <c r="O35"/>
      <c r="P35"/>
      <c r="Q35"/>
      <c r="R35"/>
      <c r="S35"/>
      <c r="T35"/>
      <c r="U35"/>
      <c r="V35"/>
      <c r="W35"/>
      <c r="X35"/>
      <c r="Y35"/>
      <c r="Z35"/>
      <c r="AA35"/>
      <c r="AB35"/>
      <c r="AC35"/>
      <c r="AD35"/>
      <c r="AE35"/>
      <c r="AF35"/>
      <c r="AG35"/>
      <c r="AH35"/>
      <c r="AI35"/>
    </row>
    <row r="36" spans="1:35" s="1" customFormat="1" x14ac:dyDescent="0.25">
      <c r="A36"/>
      <c r="B36"/>
      <c r="C36"/>
      <c r="D36"/>
      <c r="E36"/>
      <c r="F36"/>
      <c r="G36"/>
      <c r="H36"/>
      <c r="I36"/>
      <c r="J36"/>
      <c r="K36"/>
      <c r="L36"/>
      <c r="M36"/>
      <c r="N36"/>
      <c r="O36"/>
      <c r="P36"/>
      <c r="Q36"/>
      <c r="R36"/>
      <c r="S36"/>
      <c r="T36"/>
      <c r="U36"/>
      <c r="V36"/>
      <c r="W36"/>
      <c r="X36"/>
      <c r="Y36"/>
      <c r="Z36"/>
      <c r="AA36"/>
      <c r="AB36"/>
      <c r="AC36"/>
      <c r="AD36"/>
      <c r="AE36"/>
      <c r="AF36"/>
      <c r="AG36"/>
      <c r="AH36"/>
      <c r="AI36"/>
    </row>
    <row r="37" spans="1:35" s="1" customFormat="1" x14ac:dyDescent="0.25">
      <c r="A37"/>
      <c r="B37"/>
      <c r="C37"/>
      <c r="D37"/>
      <c r="E37"/>
      <c r="F37"/>
      <c r="G37"/>
      <c r="H37"/>
      <c r="I37"/>
      <c r="J37"/>
      <c r="K37"/>
      <c r="L37"/>
      <c r="M37"/>
      <c r="N37"/>
      <c r="O37"/>
      <c r="P37"/>
      <c r="Q37"/>
      <c r="R37"/>
      <c r="S37"/>
      <c r="T37"/>
      <c r="U37"/>
      <c r="V37"/>
      <c r="W37"/>
      <c r="X37"/>
      <c r="Y37"/>
      <c r="Z37"/>
      <c r="AA37"/>
      <c r="AB37"/>
      <c r="AC37"/>
      <c r="AD37"/>
      <c r="AE37"/>
      <c r="AF37"/>
      <c r="AG37"/>
      <c r="AH37"/>
      <c r="AI37"/>
    </row>
    <row r="38" spans="1:35" s="1" customFormat="1" x14ac:dyDescent="0.25">
      <c r="A38"/>
      <c r="B38"/>
      <c r="C38"/>
      <c r="D38"/>
      <c r="E38"/>
      <c r="F38"/>
      <c r="G38"/>
      <c r="H38"/>
      <c r="I38"/>
      <c r="J38"/>
      <c r="K38"/>
      <c r="L38"/>
      <c r="M38"/>
      <c r="N38"/>
      <c r="O38"/>
      <c r="P38"/>
      <c r="Q38"/>
      <c r="R38"/>
      <c r="S38"/>
      <c r="T38"/>
      <c r="U38"/>
      <c r="V38"/>
      <c r="W38"/>
      <c r="X38"/>
      <c r="Y38"/>
      <c r="Z38"/>
      <c r="AA38"/>
      <c r="AB38"/>
      <c r="AC38"/>
      <c r="AD38"/>
      <c r="AE38"/>
      <c r="AF38"/>
      <c r="AG38"/>
      <c r="AH38"/>
      <c r="AI38"/>
    </row>
    <row r="39" spans="1:35" s="1" customFormat="1" x14ac:dyDescent="0.25">
      <c r="A39"/>
      <c r="B39"/>
      <c r="C39"/>
      <c r="D39"/>
      <c r="E39"/>
      <c r="F39"/>
      <c r="G39"/>
      <c r="H39"/>
      <c r="I39"/>
      <c r="J39"/>
      <c r="K39"/>
      <c r="L39"/>
      <c r="M39"/>
      <c r="N39"/>
      <c r="O39"/>
      <c r="P39"/>
      <c r="Q39"/>
      <c r="R39"/>
      <c r="S39"/>
      <c r="T39"/>
      <c r="U39"/>
      <c r="V39"/>
      <c r="W39"/>
      <c r="X39"/>
      <c r="Y39"/>
      <c r="Z39"/>
      <c r="AA39"/>
      <c r="AB39"/>
      <c r="AC39"/>
      <c r="AD39"/>
      <c r="AE39"/>
      <c r="AF39"/>
      <c r="AG39"/>
      <c r="AH39"/>
      <c r="AI39"/>
    </row>
    <row r="40" spans="1:35" s="1" customFormat="1" x14ac:dyDescent="0.25">
      <c r="A40"/>
      <c r="B40"/>
      <c r="C40"/>
      <c r="D40"/>
      <c r="E40"/>
      <c r="F40"/>
      <c r="G40"/>
      <c r="H40"/>
      <c r="I40"/>
      <c r="J40"/>
      <c r="K40"/>
      <c r="L40"/>
      <c r="M40"/>
      <c r="N40"/>
      <c r="O40"/>
      <c r="P40"/>
      <c r="Q40"/>
      <c r="R40"/>
      <c r="S40"/>
      <c r="T40"/>
      <c r="U40"/>
      <c r="V40"/>
      <c r="W40"/>
      <c r="X40"/>
      <c r="Y40"/>
      <c r="Z40"/>
      <c r="AA40"/>
      <c r="AB40"/>
      <c r="AC40"/>
      <c r="AD40"/>
      <c r="AE40"/>
      <c r="AF40"/>
      <c r="AG40"/>
      <c r="AH40"/>
      <c r="AI40"/>
    </row>
    <row r="41" spans="1:35" s="1" customFormat="1" x14ac:dyDescent="0.25">
      <c r="A41"/>
      <c r="B41"/>
      <c r="C41"/>
      <c r="D41"/>
      <c r="E41"/>
      <c r="F41"/>
      <c r="G41"/>
      <c r="H41"/>
      <c r="I41"/>
      <c r="J41"/>
      <c r="K41"/>
      <c r="L41"/>
      <c r="M41"/>
      <c r="N41"/>
      <c r="O41"/>
      <c r="P41"/>
      <c r="Q41"/>
      <c r="R41"/>
      <c r="S41"/>
      <c r="T41"/>
      <c r="U41"/>
      <c r="V41"/>
      <c r="W41"/>
      <c r="X41"/>
      <c r="Y41"/>
      <c r="Z41"/>
      <c r="AA41"/>
      <c r="AB41"/>
      <c r="AC41"/>
      <c r="AD41"/>
      <c r="AE41"/>
      <c r="AF41"/>
      <c r="AG41"/>
      <c r="AH41"/>
      <c r="AI41"/>
    </row>
    <row r="42" spans="1:35" s="1" customFormat="1" x14ac:dyDescent="0.25">
      <c r="A42"/>
      <c r="B42"/>
      <c r="C42"/>
      <c r="D42"/>
      <c r="E42"/>
      <c r="F42"/>
      <c r="G42"/>
      <c r="H42"/>
      <c r="I42"/>
      <c r="J42"/>
      <c r="K42"/>
      <c r="L42"/>
      <c r="M42"/>
      <c r="N42"/>
      <c r="O42"/>
      <c r="P42"/>
      <c r="Q42"/>
      <c r="R42"/>
      <c r="S42"/>
      <c r="T42"/>
      <c r="U42"/>
      <c r="V42"/>
      <c r="W42"/>
      <c r="X42"/>
      <c r="Y42"/>
      <c r="Z42"/>
      <c r="AA42"/>
      <c r="AB42"/>
      <c r="AC42"/>
      <c r="AD42"/>
      <c r="AE42"/>
      <c r="AF42"/>
      <c r="AG42"/>
      <c r="AH42"/>
      <c r="AI42"/>
    </row>
    <row r="43" spans="1:35" s="1" customFormat="1" x14ac:dyDescent="0.25">
      <c r="A43"/>
      <c r="B43"/>
      <c r="C43"/>
      <c r="D43"/>
      <c r="E43"/>
      <c r="F43"/>
      <c r="G43"/>
      <c r="H43"/>
      <c r="I43"/>
      <c r="J43"/>
      <c r="K43"/>
      <c r="L43"/>
      <c r="M43"/>
      <c r="N43"/>
      <c r="O43"/>
      <c r="P43"/>
      <c r="Q43"/>
      <c r="R43"/>
      <c r="S43"/>
      <c r="T43"/>
      <c r="U43"/>
      <c r="V43"/>
      <c r="W43"/>
      <c r="X43"/>
      <c r="Y43"/>
      <c r="Z43"/>
      <c r="AA43"/>
      <c r="AB43"/>
      <c r="AC43"/>
      <c r="AD43"/>
      <c r="AE43"/>
      <c r="AF43"/>
      <c r="AG43"/>
      <c r="AH43"/>
      <c r="AI43"/>
    </row>
    <row r="44" spans="1:35" s="1" customFormat="1" x14ac:dyDescent="0.25">
      <c r="A44"/>
      <c r="B44"/>
      <c r="C44"/>
      <c r="D44"/>
      <c r="E44"/>
      <c r="F44"/>
      <c r="G44"/>
      <c r="H44"/>
      <c r="I44"/>
      <c r="J44"/>
      <c r="K44"/>
      <c r="L44"/>
      <c r="M44"/>
      <c r="N44"/>
      <c r="O44"/>
      <c r="P44"/>
      <c r="Q44"/>
      <c r="R44"/>
      <c r="S44"/>
      <c r="T44"/>
      <c r="U44"/>
      <c r="V44"/>
      <c r="W44"/>
      <c r="X44"/>
      <c r="Y44"/>
      <c r="Z44"/>
      <c r="AA44"/>
      <c r="AB44"/>
      <c r="AC44"/>
      <c r="AD44"/>
      <c r="AE44"/>
      <c r="AF44"/>
      <c r="AG44"/>
      <c r="AH44"/>
      <c r="AI44"/>
    </row>
    <row r="45" spans="1:35" s="1" customFormat="1" x14ac:dyDescent="0.25">
      <c r="A45"/>
      <c r="B45"/>
      <c r="C45"/>
      <c r="D45"/>
      <c r="E45"/>
      <c r="F45"/>
      <c r="G45"/>
      <c r="H45"/>
      <c r="I45"/>
      <c r="J45"/>
      <c r="K45"/>
      <c r="L45"/>
      <c r="M45"/>
      <c r="N45"/>
      <c r="O45"/>
      <c r="P45"/>
      <c r="Q45"/>
      <c r="R45"/>
      <c r="S45"/>
      <c r="T45"/>
      <c r="U45"/>
      <c r="V45"/>
      <c r="W45"/>
      <c r="X45"/>
      <c r="Y45"/>
      <c r="Z45"/>
      <c r="AA45"/>
      <c r="AB45"/>
      <c r="AC45"/>
      <c r="AD45"/>
      <c r="AE45"/>
      <c r="AF45"/>
      <c r="AG45"/>
      <c r="AH45"/>
      <c r="AI45"/>
    </row>
    <row r="46" spans="1:35" s="1" customFormat="1" x14ac:dyDescent="0.25">
      <c r="A46"/>
      <c r="B46"/>
      <c r="C46"/>
      <c r="D46"/>
      <c r="E46"/>
      <c r="F46"/>
      <c r="G46"/>
      <c r="H46"/>
      <c r="I46"/>
      <c r="J46"/>
      <c r="K46"/>
      <c r="L46"/>
      <c r="M46"/>
      <c r="N46"/>
      <c r="O46"/>
      <c r="P46"/>
      <c r="Q46"/>
      <c r="R46"/>
      <c r="S46"/>
      <c r="T46"/>
      <c r="U46"/>
      <c r="V46"/>
      <c r="W46"/>
      <c r="X46"/>
      <c r="Y46"/>
      <c r="Z46"/>
      <c r="AA46"/>
      <c r="AB46"/>
      <c r="AC46"/>
      <c r="AD46"/>
      <c r="AE46"/>
      <c r="AF46"/>
      <c r="AG46"/>
      <c r="AH46"/>
      <c r="AI46"/>
    </row>
    <row r="47" spans="1:35" s="1" customFormat="1" x14ac:dyDescent="0.25">
      <c r="A47"/>
      <c r="B47"/>
      <c r="C47"/>
      <c r="D47"/>
      <c r="E47"/>
      <c r="F47"/>
      <c r="G47"/>
      <c r="H47"/>
      <c r="I47"/>
      <c r="J47"/>
      <c r="K47"/>
      <c r="L47"/>
      <c r="M47"/>
      <c r="N47"/>
      <c r="O47"/>
      <c r="P47"/>
      <c r="Q47"/>
      <c r="R47"/>
      <c r="S47"/>
      <c r="T47"/>
      <c r="U47"/>
      <c r="V47"/>
      <c r="W47"/>
      <c r="X47"/>
      <c r="Y47"/>
      <c r="Z47"/>
      <c r="AA47"/>
      <c r="AB47"/>
      <c r="AC47"/>
      <c r="AD47"/>
      <c r="AE47"/>
      <c r="AF47"/>
      <c r="AG47"/>
      <c r="AH47"/>
      <c r="AI47"/>
    </row>
    <row r="48" spans="1:35" s="1" customFormat="1" x14ac:dyDescent="0.25">
      <c r="A48"/>
      <c r="B48"/>
      <c r="C48"/>
      <c r="D48"/>
      <c r="E48"/>
      <c r="F48"/>
      <c r="G48"/>
      <c r="H48"/>
      <c r="I48"/>
      <c r="J48"/>
      <c r="K48"/>
      <c r="L48"/>
      <c r="M48"/>
      <c r="N48"/>
      <c r="O48"/>
      <c r="P48"/>
      <c r="Q48"/>
      <c r="R48"/>
      <c r="S48"/>
      <c r="T48"/>
      <c r="U48"/>
      <c r="V48"/>
      <c r="W48"/>
      <c r="X48"/>
      <c r="Y48"/>
      <c r="Z48"/>
      <c r="AA48"/>
      <c r="AB48"/>
      <c r="AC48"/>
      <c r="AD48"/>
      <c r="AE48"/>
      <c r="AF48"/>
      <c r="AG48"/>
      <c r="AH48"/>
      <c r="AI48"/>
    </row>
    <row r="49" spans="1:35" s="1" customFormat="1" x14ac:dyDescent="0.25">
      <c r="A49"/>
      <c r="B49"/>
      <c r="C49"/>
      <c r="D49"/>
      <c r="E49"/>
      <c r="F49"/>
      <c r="G49"/>
      <c r="H49"/>
      <c r="I49"/>
      <c r="J49"/>
      <c r="K49"/>
      <c r="L49"/>
      <c r="M49"/>
      <c r="N49"/>
      <c r="O49"/>
      <c r="P49"/>
      <c r="Q49"/>
      <c r="R49"/>
      <c r="S49"/>
      <c r="T49"/>
      <c r="U49"/>
      <c r="V49"/>
      <c r="W49"/>
      <c r="X49"/>
      <c r="Y49"/>
      <c r="Z49"/>
      <c r="AA49"/>
      <c r="AB49"/>
      <c r="AC49"/>
      <c r="AD49"/>
      <c r="AE49"/>
      <c r="AF49"/>
      <c r="AG49"/>
      <c r="AH49"/>
      <c r="AI49"/>
    </row>
    <row r="50" spans="1:35" s="1" customFormat="1" x14ac:dyDescent="0.25">
      <c r="A50"/>
      <c r="B50"/>
      <c r="C50"/>
      <c r="D50"/>
      <c r="E50"/>
      <c r="F50"/>
      <c r="G50"/>
      <c r="H50"/>
      <c r="I50"/>
      <c r="J50"/>
      <c r="K50"/>
      <c r="L50"/>
      <c r="M50"/>
      <c r="N50"/>
      <c r="O50"/>
      <c r="P50"/>
      <c r="Q50"/>
      <c r="R50"/>
      <c r="S50"/>
      <c r="T50"/>
      <c r="U50"/>
      <c r="V50"/>
      <c r="W50"/>
      <c r="X50"/>
      <c r="Y50"/>
      <c r="Z50"/>
      <c r="AA50"/>
      <c r="AB50"/>
      <c r="AC50"/>
      <c r="AD50"/>
      <c r="AE50"/>
      <c r="AF50"/>
      <c r="AG50"/>
      <c r="AH50"/>
      <c r="AI50"/>
    </row>
    <row r="51" spans="1:35" s="1" customFormat="1" x14ac:dyDescent="0.25">
      <c r="A51"/>
      <c r="B51"/>
      <c r="C51"/>
      <c r="D51"/>
      <c r="E51"/>
      <c r="F51"/>
      <c r="G51"/>
      <c r="H51"/>
      <c r="I51"/>
      <c r="J51"/>
      <c r="K51"/>
      <c r="L51"/>
      <c r="M51"/>
      <c r="N51"/>
      <c r="O51"/>
      <c r="P51"/>
      <c r="Q51"/>
      <c r="R51"/>
      <c r="S51"/>
      <c r="T51"/>
      <c r="U51"/>
      <c r="V51"/>
      <c r="W51"/>
      <c r="X51"/>
      <c r="Y51"/>
      <c r="Z51"/>
      <c r="AA51"/>
      <c r="AB51"/>
      <c r="AC51"/>
      <c r="AD51"/>
      <c r="AE51"/>
      <c r="AF51"/>
      <c r="AG51"/>
      <c r="AH51"/>
      <c r="AI51"/>
    </row>
    <row r="52" spans="1:35" s="1" customFormat="1" x14ac:dyDescent="0.25">
      <c r="A52"/>
      <c r="B52"/>
      <c r="C52"/>
      <c r="D52"/>
      <c r="E52"/>
      <c r="F52"/>
      <c r="G52"/>
      <c r="H52"/>
      <c r="I52"/>
      <c r="J52"/>
      <c r="K52"/>
      <c r="L52"/>
      <c r="M52"/>
      <c r="N52"/>
      <c r="O52"/>
      <c r="P52"/>
      <c r="Q52"/>
      <c r="R52"/>
      <c r="S52"/>
      <c r="T52"/>
      <c r="U52"/>
      <c r="V52"/>
      <c r="W52"/>
      <c r="X52"/>
      <c r="Y52"/>
      <c r="Z52"/>
      <c r="AA52"/>
      <c r="AB52"/>
      <c r="AC52"/>
      <c r="AD52"/>
      <c r="AE52"/>
      <c r="AF52"/>
      <c r="AG52"/>
      <c r="AH52"/>
      <c r="AI52"/>
    </row>
    <row r="53" spans="1:35" s="1" customFormat="1" x14ac:dyDescent="0.25">
      <c r="A53"/>
      <c r="B53"/>
      <c r="C53"/>
      <c r="D53"/>
      <c r="E53"/>
      <c r="F53"/>
      <c r="G53"/>
      <c r="H53"/>
      <c r="I53"/>
      <c r="J53"/>
      <c r="K53"/>
      <c r="L53"/>
      <c r="M53"/>
      <c r="N53"/>
      <c r="O53"/>
      <c r="P53"/>
      <c r="Q53"/>
      <c r="R53"/>
      <c r="S53"/>
      <c r="T53"/>
      <c r="U53"/>
      <c r="V53"/>
      <c r="W53"/>
      <c r="X53"/>
      <c r="Y53"/>
      <c r="Z53"/>
      <c r="AA53"/>
      <c r="AB53"/>
      <c r="AC53"/>
      <c r="AD53"/>
      <c r="AE53"/>
      <c r="AF53"/>
      <c r="AG53"/>
      <c r="AH53"/>
      <c r="AI53"/>
    </row>
    <row r="54" spans="1:35" s="1" customFormat="1" x14ac:dyDescent="0.25">
      <c r="A54"/>
      <c r="B54"/>
      <c r="C54"/>
      <c r="D54"/>
      <c r="E54"/>
      <c r="F54"/>
      <c r="G54"/>
      <c r="H54"/>
      <c r="I54"/>
      <c r="J54"/>
      <c r="K54"/>
      <c r="L54"/>
      <c r="M54"/>
      <c r="N54"/>
      <c r="O54"/>
      <c r="P54"/>
      <c r="Q54"/>
      <c r="R54"/>
      <c r="S54"/>
      <c r="T54"/>
      <c r="U54"/>
      <c r="V54"/>
      <c r="W54"/>
      <c r="X54"/>
      <c r="Y54"/>
      <c r="Z54"/>
      <c r="AA54"/>
      <c r="AB54"/>
      <c r="AC54"/>
      <c r="AD54"/>
      <c r="AE54"/>
      <c r="AF54"/>
      <c r="AG54"/>
      <c r="AH54"/>
      <c r="AI54"/>
    </row>
    <row r="55" spans="1:35" s="1" customFormat="1" x14ac:dyDescent="0.25">
      <c r="A55"/>
      <c r="B55"/>
      <c r="C55"/>
      <c r="D55"/>
      <c r="E55"/>
      <c r="F55"/>
      <c r="G55"/>
      <c r="H55"/>
      <c r="I55"/>
      <c r="J55"/>
      <c r="K55"/>
      <c r="L55"/>
      <c r="M55"/>
      <c r="N55"/>
      <c r="O55"/>
      <c r="P55"/>
      <c r="Q55"/>
      <c r="R55"/>
      <c r="S55"/>
      <c r="T55"/>
      <c r="U55"/>
      <c r="V55"/>
      <c r="W55"/>
      <c r="X55"/>
      <c r="Y55"/>
      <c r="Z55"/>
      <c r="AA55"/>
      <c r="AB55"/>
      <c r="AC55"/>
      <c r="AD55"/>
      <c r="AE55"/>
      <c r="AF55"/>
      <c r="AG55"/>
      <c r="AH55"/>
      <c r="AI55"/>
    </row>
    <row r="56" spans="1:35" s="1" customFormat="1" x14ac:dyDescent="0.25">
      <c r="A56"/>
      <c r="B56"/>
      <c r="C56"/>
      <c r="D56"/>
      <c r="E56"/>
      <c r="F56"/>
      <c r="G56"/>
      <c r="H56"/>
      <c r="I56"/>
      <c r="J56"/>
      <c r="K56"/>
      <c r="L56"/>
      <c r="M56"/>
      <c r="N56"/>
      <c r="O56"/>
      <c r="P56"/>
      <c r="Q56"/>
      <c r="R56"/>
      <c r="S56"/>
      <c r="T56"/>
      <c r="U56"/>
      <c r="V56"/>
      <c r="W56"/>
      <c r="X56"/>
      <c r="Y56"/>
      <c r="Z56"/>
      <c r="AA56"/>
      <c r="AB56"/>
      <c r="AC56"/>
      <c r="AD56"/>
      <c r="AE56"/>
      <c r="AF56"/>
      <c r="AG56"/>
      <c r="AH56"/>
      <c r="AI56"/>
    </row>
    <row r="57" spans="1:35" s="1" customFormat="1" x14ac:dyDescent="0.25"/>
    <row r="58" spans="1:35" s="1" customFormat="1" x14ac:dyDescent="0.25"/>
    <row r="59" spans="1:35" s="1" customFormat="1" x14ac:dyDescent="0.25"/>
    <row r="60" spans="1:35" s="1" customFormat="1" x14ac:dyDescent="0.25"/>
    <row r="61" spans="1:35" s="1" customFormat="1" x14ac:dyDescent="0.25"/>
    <row r="62" spans="1:35" s="1" customFormat="1" x14ac:dyDescent="0.25"/>
    <row r="63" spans="1:35" s="1" customFormat="1" x14ac:dyDescent="0.25"/>
    <row r="64" spans="1:35"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sheetData>
  <pageMargins left="0.7" right="0.7" top="0.75" bottom="0.75" header="0.3" footer="0.3"/>
  <pageSetup orientation="portrait" verticalDpi="0"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8AEF-5395-49DB-9A7D-A847CD0067D7}">
  <dimension ref="A1:AS76"/>
  <sheetViews>
    <sheetView workbookViewId="0">
      <pane ySplit="9" topLeftCell="A10" activePane="bottomLeft" state="frozen"/>
      <selection pane="bottomLeft" activeCell="Q17" sqref="Q17"/>
    </sheetView>
  </sheetViews>
  <sheetFormatPr defaultRowHeight="15" x14ac:dyDescent="0.25"/>
  <cols>
    <col min="1" max="1" width="14" bestFit="1" customWidth="1"/>
    <col min="2" max="2" width="16.28515625" bestFit="1" customWidth="1"/>
    <col min="3" max="3" width="4.85546875" bestFit="1" customWidth="1"/>
    <col min="4" max="4" width="11.28515625" bestFit="1" customWidth="1"/>
    <col min="5" max="5" width="4.85546875" bestFit="1" customWidth="1"/>
    <col min="6" max="6" width="11.28515625" bestFit="1" customWidth="1"/>
    <col min="7" max="9" width="3.85546875" bestFit="1" customWidth="1"/>
    <col min="10" max="14" width="4.85546875" bestFit="1" customWidth="1"/>
    <col min="15" max="15" width="12.42578125" bestFit="1" customWidth="1"/>
    <col min="16" max="16" width="14.5703125" bestFit="1" customWidth="1"/>
    <col min="17" max="17" width="13.5703125" bestFit="1" customWidth="1"/>
    <col min="18" max="18" width="7.85546875" bestFit="1" customWidth="1"/>
    <col min="19" max="19" width="13.5703125" bestFit="1" customWidth="1"/>
    <col min="20" max="20" width="14.5703125" bestFit="1" customWidth="1"/>
    <col min="21" max="21" width="13.5703125" bestFit="1" customWidth="1"/>
    <col min="22" max="22" width="7.85546875" bestFit="1" customWidth="1"/>
    <col min="23" max="23" width="13.5703125" bestFit="1" customWidth="1"/>
    <col min="24" max="24" width="14.5703125" bestFit="1" customWidth="1"/>
    <col min="25" max="25" width="13.5703125" bestFit="1" customWidth="1"/>
    <col min="26" max="26" width="12.42578125" bestFit="1" customWidth="1"/>
    <col min="27" max="27" width="7.85546875" bestFit="1" customWidth="1"/>
    <col min="28" max="30" width="12.42578125" bestFit="1" customWidth="1"/>
    <col min="31" max="31" width="7.85546875" bestFit="1" customWidth="1"/>
    <col min="32" max="32" width="14.42578125" bestFit="1" customWidth="1"/>
    <col min="33" max="33" width="13.5703125" bestFit="1" customWidth="1"/>
    <col min="34" max="34" width="14.5703125" bestFit="1" customWidth="1"/>
    <col min="35" max="35" width="12.42578125" bestFit="1" customWidth="1"/>
    <col min="36" max="36" width="7.85546875" bestFit="1" customWidth="1"/>
    <col min="37" max="38" width="11.28515625" bestFit="1" customWidth="1"/>
    <col min="39" max="39" width="11.85546875" bestFit="1" customWidth="1"/>
    <col min="40" max="40" width="8.85546875" bestFit="1" customWidth="1"/>
    <col min="41" max="41" width="11.85546875" bestFit="1" customWidth="1"/>
    <col min="42" max="42" width="8.85546875" bestFit="1" customWidth="1"/>
    <col min="43" max="43" width="6.42578125" bestFit="1" customWidth="1"/>
    <col min="44" max="44" width="11.85546875" bestFit="1" customWidth="1"/>
    <col min="45" max="45" width="11.28515625" bestFit="1" customWidth="1"/>
    <col min="46" max="46" width="5.7109375" bestFit="1" customWidth="1"/>
    <col min="47" max="47" width="11.5703125" bestFit="1" customWidth="1"/>
    <col min="48" max="48" width="8.5703125" bestFit="1" customWidth="1"/>
    <col min="49" max="49" width="5.7109375" bestFit="1" customWidth="1"/>
    <col min="50" max="50" width="11.5703125" bestFit="1" customWidth="1"/>
    <col min="51" max="51" width="8.5703125" bestFit="1" customWidth="1"/>
    <col min="52" max="52" width="6.42578125" bestFit="1" customWidth="1"/>
    <col min="53" max="53" width="11.5703125" bestFit="1" customWidth="1"/>
    <col min="54" max="54" width="11.28515625" bestFit="1" customWidth="1"/>
    <col min="55" max="55" width="8.5703125" bestFit="1" customWidth="1"/>
    <col min="56" max="56" width="6.42578125" bestFit="1" customWidth="1"/>
    <col min="57" max="57" width="11.5703125" bestFit="1" customWidth="1"/>
    <col min="58" max="58" width="8.5703125" bestFit="1" customWidth="1"/>
    <col min="59" max="59" width="6.42578125" bestFit="1" customWidth="1"/>
    <col min="60" max="60" width="11.5703125" bestFit="1" customWidth="1"/>
    <col min="61" max="61" width="8.5703125" bestFit="1" customWidth="1"/>
    <col min="62" max="62" width="7.28515625" bestFit="1" customWidth="1"/>
    <col min="63" max="63" width="11.5703125" bestFit="1" customWidth="1"/>
    <col min="64" max="64" width="8.5703125" bestFit="1" customWidth="1"/>
    <col min="65" max="65" width="6.42578125" bestFit="1" customWidth="1"/>
    <col min="66" max="66" width="11.5703125" bestFit="1" customWidth="1"/>
    <col min="67" max="67" width="8.5703125" bestFit="1" customWidth="1"/>
    <col min="68" max="68" width="7.28515625" bestFit="1" customWidth="1"/>
    <col min="69" max="69" width="11.5703125" bestFit="1" customWidth="1"/>
    <col min="70" max="70" width="8.5703125" bestFit="1" customWidth="1"/>
    <col min="71" max="71" width="7.28515625" bestFit="1" customWidth="1"/>
    <col min="72" max="72" width="11.5703125" bestFit="1" customWidth="1"/>
    <col min="73" max="73" width="8.5703125" bestFit="1" customWidth="1"/>
    <col min="74" max="74" width="7.28515625" bestFit="1" customWidth="1"/>
    <col min="75" max="75" width="11.5703125" bestFit="1" customWidth="1"/>
    <col min="76" max="76" width="8.5703125" bestFit="1" customWidth="1"/>
    <col min="77" max="77" width="7.28515625" bestFit="1" customWidth="1"/>
    <col min="78" max="78" width="11.5703125" bestFit="1" customWidth="1"/>
    <col min="79" max="79" width="8.5703125" bestFit="1" customWidth="1"/>
    <col min="80" max="80" width="7.28515625" bestFit="1" customWidth="1"/>
    <col min="81" max="81" width="11.5703125" bestFit="1" customWidth="1"/>
    <col min="82" max="82" width="8.5703125" bestFit="1" customWidth="1"/>
    <col min="83" max="83" width="7.28515625" bestFit="1" customWidth="1"/>
    <col min="84" max="84" width="11.5703125" bestFit="1" customWidth="1"/>
    <col min="85" max="85" width="8.5703125" bestFit="1" customWidth="1"/>
    <col min="86" max="86" width="6.42578125" bestFit="1" customWidth="1"/>
    <col min="87" max="87" width="11.5703125" bestFit="1" customWidth="1"/>
    <col min="88" max="88" width="8.140625" bestFit="1" customWidth="1"/>
    <col min="89" max="89" width="11.140625" bestFit="1" customWidth="1"/>
    <col min="90" max="90" width="11.28515625" bestFit="1" customWidth="1"/>
    <col min="91" max="91" width="8.140625" bestFit="1" customWidth="1"/>
    <col min="92" max="92" width="11.140625" bestFit="1" customWidth="1"/>
    <col min="93" max="93" width="11.28515625" bestFit="1" customWidth="1"/>
    <col min="94" max="94" width="8.140625" bestFit="1" customWidth="1"/>
    <col min="95" max="95" width="11.140625" bestFit="1" customWidth="1"/>
    <col min="96" max="96" width="11.28515625" bestFit="1" customWidth="1"/>
    <col min="97" max="97" width="8.140625" bestFit="1" customWidth="1"/>
    <col min="98" max="98" width="11.140625" bestFit="1" customWidth="1"/>
    <col min="99" max="100" width="11.28515625" bestFit="1" customWidth="1"/>
    <col min="101" max="101" width="17.5703125" bestFit="1" customWidth="1"/>
    <col min="102" max="102" width="17.7109375" bestFit="1" customWidth="1"/>
    <col min="103" max="103" width="11.140625" bestFit="1" customWidth="1"/>
    <col min="104" max="104" width="24" bestFit="1" customWidth="1"/>
    <col min="105" max="105" width="17.5703125" bestFit="1" customWidth="1"/>
    <col min="106" max="106" width="17.7109375" bestFit="1" customWidth="1"/>
    <col min="107" max="107" width="11.140625" bestFit="1" customWidth="1"/>
    <col min="108" max="108" width="24" bestFit="1" customWidth="1"/>
    <col min="109" max="109" width="17.5703125" bestFit="1" customWidth="1"/>
    <col min="110" max="110" width="17.7109375" bestFit="1" customWidth="1"/>
    <col min="111" max="111" width="11.140625" bestFit="1" customWidth="1"/>
    <col min="112" max="112" width="24" bestFit="1" customWidth="1"/>
    <col min="113" max="113" width="17.5703125" bestFit="1" customWidth="1"/>
    <col min="114" max="114" width="17.7109375" bestFit="1" customWidth="1"/>
    <col min="115" max="115" width="11.140625" bestFit="1" customWidth="1"/>
    <col min="116" max="116" width="24" bestFit="1" customWidth="1"/>
    <col min="117" max="117" width="17.5703125" bestFit="1" customWidth="1"/>
    <col min="118" max="118" width="17.7109375" bestFit="1" customWidth="1"/>
    <col min="119" max="119" width="11.140625" bestFit="1" customWidth="1"/>
    <col min="120" max="120" width="24" bestFit="1" customWidth="1"/>
    <col min="121" max="121" width="17.5703125" bestFit="1" customWidth="1"/>
    <col min="122" max="122" width="17.7109375" bestFit="1" customWidth="1"/>
    <col min="123" max="123" width="11.140625" bestFit="1" customWidth="1"/>
    <col min="124" max="124" width="24" bestFit="1" customWidth="1"/>
    <col min="125" max="125" width="17.5703125" bestFit="1" customWidth="1"/>
    <col min="126" max="126" width="17.7109375" bestFit="1" customWidth="1"/>
    <col min="127" max="127" width="11.140625" bestFit="1" customWidth="1"/>
    <col min="128" max="128" width="24" bestFit="1" customWidth="1"/>
    <col min="129" max="129" width="17.5703125" bestFit="1" customWidth="1"/>
    <col min="130" max="130" width="17.7109375" bestFit="1" customWidth="1"/>
    <col min="131" max="131" width="11.140625" bestFit="1" customWidth="1"/>
    <col min="132" max="132" width="23.5703125" bestFit="1" customWidth="1"/>
    <col min="133" max="133" width="17" bestFit="1" customWidth="1"/>
    <col min="134" max="134" width="22.7109375" bestFit="1" customWidth="1"/>
    <col min="135" max="135" width="16.140625" bestFit="1" customWidth="1"/>
    <col min="136" max="136" width="11.140625" bestFit="1" customWidth="1"/>
    <col min="137" max="138" width="24" bestFit="1" customWidth="1"/>
    <col min="139" max="139" width="17.5703125" bestFit="1" customWidth="1"/>
    <col min="140" max="141" width="17.7109375" bestFit="1" customWidth="1"/>
    <col min="142" max="142" width="11.140625" bestFit="1" customWidth="1"/>
    <col min="143" max="144" width="24" bestFit="1" customWidth="1"/>
    <col min="145" max="145" width="17.5703125" bestFit="1" customWidth="1"/>
    <col min="146" max="147" width="17.7109375" bestFit="1" customWidth="1"/>
    <col min="148" max="148" width="11.140625" bestFit="1" customWidth="1"/>
    <col min="149" max="150" width="24" bestFit="1" customWidth="1"/>
    <col min="151" max="151" width="17.5703125" bestFit="1" customWidth="1"/>
    <col min="152" max="153" width="17.7109375" bestFit="1" customWidth="1"/>
    <col min="154" max="154" width="11.140625" bestFit="1" customWidth="1"/>
    <col min="155" max="156" width="24" bestFit="1" customWidth="1"/>
    <col min="157" max="157" width="17.5703125" bestFit="1" customWidth="1"/>
    <col min="158" max="159" width="17.7109375" bestFit="1" customWidth="1"/>
    <col min="160" max="160" width="11.140625" bestFit="1" customWidth="1"/>
    <col min="161" max="162" width="24" bestFit="1" customWidth="1"/>
    <col min="163" max="163" width="17.5703125" bestFit="1" customWidth="1"/>
    <col min="164" max="165" width="17.7109375" bestFit="1" customWidth="1"/>
    <col min="166" max="166" width="11.140625" bestFit="1" customWidth="1"/>
    <col min="167" max="168" width="24" bestFit="1" customWidth="1"/>
    <col min="169" max="169" width="17.5703125" bestFit="1" customWidth="1"/>
    <col min="170" max="171" width="17.7109375" bestFit="1" customWidth="1"/>
    <col min="172" max="172" width="11.140625" bestFit="1" customWidth="1"/>
    <col min="173" max="174" width="24" bestFit="1" customWidth="1"/>
    <col min="175" max="175" width="17.5703125" bestFit="1" customWidth="1"/>
    <col min="176" max="177" width="17.7109375" bestFit="1" customWidth="1"/>
    <col min="178" max="178" width="11.140625" bestFit="1" customWidth="1"/>
    <col min="179" max="180" width="24" bestFit="1" customWidth="1"/>
    <col min="181" max="181" width="17.5703125" bestFit="1" customWidth="1"/>
    <col min="182" max="183" width="17.7109375" bestFit="1" customWidth="1"/>
    <col min="184" max="184" width="11.140625" bestFit="1" customWidth="1"/>
    <col min="185" max="186" width="24" bestFit="1" customWidth="1"/>
    <col min="187" max="187" width="17.5703125" bestFit="1" customWidth="1"/>
    <col min="188" max="189" width="17.7109375" bestFit="1" customWidth="1"/>
    <col min="190" max="190" width="11.140625" bestFit="1" customWidth="1"/>
    <col min="191" max="192" width="24" bestFit="1" customWidth="1"/>
    <col min="193" max="193" width="17.5703125" bestFit="1" customWidth="1"/>
    <col min="194" max="195" width="17.7109375" bestFit="1" customWidth="1"/>
    <col min="196" max="196" width="11.140625" bestFit="1" customWidth="1"/>
    <col min="197" max="198" width="23.5703125" bestFit="1" customWidth="1"/>
    <col min="199" max="199" width="17" bestFit="1" customWidth="1"/>
    <col min="200" max="201" width="22.7109375" bestFit="1" customWidth="1"/>
    <col min="202" max="202" width="16.140625" bestFit="1" customWidth="1"/>
    <col min="203" max="204" width="17.7109375" bestFit="1" customWidth="1"/>
    <col min="205" max="205" width="11.140625" bestFit="1" customWidth="1"/>
    <col min="206" max="208" width="24" bestFit="1" customWidth="1"/>
    <col min="209" max="209" width="17.5703125" bestFit="1" customWidth="1"/>
    <col min="210" max="212" width="17.7109375" bestFit="1" customWidth="1"/>
    <col min="213" max="213" width="11.140625" bestFit="1" customWidth="1"/>
    <col min="214" max="216" width="24" bestFit="1" customWidth="1"/>
    <col min="217" max="217" width="17.5703125" bestFit="1" customWidth="1"/>
    <col min="218" max="220" width="17.7109375" bestFit="1" customWidth="1"/>
    <col min="221" max="221" width="11.140625" bestFit="1" customWidth="1"/>
    <col min="222" max="224" width="24" bestFit="1" customWidth="1"/>
    <col min="225" max="225" width="17.5703125" bestFit="1" customWidth="1"/>
    <col min="226" max="228" width="17.7109375" bestFit="1" customWidth="1"/>
    <col min="229" max="229" width="11.140625" bestFit="1" customWidth="1"/>
    <col min="230" max="232" width="24" bestFit="1" customWidth="1"/>
    <col min="233" max="233" width="17.5703125" bestFit="1" customWidth="1"/>
    <col min="234" max="236" width="17.7109375" bestFit="1" customWidth="1"/>
    <col min="237" max="237" width="11.140625" bestFit="1" customWidth="1"/>
    <col min="238" max="240" width="24" bestFit="1" customWidth="1"/>
    <col min="241" max="241" width="17.5703125" bestFit="1" customWidth="1"/>
    <col min="242" max="244" width="17.7109375" bestFit="1" customWidth="1"/>
    <col min="245" max="245" width="11.140625" bestFit="1" customWidth="1"/>
    <col min="246" max="248" width="24" bestFit="1" customWidth="1"/>
    <col min="249" max="249" width="17.5703125" bestFit="1" customWidth="1"/>
    <col min="250" max="252" width="17.7109375" bestFit="1" customWidth="1"/>
    <col min="253" max="253" width="11.140625" bestFit="1" customWidth="1"/>
    <col min="254" max="256" width="24" bestFit="1" customWidth="1"/>
    <col min="257" max="257" width="17.5703125" bestFit="1" customWidth="1"/>
    <col min="258" max="260" width="17.7109375" bestFit="1" customWidth="1"/>
    <col min="261" max="261" width="11.140625" bestFit="1" customWidth="1"/>
    <col min="262" max="264" width="23.5703125" bestFit="1" customWidth="1"/>
    <col min="265" max="265" width="17" bestFit="1" customWidth="1"/>
    <col min="266" max="268" width="22.7109375" bestFit="1" customWidth="1"/>
    <col min="269" max="269" width="16.140625" bestFit="1" customWidth="1"/>
  </cols>
  <sheetData>
    <row r="1" spans="1:4" s="1" customFormat="1" x14ac:dyDescent="0.25"/>
    <row r="2" spans="1:4" s="1" customFormat="1" x14ac:dyDescent="0.25"/>
    <row r="3" spans="1:4" s="1" customFormat="1" x14ac:dyDescent="0.25"/>
    <row r="4" spans="1:4" s="1" customFormat="1" x14ac:dyDescent="0.25"/>
    <row r="5" spans="1:4" s="1" customFormat="1" x14ac:dyDescent="0.25"/>
    <row r="6" spans="1:4" s="1" customFormat="1" x14ac:dyDescent="0.25"/>
    <row r="7" spans="1:4" s="1" customFormat="1" x14ac:dyDescent="0.25"/>
    <row r="8" spans="1:4" s="1" customFormat="1" x14ac:dyDescent="0.25"/>
    <row r="9" spans="1:4" s="1" customFormat="1" ht="24" customHeight="1" x14ac:dyDescent="0.25"/>
    <row r="10" spans="1:4" s="1" customFormat="1" x14ac:dyDescent="0.25"/>
    <row r="11" spans="1:4" x14ac:dyDescent="0.25">
      <c r="A11" s="41" t="s">
        <v>101</v>
      </c>
      <c r="B11" s="41" t="s">
        <v>43</v>
      </c>
    </row>
    <row r="12" spans="1:4" x14ac:dyDescent="0.25">
      <c r="B12">
        <v>1</v>
      </c>
      <c r="C12">
        <v>12</v>
      </c>
      <c r="D12" t="s">
        <v>37</v>
      </c>
    </row>
    <row r="13" spans="1:4" x14ac:dyDescent="0.25">
      <c r="A13" s="41" t="s">
        <v>36</v>
      </c>
    </row>
    <row r="14" spans="1:4" x14ac:dyDescent="0.25">
      <c r="A14" s="42" t="s">
        <v>4</v>
      </c>
      <c r="B14" s="143">
        <v>1</v>
      </c>
      <c r="C14" s="143">
        <v>3</v>
      </c>
      <c r="D14" s="143">
        <v>4</v>
      </c>
    </row>
    <row r="15" spans="1:4" x14ac:dyDescent="0.25">
      <c r="A15" s="42" t="s">
        <v>28</v>
      </c>
      <c r="B15" s="143">
        <v>6</v>
      </c>
      <c r="C15" s="143">
        <v>1</v>
      </c>
      <c r="D15" s="143">
        <v>7</v>
      </c>
    </row>
    <row r="16" spans="1:4" x14ac:dyDescent="0.25">
      <c r="A16" s="42" t="s">
        <v>2</v>
      </c>
      <c r="B16" s="143">
        <v>2</v>
      </c>
      <c r="C16" s="143">
        <v>5</v>
      </c>
      <c r="D16" s="143">
        <v>7</v>
      </c>
    </row>
    <row r="17" spans="1:45" x14ac:dyDescent="0.25">
      <c r="A17" s="42" t="s">
        <v>47</v>
      </c>
      <c r="B17" s="143"/>
      <c r="C17" s="143">
        <v>1</v>
      </c>
      <c r="D17" s="143">
        <v>1</v>
      </c>
    </row>
    <row r="18" spans="1:45" x14ac:dyDescent="0.25">
      <c r="A18" s="42" t="s">
        <v>37</v>
      </c>
      <c r="B18" s="143">
        <v>9</v>
      </c>
      <c r="C18" s="143">
        <v>10</v>
      </c>
      <c r="D18" s="143">
        <v>19</v>
      </c>
    </row>
    <row r="20" spans="1:45" s="1" customFormat="1"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1" customFormat="1" x14ac:dyDescent="0.2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s="1" customForma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row>
    <row r="23" spans="1:45" s="1" customFormat="1" x14ac:dyDescent="0.25">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s="1" customFormat="1"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row>
    <row r="25" spans="1:45" s="1" customForma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s="1" customFormat="1"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row>
    <row r="27" spans="1:45" s="1" customFormat="1"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s="1" customFormat="1"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row>
    <row r="29" spans="1:45" s="1" customFormat="1"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row>
    <row r="30" spans="1:45" s="1" customFormat="1" x14ac:dyDescent="0.25">
      <c r="A30"/>
      <c r="B30"/>
      <c r="C30"/>
      <c r="D30"/>
      <c r="E30"/>
      <c r="F30"/>
      <c r="G30"/>
      <c r="H30"/>
      <c r="I30"/>
      <c r="J30"/>
      <c r="K30"/>
      <c r="L30"/>
      <c r="M30"/>
      <c r="N30"/>
      <c r="O30"/>
      <c r="P30"/>
      <c r="Q30"/>
      <c r="R30"/>
      <c r="S30"/>
      <c r="T30"/>
      <c r="U30"/>
      <c r="V30"/>
      <c r="W30"/>
      <c r="X30"/>
      <c r="Y30"/>
      <c r="Z30"/>
      <c r="AA30"/>
      <c r="AB30"/>
      <c r="AC30"/>
      <c r="AD30"/>
      <c r="AE30"/>
      <c r="AF30"/>
      <c r="AG30"/>
      <c r="AH30"/>
      <c r="AI30"/>
    </row>
    <row r="31" spans="1:45" s="1" customFormat="1" x14ac:dyDescent="0.25">
      <c r="A31"/>
      <c r="B31"/>
      <c r="C31"/>
      <c r="D31"/>
      <c r="E31"/>
      <c r="F31"/>
      <c r="G31"/>
      <c r="H31"/>
      <c r="I31"/>
      <c r="J31"/>
      <c r="K31"/>
      <c r="L31"/>
      <c r="M31"/>
      <c r="N31"/>
      <c r="O31"/>
      <c r="P31"/>
      <c r="Q31"/>
      <c r="R31"/>
      <c r="S31"/>
      <c r="T31"/>
      <c r="U31"/>
      <c r="V31"/>
      <c r="W31"/>
      <c r="X31"/>
      <c r="Y31"/>
      <c r="Z31"/>
      <c r="AA31"/>
      <c r="AB31"/>
      <c r="AC31"/>
      <c r="AD31"/>
      <c r="AE31"/>
      <c r="AF31"/>
      <c r="AG31"/>
      <c r="AH31"/>
      <c r="AI31"/>
    </row>
    <row r="32" spans="1:45" s="1" customFormat="1" x14ac:dyDescent="0.25">
      <c r="A32"/>
      <c r="B32"/>
      <c r="C32"/>
      <c r="D32"/>
      <c r="E32"/>
      <c r="F32"/>
      <c r="G32"/>
      <c r="H32"/>
      <c r="I32"/>
      <c r="J32"/>
      <c r="K32"/>
      <c r="L32"/>
      <c r="M32"/>
      <c r="N32"/>
      <c r="O32"/>
      <c r="P32"/>
      <c r="Q32"/>
      <c r="R32"/>
      <c r="S32"/>
      <c r="T32"/>
      <c r="U32"/>
      <c r="V32"/>
      <c r="W32"/>
      <c r="X32"/>
      <c r="Y32"/>
      <c r="Z32"/>
      <c r="AA32"/>
      <c r="AB32"/>
      <c r="AC32"/>
      <c r="AD32"/>
      <c r="AE32"/>
      <c r="AF32"/>
      <c r="AG32"/>
      <c r="AH32"/>
      <c r="AI32"/>
    </row>
    <row r="33" spans="1:35" s="1" customFormat="1" x14ac:dyDescent="0.25">
      <c r="A33"/>
      <c r="B33"/>
      <c r="C33"/>
      <c r="D33"/>
      <c r="E33"/>
      <c r="F33"/>
      <c r="G33"/>
      <c r="H33"/>
      <c r="I33"/>
      <c r="J33"/>
      <c r="K33"/>
      <c r="L33"/>
      <c r="M33"/>
      <c r="N33"/>
      <c r="O33"/>
      <c r="P33"/>
      <c r="Q33"/>
      <c r="R33"/>
      <c r="S33"/>
      <c r="T33"/>
      <c r="U33"/>
      <c r="V33"/>
      <c r="W33"/>
      <c r="X33"/>
      <c r="Y33"/>
      <c r="Z33"/>
      <c r="AA33"/>
      <c r="AB33"/>
      <c r="AC33"/>
      <c r="AD33"/>
      <c r="AE33"/>
      <c r="AF33"/>
      <c r="AG33"/>
      <c r="AH33"/>
      <c r="AI33"/>
    </row>
    <row r="34" spans="1:35" s="1" customFormat="1" x14ac:dyDescent="0.25">
      <c r="A34"/>
      <c r="B34"/>
      <c r="C34"/>
      <c r="D34"/>
      <c r="E34"/>
      <c r="F34"/>
      <c r="G34"/>
      <c r="H34"/>
      <c r="I34"/>
      <c r="J34"/>
      <c r="K34"/>
      <c r="L34"/>
      <c r="M34"/>
      <c r="N34"/>
      <c r="O34"/>
      <c r="P34"/>
      <c r="Q34"/>
      <c r="R34"/>
      <c r="S34"/>
      <c r="T34"/>
      <c r="U34"/>
      <c r="V34"/>
      <c r="W34"/>
      <c r="X34"/>
      <c r="Y34"/>
      <c r="Z34"/>
      <c r="AA34"/>
      <c r="AB34"/>
      <c r="AC34"/>
      <c r="AD34"/>
      <c r="AE34"/>
      <c r="AF34"/>
      <c r="AG34"/>
      <c r="AH34"/>
      <c r="AI34"/>
    </row>
    <row r="35" spans="1:35" s="1" customFormat="1" x14ac:dyDescent="0.25">
      <c r="A35"/>
      <c r="B35"/>
      <c r="C35"/>
      <c r="D35"/>
      <c r="E35"/>
      <c r="F35"/>
      <c r="G35"/>
      <c r="H35"/>
      <c r="I35"/>
      <c r="J35"/>
      <c r="K35"/>
      <c r="L35"/>
      <c r="M35"/>
      <c r="N35"/>
      <c r="O35"/>
      <c r="P35"/>
      <c r="Q35"/>
      <c r="R35"/>
      <c r="S35"/>
      <c r="T35"/>
      <c r="U35"/>
      <c r="V35"/>
      <c r="W35"/>
      <c r="X35"/>
      <c r="Y35"/>
      <c r="Z35"/>
      <c r="AA35"/>
      <c r="AB35"/>
      <c r="AC35"/>
      <c r="AD35"/>
      <c r="AE35"/>
      <c r="AF35"/>
      <c r="AG35"/>
      <c r="AH35"/>
      <c r="AI35"/>
    </row>
    <row r="36" spans="1:35" s="1" customFormat="1" x14ac:dyDescent="0.25">
      <c r="A36"/>
      <c r="B36"/>
      <c r="C36"/>
      <c r="D36"/>
      <c r="E36"/>
      <c r="F36"/>
      <c r="G36"/>
      <c r="H36"/>
      <c r="I36"/>
      <c r="J36"/>
      <c r="K36"/>
      <c r="L36"/>
      <c r="M36"/>
      <c r="N36"/>
      <c r="O36"/>
      <c r="P36"/>
      <c r="Q36"/>
      <c r="R36"/>
      <c r="S36"/>
      <c r="T36"/>
      <c r="U36"/>
      <c r="V36"/>
      <c r="W36"/>
      <c r="X36"/>
      <c r="Y36"/>
      <c r="Z36"/>
      <c r="AA36"/>
      <c r="AB36"/>
      <c r="AC36"/>
      <c r="AD36"/>
      <c r="AE36"/>
      <c r="AF36"/>
      <c r="AG36"/>
      <c r="AH36"/>
      <c r="AI36"/>
    </row>
    <row r="37" spans="1:35" s="1" customFormat="1" x14ac:dyDescent="0.25">
      <c r="A37"/>
      <c r="B37"/>
      <c r="C37"/>
      <c r="D37"/>
      <c r="E37"/>
      <c r="F37"/>
      <c r="G37"/>
      <c r="H37"/>
      <c r="I37"/>
      <c r="J37"/>
      <c r="K37"/>
      <c r="L37"/>
      <c r="M37"/>
      <c r="N37"/>
      <c r="O37"/>
      <c r="P37"/>
      <c r="Q37"/>
      <c r="R37"/>
      <c r="S37"/>
      <c r="T37"/>
      <c r="U37"/>
      <c r="V37"/>
      <c r="W37"/>
      <c r="X37"/>
      <c r="Y37"/>
      <c r="Z37"/>
      <c r="AA37"/>
      <c r="AB37"/>
      <c r="AC37"/>
      <c r="AD37"/>
      <c r="AE37"/>
      <c r="AF37"/>
      <c r="AG37"/>
      <c r="AH37"/>
      <c r="AI37"/>
    </row>
    <row r="38" spans="1:35" s="1" customFormat="1" x14ac:dyDescent="0.25">
      <c r="A38"/>
      <c r="B38"/>
      <c r="C38"/>
      <c r="D38"/>
      <c r="E38"/>
      <c r="F38"/>
      <c r="G38"/>
      <c r="H38"/>
      <c r="I38"/>
      <c r="J38"/>
      <c r="K38"/>
      <c r="L38"/>
      <c r="M38"/>
      <c r="N38"/>
      <c r="O38"/>
      <c r="P38"/>
      <c r="Q38"/>
      <c r="R38"/>
      <c r="S38"/>
      <c r="T38"/>
      <c r="U38"/>
      <c r="V38"/>
      <c r="W38"/>
      <c r="X38"/>
      <c r="Y38"/>
      <c r="Z38"/>
      <c r="AA38"/>
      <c r="AB38"/>
      <c r="AC38"/>
      <c r="AD38"/>
      <c r="AE38"/>
      <c r="AF38"/>
      <c r="AG38"/>
      <c r="AH38"/>
      <c r="AI38"/>
    </row>
    <row r="39" spans="1:35" s="1" customFormat="1" x14ac:dyDescent="0.25">
      <c r="A39"/>
      <c r="B39"/>
      <c r="C39"/>
      <c r="D39"/>
      <c r="E39"/>
      <c r="F39"/>
      <c r="G39"/>
      <c r="H39"/>
      <c r="I39"/>
      <c r="J39"/>
      <c r="K39"/>
      <c r="L39"/>
      <c r="M39"/>
      <c r="N39"/>
      <c r="O39"/>
      <c r="P39"/>
      <c r="Q39"/>
      <c r="R39"/>
      <c r="S39"/>
      <c r="T39"/>
      <c r="U39"/>
      <c r="V39"/>
      <c r="W39"/>
      <c r="X39"/>
      <c r="Y39"/>
      <c r="Z39"/>
      <c r="AA39"/>
      <c r="AB39"/>
      <c r="AC39"/>
      <c r="AD39"/>
      <c r="AE39"/>
      <c r="AF39"/>
      <c r="AG39"/>
      <c r="AH39"/>
      <c r="AI39"/>
    </row>
    <row r="40" spans="1:35" s="1" customFormat="1" x14ac:dyDescent="0.25">
      <c r="A40"/>
      <c r="B40"/>
      <c r="C40"/>
      <c r="D40"/>
      <c r="E40"/>
      <c r="F40"/>
      <c r="G40"/>
      <c r="H40"/>
      <c r="I40"/>
      <c r="J40"/>
      <c r="K40"/>
      <c r="L40"/>
      <c r="M40"/>
      <c r="N40"/>
      <c r="O40"/>
      <c r="P40"/>
      <c r="Q40"/>
      <c r="R40"/>
      <c r="S40"/>
      <c r="T40"/>
      <c r="U40"/>
      <c r="V40"/>
      <c r="W40"/>
      <c r="X40"/>
      <c r="Y40"/>
      <c r="Z40"/>
      <c r="AA40"/>
      <c r="AB40"/>
      <c r="AC40"/>
      <c r="AD40"/>
      <c r="AE40"/>
      <c r="AF40"/>
      <c r="AG40"/>
      <c r="AH40"/>
      <c r="AI40"/>
    </row>
    <row r="41" spans="1:35" s="1" customFormat="1" x14ac:dyDescent="0.25">
      <c r="A41"/>
      <c r="B41"/>
      <c r="C41"/>
      <c r="D41"/>
      <c r="E41"/>
      <c r="F41"/>
      <c r="G41"/>
      <c r="H41"/>
      <c r="I41"/>
      <c r="J41"/>
      <c r="K41"/>
      <c r="L41"/>
      <c r="M41"/>
      <c r="N41"/>
      <c r="O41"/>
      <c r="P41"/>
      <c r="Q41"/>
      <c r="R41"/>
      <c r="S41"/>
      <c r="T41"/>
      <c r="U41"/>
      <c r="V41"/>
      <c r="W41"/>
      <c r="X41"/>
      <c r="Y41"/>
      <c r="Z41"/>
      <c r="AA41"/>
      <c r="AB41"/>
      <c r="AC41"/>
      <c r="AD41"/>
      <c r="AE41"/>
      <c r="AF41"/>
      <c r="AG41"/>
      <c r="AH41"/>
      <c r="AI41"/>
    </row>
    <row r="42" spans="1:35" s="1" customFormat="1" x14ac:dyDescent="0.25">
      <c r="A42"/>
      <c r="B42"/>
      <c r="C42"/>
      <c r="D42"/>
      <c r="E42"/>
      <c r="F42"/>
      <c r="G42"/>
      <c r="H42"/>
      <c r="I42"/>
      <c r="J42"/>
      <c r="K42"/>
      <c r="L42"/>
      <c r="M42"/>
      <c r="N42"/>
      <c r="O42"/>
      <c r="P42"/>
      <c r="Q42"/>
      <c r="R42"/>
      <c r="S42"/>
      <c r="T42"/>
      <c r="U42"/>
      <c r="V42"/>
      <c r="W42"/>
      <c r="X42"/>
      <c r="Y42"/>
      <c r="Z42"/>
      <c r="AA42"/>
      <c r="AB42"/>
      <c r="AC42"/>
      <c r="AD42"/>
      <c r="AE42"/>
      <c r="AF42"/>
      <c r="AG42"/>
      <c r="AH42"/>
      <c r="AI42"/>
    </row>
    <row r="43" spans="1:35" s="1" customFormat="1" x14ac:dyDescent="0.25">
      <c r="A43"/>
      <c r="B43"/>
      <c r="C43"/>
      <c r="D43"/>
      <c r="E43"/>
      <c r="F43"/>
      <c r="G43"/>
      <c r="H43"/>
      <c r="I43"/>
      <c r="J43"/>
      <c r="K43"/>
      <c r="L43"/>
      <c r="M43"/>
      <c r="N43"/>
      <c r="O43"/>
      <c r="P43"/>
      <c r="Q43"/>
      <c r="R43"/>
      <c r="S43"/>
      <c r="T43"/>
      <c r="U43"/>
      <c r="V43"/>
      <c r="W43"/>
      <c r="X43"/>
      <c r="Y43"/>
      <c r="Z43"/>
      <c r="AA43"/>
      <c r="AB43"/>
      <c r="AC43"/>
      <c r="AD43"/>
      <c r="AE43"/>
      <c r="AF43"/>
      <c r="AG43"/>
      <c r="AH43"/>
      <c r="AI43"/>
    </row>
    <row r="44" spans="1:35" s="1" customFormat="1" x14ac:dyDescent="0.25">
      <c r="A44"/>
      <c r="B44"/>
      <c r="C44"/>
      <c r="D44"/>
      <c r="E44"/>
      <c r="F44"/>
      <c r="G44"/>
      <c r="H44"/>
      <c r="I44"/>
      <c r="J44"/>
      <c r="K44"/>
      <c r="L44"/>
      <c r="M44"/>
      <c r="N44"/>
      <c r="O44"/>
      <c r="P44"/>
      <c r="Q44"/>
      <c r="R44"/>
      <c r="S44"/>
      <c r="T44"/>
      <c r="U44"/>
      <c r="V44"/>
      <c r="W44"/>
      <c r="X44"/>
      <c r="Y44"/>
      <c r="Z44"/>
      <c r="AA44"/>
      <c r="AB44"/>
      <c r="AC44"/>
      <c r="AD44"/>
      <c r="AE44"/>
      <c r="AF44"/>
      <c r="AG44"/>
      <c r="AH44"/>
      <c r="AI44"/>
    </row>
    <row r="45" spans="1:35" s="1" customFormat="1" x14ac:dyDescent="0.25">
      <c r="A45"/>
      <c r="B45"/>
      <c r="C45"/>
      <c r="D45"/>
      <c r="E45"/>
      <c r="F45"/>
      <c r="G45"/>
      <c r="H45"/>
      <c r="I45"/>
      <c r="J45"/>
      <c r="K45"/>
      <c r="L45"/>
      <c r="M45"/>
      <c r="N45"/>
      <c r="O45"/>
      <c r="P45"/>
      <c r="Q45"/>
      <c r="R45"/>
      <c r="S45"/>
      <c r="T45"/>
      <c r="U45"/>
      <c r="V45"/>
      <c r="W45"/>
      <c r="X45"/>
      <c r="Y45"/>
      <c r="Z45"/>
      <c r="AA45"/>
      <c r="AB45"/>
      <c r="AC45"/>
      <c r="AD45"/>
      <c r="AE45"/>
      <c r="AF45"/>
      <c r="AG45"/>
      <c r="AH45"/>
      <c r="AI45"/>
    </row>
    <row r="46" spans="1:35" s="1" customFormat="1" x14ac:dyDescent="0.25">
      <c r="A46"/>
      <c r="B46"/>
      <c r="C46"/>
      <c r="D46"/>
      <c r="E46"/>
      <c r="F46"/>
      <c r="G46"/>
      <c r="H46"/>
      <c r="I46"/>
      <c r="J46"/>
      <c r="K46"/>
      <c r="L46"/>
      <c r="M46"/>
      <c r="N46"/>
      <c r="O46"/>
      <c r="P46"/>
      <c r="Q46"/>
      <c r="R46"/>
      <c r="S46"/>
      <c r="T46"/>
      <c r="U46"/>
      <c r="V46"/>
      <c r="W46"/>
      <c r="X46"/>
      <c r="Y46"/>
      <c r="Z46"/>
      <c r="AA46"/>
      <c r="AB46"/>
      <c r="AC46"/>
      <c r="AD46"/>
      <c r="AE46"/>
      <c r="AF46"/>
      <c r="AG46"/>
      <c r="AH46"/>
      <c r="AI46"/>
    </row>
    <row r="47" spans="1:35" s="1" customFormat="1" x14ac:dyDescent="0.25">
      <c r="A47"/>
      <c r="B47"/>
      <c r="C47"/>
      <c r="D47"/>
      <c r="E47"/>
      <c r="F47"/>
      <c r="G47"/>
      <c r="H47"/>
      <c r="I47"/>
      <c r="J47"/>
      <c r="K47"/>
      <c r="L47"/>
      <c r="M47"/>
      <c r="N47"/>
      <c r="O47"/>
      <c r="P47"/>
      <c r="Q47"/>
      <c r="R47"/>
      <c r="S47"/>
      <c r="T47"/>
      <c r="U47"/>
      <c r="V47"/>
      <c r="W47"/>
      <c r="X47"/>
      <c r="Y47"/>
      <c r="Z47"/>
      <c r="AA47"/>
      <c r="AB47"/>
      <c r="AC47"/>
      <c r="AD47"/>
      <c r="AE47"/>
      <c r="AF47"/>
      <c r="AG47"/>
      <c r="AH47"/>
      <c r="AI47"/>
    </row>
    <row r="48" spans="1:35" s="1" customFormat="1" x14ac:dyDescent="0.25">
      <c r="A48"/>
      <c r="B48"/>
      <c r="C48"/>
      <c r="D48"/>
      <c r="E48"/>
      <c r="F48"/>
      <c r="G48"/>
      <c r="H48"/>
      <c r="I48"/>
      <c r="J48"/>
      <c r="K48"/>
      <c r="L48"/>
      <c r="M48"/>
      <c r="N48"/>
      <c r="O48"/>
      <c r="P48"/>
      <c r="Q48"/>
      <c r="R48"/>
      <c r="S48"/>
      <c r="T48"/>
      <c r="U48"/>
      <c r="V48"/>
      <c r="W48"/>
      <c r="X48"/>
      <c r="Y48"/>
      <c r="Z48"/>
      <c r="AA48"/>
      <c r="AB48"/>
      <c r="AC48"/>
      <c r="AD48"/>
      <c r="AE48"/>
      <c r="AF48"/>
      <c r="AG48"/>
      <c r="AH48"/>
      <c r="AI48"/>
    </row>
    <row r="49" spans="1:35" s="1" customFormat="1" x14ac:dyDescent="0.25">
      <c r="A49"/>
      <c r="B49"/>
      <c r="C49"/>
      <c r="D49"/>
      <c r="E49"/>
      <c r="F49"/>
      <c r="G49"/>
      <c r="H49"/>
      <c r="I49"/>
      <c r="J49"/>
      <c r="K49"/>
      <c r="L49"/>
      <c r="M49"/>
      <c r="N49"/>
      <c r="O49"/>
      <c r="P49"/>
      <c r="Q49"/>
      <c r="R49"/>
      <c r="S49"/>
      <c r="T49"/>
      <c r="U49"/>
      <c r="V49"/>
      <c r="W49"/>
      <c r="X49"/>
      <c r="Y49"/>
      <c r="Z49"/>
      <c r="AA49"/>
      <c r="AB49"/>
      <c r="AC49"/>
      <c r="AD49"/>
      <c r="AE49"/>
      <c r="AF49"/>
      <c r="AG49"/>
      <c r="AH49"/>
      <c r="AI49"/>
    </row>
    <row r="50" spans="1:35" s="1" customFormat="1" x14ac:dyDescent="0.25">
      <c r="A50"/>
      <c r="B50"/>
      <c r="C50"/>
      <c r="D50"/>
      <c r="E50"/>
      <c r="F50"/>
      <c r="G50"/>
      <c r="H50"/>
      <c r="I50"/>
      <c r="J50"/>
      <c r="K50"/>
      <c r="L50"/>
      <c r="M50"/>
      <c r="N50"/>
      <c r="O50"/>
      <c r="P50"/>
      <c r="Q50"/>
      <c r="R50"/>
      <c r="S50"/>
      <c r="T50"/>
      <c r="U50"/>
      <c r="V50"/>
      <c r="W50"/>
      <c r="X50"/>
      <c r="Y50"/>
      <c r="Z50"/>
      <c r="AA50"/>
      <c r="AB50"/>
      <c r="AC50"/>
      <c r="AD50"/>
      <c r="AE50"/>
      <c r="AF50"/>
      <c r="AG50"/>
      <c r="AH50"/>
      <c r="AI50"/>
    </row>
    <row r="51" spans="1:35" s="1" customFormat="1" x14ac:dyDescent="0.25">
      <c r="A51"/>
      <c r="B51"/>
      <c r="C51"/>
      <c r="D51"/>
      <c r="E51"/>
      <c r="F51"/>
      <c r="G51"/>
      <c r="H51"/>
      <c r="I51"/>
      <c r="J51"/>
      <c r="K51"/>
      <c r="L51"/>
      <c r="M51"/>
      <c r="N51"/>
      <c r="O51"/>
      <c r="P51"/>
      <c r="Q51"/>
      <c r="R51"/>
      <c r="S51"/>
      <c r="T51"/>
      <c r="U51"/>
      <c r="V51"/>
      <c r="W51"/>
      <c r="X51"/>
      <c r="Y51"/>
      <c r="Z51"/>
      <c r="AA51"/>
      <c r="AB51"/>
      <c r="AC51"/>
      <c r="AD51"/>
      <c r="AE51"/>
      <c r="AF51"/>
      <c r="AG51"/>
      <c r="AH51"/>
      <c r="AI51"/>
    </row>
    <row r="52" spans="1:35" s="1" customFormat="1" x14ac:dyDescent="0.25">
      <c r="A52"/>
      <c r="B52"/>
      <c r="C52"/>
      <c r="D52"/>
      <c r="E52"/>
      <c r="F52"/>
      <c r="G52"/>
      <c r="H52"/>
      <c r="I52"/>
      <c r="J52"/>
      <c r="K52"/>
      <c r="L52"/>
      <c r="M52"/>
      <c r="N52"/>
      <c r="O52"/>
      <c r="P52"/>
      <c r="Q52"/>
      <c r="R52"/>
      <c r="S52"/>
      <c r="T52"/>
      <c r="U52"/>
      <c r="V52"/>
      <c r="W52"/>
      <c r="X52"/>
      <c r="Y52"/>
      <c r="Z52"/>
      <c r="AA52"/>
      <c r="AB52"/>
      <c r="AC52"/>
      <c r="AD52"/>
      <c r="AE52"/>
      <c r="AF52"/>
      <c r="AG52"/>
      <c r="AH52"/>
      <c r="AI52"/>
    </row>
    <row r="53" spans="1:35" s="1" customFormat="1" x14ac:dyDescent="0.25">
      <c r="A53"/>
      <c r="B53"/>
      <c r="C53"/>
      <c r="D53"/>
      <c r="E53"/>
      <c r="F53"/>
      <c r="G53"/>
      <c r="H53"/>
      <c r="I53"/>
      <c r="J53"/>
      <c r="K53"/>
      <c r="L53"/>
      <c r="M53"/>
      <c r="N53"/>
      <c r="O53"/>
      <c r="P53"/>
      <c r="Q53"/>
      <c r="R53"/>
      <c r="S53"/>
      <c r="T53"/>
      <c r="U53"/>
      <c r="V53"/>
      <c r="W53"/>
      <c r="X53"/>
      <c r="Y53"/>
      <c r="Z53"/>
      <c r="AA53"/>
      <c r="AB53"/>
      <c r="AC53"/>
      <c r="AD53"/>
      <c r="AE53"/>
      <c r="AF53"/>
      <c r="AG53"/>
      <c r="AH53"/>
      <c r="AI53"/>
    </row>
    <row r="54" spans="1:35" s="1" customFormat="1" x14ac:dyDescent="0.25">
      <c r="A54"/>
      <c r="B54"/>
      <c r="C54"/>
      <c r="D54"/>
      <c r="E54"/>
      <c r="F54"/>
      <c r="G54"/>
      <c r="H54"/>
      <c r="I54"/>
      <c r="J54"/>
      <c r="K54"/>
      <c r="L54"/>
      <c r="M54"/>
      <c r="N54"/>
      <c r="O54"/>
      <c r="P54"/>
      <c r="Q54"/>
      <c r="R54"/>
      <c r="S54"/>
      <c r="T54"/>
      <c r="U54"/>
      <c r="V54"/>
      <c r="W54"/>
      <c r="X54"/>
      <c r="Y54"/>
      <c r="Z54"/>
      <c r="AA54"/>
      <c r="AB54"/>
      <c r="AC54"/>
      <c r="AD54"/>
      <c r="AE54"/>
      <c r="AF54"/>
      <c r="AG54"/>
      <c r="AH54"/>
      <c r="AI54"/>
    </row>
    <row r="55" spans="1:35" s="1" customFormat="1" x14ac:dyDescent="0.25">
      <c r="A55"/>
      <c r="B55"/>
      <c r="C55"/>
      <c r="D55"/>
      <c r="E55"/>
      <c r="F55"/>
      <c r="G55"/>
      <c r="H55"/>
      <c r="I55"/>
      <c r="J55"/>
      <c r="K55"/>
      <c r="L55"/>
      <c r="M55"/>
      <c r="N55"/>
      <c r="O55"/>
      <c r="P55"/>
      <c r="Q55"/>
      <c r="R55"/>
      <c r="S55"/>
      <c r="T55"/>
      <c r="U55"/>
      <c r="V55"/>
      <c r="W55"/>
      <c r="X55"/>
      <c r="Y55"/>
      <c r="Z55"/>
      <c r="AA55"/>
      <c r="AB55"/>
      <c r="AC55"/>
      <c r="AD55"/>
      <c r="AE55"/>
      <c r="AF55"/>
      <c r="AG55"/>
      <c r="AH55"/>
      <c r="AI55"/>
    </row>
    <row r="56" spans="1:35" s="1" customFormat="1" x14ac:dyDescent="0.25">
      <c r="A56"/>
      <c r="B56"/>
      <c r="C56"/>
      <c r="D56"/>
      <c r="E56"/>
      <c r="F56"/>
      <c r="G56"/>
      <c r="H56"/>
      <c r="I56"/>
      <c r="J56"/>
      <c r="K56"/>
      <c r="L56"/>
      <c r="M56"/>
      <c r="N56"/>
      <c r="O56"/>
      <c r="P56"/>
      <c r="Q56"/>
      <c r="R56"/>
      <c r="S56"/>
      <c r="T56"/>
      <c r="U56"/>
      <c r="V56"/>
      <c r="W56"/>
      <c r="X56"/>
      <c r="Y56"/>
      <c r="Z56"/>
      <c r="AA56"/>
      <c r="AB56"/>
      <c r="AC56"/>
      <c r="AD56"/>
      <c r="AE56"/>
      <c r="AF56"/>
      <c r="AG56"/>
      <c r="AH56"/>
      <c r="AI56"/>
    </row>
    <row r="57" spans="1:35" s="1" customFormat="1" x14ac:dyDescent="0.25"/>
    <row r="58" spans="1:35" s="1" customFormat="1" x14ac:dyDescent="0.25"/>
    <row r="59" spans="1:35" s="1" customFormat="1" x14ac:dyDescent="0.25"/>
    <row r="60" spans="1:35" s="1" customFormat="1" x14ac:dyDescent="0.25"/>
    <row r="61" spans="1:35" s="1" customFormat="1" x14ac:dyDescent="0.25"/>
    <row r="62" spans="1:35" s="1" customFormat="1" x14ac:dyDescent="0.25"/>
    <row r="63" spans="1:35" s="1" customFormat="1" x14ac:dyDescent="0.25"/>
    <row r="64" spans="1:35"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sheetData>
  <pageMargins left="0.7" right="0.7" top="0.75" bottom="0.75" header="0.3" footer="0.3"/>
  <pageSetup orientation="portrait" verticalDpi="0"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14FD-3788-4492-A5D2-095A05BEE245}">
  <dimension ref="A1:AS76"/>
  <sheetViews>
    <sheetView workbookViewId="0">
      <pane ySplit="9" topLeftCell="A10" activePane="bottomLeft" state="frozen"/>
      <selection pane="bottomLeft" activeCell="P29" sqref="P29"/>
    </sheetView>
  </sheetViews>
  <sheetFormatPr defaultRowHeight="15" x14ac:dyDescent="0.25"/>
  <cols>
    <col min="1" max="1" width="14" bestFit="1" customWidth="1"/>
    <col min="2" max="2" width="16.28515625" bestFit="1" customWidth="1"/>
    <col min="3" max="3" width="4.85546875" bestFit="1" customWidth="1"/>
    <col min="4" max="4" width="11.28515625" bestFit="1" customWidth="1"/>
    <col min="5" max="5" width="4.85546875" bestFit="1" customWidth="1"/>
    <col min="6" max="6" width="11.28515625" bestFit="1" customWidth="1"/>
    <col min="7" max="9" width="3.85546875" bestFit="1" customWidth="1"/>
    <col min="10" max="14" width="4.85546875" bestFit="1" customWidth="1"/>
    <col min="15" max="15" width="12.42578125" bestFit="1" customWidth="1"/>
    <col min="16" max="16" width="14.5703125" bestFit="1" customWidth="1"/>
    <col min="17" max="17" width="13.5703125" bestFit="1" customWidth="1"/>
    <col min="18" max="18" width="7.85546875" bestFit="1" customWidth="1"/>
    <col min="19" max="19" width="13.5703125" bestFit="1" customWidth="1"/>
    <col min="20" max="20" width="14.5703125" bestFit="1" customWidth="1"/>
    <col min="21" max="21" width="13.5703125" bestFit="1" customWidth="1"/>
    <col min="22" max="22" width="7.85546875" bestFit="1" customWidth="1"/>
    <col min="23" max="23" width="13.5703125" bestFit="1" customWidth="1"/>
    <col min="24" max="24" width="14.5703125" bestFit="1" customWidth="1"/>
    <col min="25" max="25" width="13.5703125" bestFit="1" customWidth="1"/>
    <col min="26" max="26" width="12.42578125" bestFit="1" customWidth="1"/>
    <col min="27" max="27" width="7.85546875" bestFit="1" customWidth="1"/>
    <col min="28" max="30" width="12.42578125" bestFit="1" customWidth="1"/>
    <col min="31" max="31" width="7.85546875" bestFit="1" customWidth="1"/>
    <col min="32" max="32" width="14.42578125" bestFit="1" customWidth="1"/>
    <col min="33" max="33" width="13.5703125" bestFit="1" customWidth="1"/>
    <col min="34" max="34" width="14.5703125" bestFit="1" customWidth="1"/>
    <col min="35" max="35" width="12.42578125" bestFit="1" customWidth="1"/>
    <col min="36" max="36" width="7.85546875" bestFit="1" customWidth="1"/>
    <col min="37" max="38" width="11.28515625" bestFit="1" customWidth="1"/>
    <col min="39" max="39" width="11.85546875" bestFit="1" customWidth="1"/>
    <col min="40" max="40" width="8.85546875" bestFit="1" customWidth="1"/>
    <col min="41" max="41" width="11.85546875" bestFit="1" customWidth="1"/>
    <col min="42" max="42" width="8.85546875" bestFit="1" customWidth="1"/>
    <col min="43" max="43" width="6.42578125" bestFit="1" customWidth="1"/>
    <col min="44" max="44" width="11.85546875" bestFit="1" customWidth="1"/>
    <col min="45" max="45" width="11.28515625" bestFit="1" customWidth="1"/>
    <col min="46" max="46" width="5.7109375" bestFit="1" customWidth="1"/>
    <col min="47" max="47" width="11.5703125" bestFit="1" customWidth="1"/>
    <col min="48" max="48" width="8.5703125" bestFit="1" customWidth="1"/>
    <col min="49" max="49" width="5.7109375" bestFit="1" customWidth="1"/>
    <col min="50" max="50" width="11.5703125" bestFit="1" customWidth="1"/>
    <col min="51" max="51" width="8.5703125" bestFit="1" customWidth="1"/>
    <col min="52" max="52" width="6.42578125" bestFit="1" customWidth="1"/>
    <col min="53" max="53" width="11.5703125" bestFit="1" customWidth="1"/>
    <col min="54" max="54" width="11.28515625" bestFit="1" customWidth="1"/>
    <col min="55" max="55" width="8.5703125" bestFit="1" customWidth="1"/>
    <col min="56" max="56" width="6.42578125" bestFit="1" customWidth="1"/>
    <col min="57" max="57" width="11.5703125" bestFit="1" customWidth="1"/>
    <col min="58" max="58" width="8.5703125" bestFit="1" customWidth="1"/>
    <col min="59" max="59" width="6.42578125" bestFit="1" customWidth="1"/>
    <col min="60" max="60" width="11.5703125" bestFit="1" customWidth="1"/>
    <col min="61" max="61" width="8.5703125" bestFit="1" customWidth="1"/>
    <col min="62" max="62" width="7.28515625" bestFit="1" customWidth="1"/>
    <col min="63" max="63" width="11.5703125" bestFit="1" customWidth="1"/>
    <col min="64" max="64" width="8.5703125" bestFit="1" customWidth="1"/>
    <col min="65" max="65" width="6.42578125" bestFit="1" customWidth="1"/>
    <col min="66" max="66" width="11.5703125" bestFit="1" customWidth="1"/>
    <col min="67" max="67" width="8.5703125" bestFit="1" customWidth="1"/>
    <col min="68" max="68" width="7.28515625" bestFit="1" customWidth="1"/>
    <col min="69" max="69" width="11.5703125" bestFit="1" customWidth="1"/>
    <col min="70" max="70" width="8.5703125" bestFit="1" customWidth="1"/>
    <col min="71" max="71" width="7.28515625" bestFit="1" customWidth="1"/>
    <col min="72" max="72" width="11.5703125" bestFit="1" customWidth="1"/>
    <col min="73" max="73" width="8.5703125" bestFit="1" customWidth="1"/>
    <col min="74" max="74" width="7.28515625" bestFit="1" customWidth="1"/>
    <col min="75" max="75" width="11.5703125" bestFit="1" customWidth="1"/>
    <col min="76" max="76" width="8.5703125" bestFit="1" customWidth="1"/>
    <col min="77" max="77" width="7.28515625" bestFit="1" customWidth="1"/>
    <col min="78" max="78" width="11.5703125" bestFit="1" customWidth="1"/>
    <col min="79" max="79" width="8.5703125" bestFit="1" customWidth="1"/>
    <col min="80" max="80" width="7.28515625" bestFit="1" customWidth="1"/>
    <col min="81" max="81" width="11.5703125" bestFit="1" customWidth="1"/>
    <col min="82" max="82" width="8.5703125" bestFit="1" customWidth="1"/>
    <col min="83" max="83" width="7.28515625" bestFit="1" customWidth="1"/>
    <col min="84" max="84" width="11.5703125" bestFit="1" customWidth="1"/>
    <col min="85" max="85" width="8.5703125" bestFit="1" customWidth="1"/>
    <col min="86" max="86" width="6.42578125" bestFit="1" customWidth="1"/>
    <col min="87" max="87" width="11.5703125" bestFit="1" customWidth="1"/>
    <col min="88" max="88" width="8.140625" bestFit="1" customWidth="1"/>
    <col min="89" max="89" width="11.140625" bestFit="1" customWidth="1"/>
    <col min="90" max="90" width="11.28515625" bestFit="1" customWidth="1"/>
    <col min="91" max="91" width="8.140625" bestFit="1" customWidth="1"/>
    <col min="92" max="92" width="11.140625" bestFit="1" customWidth="1"/>
    <col min="93" max="93" width="11.28515625" bestFit="1" customWidth="1"/>
    <col min="94" max="94" width="8.140625" bestFit="1" customWidth="1"/>
    <col min="95" max="95" width="11.140625" bestFit="1" customWidth="1"/>
    <col min="96" max="96" width="11.28515625" bestFit="1" customWidth="1"/>
    <col min="97" max="97" width="8.140625" bestFit="1" customWidth="1"/>
    <col min="98" max="98" width="11.140625" bestFit="1" customWidth="1"/>
    <col min="99" max="100" width="11.28515625" bestFit="1" customWidth="1"/>
    <col min="101" max="101" width="17.5703125" bestFit="1" customWidth="1"/>
    <col min="102" max="102" width="17.7109375" bestFit="1" customWidth="1"/>
    <col min="103" max="103" width="11.140625" bestFit="1" customWidth="1"/>
    <col min="104" max="104" width="24" bestFit="1" customWidth="1"/>
    <col min="105" max="105" width="17.5703125" bestFit="1" customWidth="1"/>
    <col min="106" max="106" width="17.7109375" bestFit="1" customWidth="1"/>
    <col min="107" max="107" width="11.140625" bestFit="1" customWidth="1"/>
    <col min="108" max="108" width="24" bestFit="1" customWidth="1"/>
    <col min="109" max="109" width="17.5703125" bestFit="1" customWidth="1"/>
    <col min="110" max="110" width="17.7109375" bestFit="1" customWidth="1"/>
    <col min="111" max="111" width="11.140625" bestFit="1" customWidth="1"/>
    <col min="112" max="112" width="24" bestFit="1" customWidth="1"/>
    <col min="113" max="113" width="17.5703125" bestFit="1" customWidth="1"/>
    <col min="114" max="114" width="17.7109375" bestFit="1" customWidth="1"/>
    <col min="115" max="115" width="11.140625" bestFit="1" customWidth="1"/>
    <col min="116" max="116" width="24" bestFit="1" customWidth="1"/>
    <col min="117" max="117" width="17.5703125" bestFit="1" customWidth="1"/>
    <col min="118" max="118" width="17.7109375" bestFit="1" customWidth="1"/>
    <col min="119" max="119" width="11.140625" bestFit="1" customWidth="1"/>
    <col min="120" max="120" width="24" bestFit="1" customWidth="1"/>
    <col min="121" max="121" width="17.5703125" bestFit="1" customWidth="1"/>
    <col min="122" max="122" width="17.7109375" bestFit="1" customWidth="1"/>
    <col min="123" max="123" width="11.140625" bestFit="1" customWidth="1"/>
    <col min="124" max="124" width="24" bestFit="1" customWidth="1"/>
    <col min="125" max="125" width="17.5703125" bestFit="1" customWidth="1"/>
    <col min="126" max="126" width="17.7109375" bestFit="1" customWidth="1"/>
    <col min="127" max="127" width="11.140625" bestFit="1" customWidth="1"/>
    <col min="128" max="128" width="24" bestFit="1" customWidth="1"/>
    <col min="129" max="129" width="17.5703125" bestFit="1" customWidth="1"/>
    <col min="130" max="130" width="17.7109375" bestFit="1" customWidth="1"/>
    <col min="131" max="131" width="11.140625" bestFit="1" customWidth="1"/>
    <col min="132" max="132" width="23.5703125" bestFit="1" customWidth="1"/>
    <col min="133" max="133" width="17" bestFit="1" customWidth="1"/>
    <col min="134" max="134" width="22.7109375" bestFit="1" customWidth="1"/>
    <col min="135" max="135" width="16.140625" bestFit="1" customWidth="1"/>
    <col min="136" max="136" width="11.140625" bestFit="1" customWidth="1"/>
    <col min="137" max="138" width="24" bestFit="1" customWidth="1"/>
    <col min="139" max="139" width="17.5703125" bestFit="1" customWidth="1"/>
    <col min="140" max="141" width="17.7109375" bestFit="1" customWidth="1"/>
    <col min="142" max="142" width="11.140625" bestFit="1" customWidth="1"/>
    <col min="143" max="144" width="24" bestFit="1" customWidth="1"/>
    <col min="145" max="145" width="17.5703125" bestFit="1" customWidth="1"/>
    <col min="146" max="147" width="17.7109375" bestFit="1" customWidth="1"/>
    <col min="148" max="148" width="11.140625" bestFit="1" customWidth="1"/>
    <col min="149" max="150" width="24" bestFit="1" customWidth="1"/>
    <col min="151" max="151" width="17.5703125" bestFit="1" customWidth="1"/>
    <col min="152" max="153" width="17.7109375" bestFit="1" customWidth="1"/>
    <col min="154" max="154" width="11.140625" bestFit="1" customWidth="1"/>
    <col min="155" max="156" width="24" bestFit="1" customWidth="1"/>
    <col min="157" max="157" width="17.5703125" bestFit="1" customWidth="1"/>
    <col min="158" max="159" width="17.7109375" bestFit="1" customWidth="1"/>
    <col min="160" max="160" width="11.140625" bestFit="1" customWidth="1"/>
    <col min="161" max="162" width="24" bestFit="1" customWidth="1"/>
    <col min="163" max="163" width="17.5703125" bestFit="1" customWidth="1"/>
    <col min="164" max="165" width="17.7109375" bestFit="1" customWidth="1"/>
    <col min="166" max="166" width="11.140625" bestFit="1" customWidth="1"/>
    <col min="167" max="168" width="24" bestFit="1" customWidth="1"/>
    <col min="169" max="169" width="17.5703125" bestFit="1" customWidth="1"/>
    <col min="170" max="171" width="17.7109375" bestFit="1" customWidth="1"/>
    <col min="172" max="172" width="11.140625" bestFit="1" customWidth="1"/>
    <col min="173" max="174" width="24" bestFit="1" customWidth="1"/>
    <col min="175" max="175" width="17.5703125" bestFit="1" customWidth="1"/>
    <col min="176" max="177" width="17.7109375" bestFit="1" customWidth="1"/>
    <col min="178" max="178" width="11.140625" bestFit="1" customWidth="1"/>
    <col min="179" max="180" width="24" bestFit="1" customWidth="1"/>
    <col min="181" max="181" width="17.5703125" bestFit="1" customWidth="1"/>
    <col min="182" max="183" width="17.7109375" bestFit="1" customWidth="1"/>
    <col min="184" max="184" width="11.140625" bestFit="1" customWidth="1"/>
    <col min="185" max="186" width="24" bestFit="1" customWidth="1"/>
    <col min="187" max="187" width="17.5703125" bestFit="1" customWidth="1"/>
    <col min="188" max="189" width="17.7109375" bestFit="1" customWidth="1"/>
    <col min="190" max="190" width="11.140625" bestFit="1" customWidth="1"/>
    <col min="191" max="192" width="24" bestFit="1" customWidth="1"/>
    <col min="193" max="193" width="17.5703125" bestFit="1" customWidth="1"/>
    <col min="194" max="195" width="17.7109375" bestFit="1" customWidth="1"/>
    <col min="196" max="196" width="11.140625" bestFit="1" customWidth="1"/>
    <col min="197" max="198" width="23.5703125" bestFit="1" customWidth="1"/>
    <col min="199" max="199" width="17" bestFit="1" customWidth="1"/>
    <col min="200" max="201" width="22.7109375" bestFit="1" customWidth="1"/>
    <col min="202" max="202" width="16.140625" bestFit="1" customWidth="1"/>
    <col min="203" max="204" width="17.7109375" bestFit="1" customWidth="1"/>
    <col min="205" max="205" width="11.140625" bestFit="1" customWidth="1"/>
    <col min="206" max="208" width="24" bestFit="1" customWidth="1"/>
    <col min="209" max="209" width="17.5703125" bestFit="1" customWidth="1"/>
    <col min="210" max="212" width="17.7109375" bestFit="1" customWidth="1"/>
    <col min="213" max="213" width="11.140625" bestFit="1" customWidth="1"/>
    <col min="214" max="216" width="24" bestFit="1" customWidth="1"/>
    <col min="217" max="217" width="17.5703125" bestFit="1" customWidth="1"/>
    <col min="218" max="220" width="17.7109375" bestFit="1" customWidth="1"/>
    <col min="221" max="221" width="11.140625" bestFit="1" customWidth="1"/>
    <col min="222" max="224" width="24" bestFit="1" customWidth="1"/>
    <col min="225" max="225" width="17.5703125" bestFit="1" customWidth="1"/>
    <col min="226" max="228" width="17.7109375" bestFit="1" customWidth="1"/>
    <col min="229" max="229" width="11.140625" bestFit="1" customWidth="1"/>
    <col min="230" max="232" width="24" bestFit="1" customWidth="1"/>
    <col min="233" max="233" width="17.5703125" bestFit="1" customWidth="1"/>
    <col min="234" max="236" width="17.7109375" bestFit="1" customWidth="1"/>
    <col min="237" max="237" width="11.140625" bestFit="1" customWidth="1"/>
    <col min="238" max="240" width="24" bestFit="1" customWidth="1"/>
    <col min="241" max="241" width="17.5703125" bestFit="1" customWidth="1"/>
    <col min="242" max="244" width="17.7109375" bestFit="1" customWidth="1"/>
    <col min="245" max="245" width="11.140625" bestFit="1" customWidth="1"/>
    <col min="246" max="248" width="24" bestFit="1" customWidth="1"/>
    <col min="249" max="249" width="17.5703125" bestFit="1" customWidth="1"/>
    <col min="250" max="252" width="17.7109375" bestFit="1" customWidth="1"/>
    <col min="253" max="253" width="11.140625" bestFit="1" customWidth="1"/>
    <col min="254" max="256" width="24" bestFit="1" customWidth="1"/>
    <col min="257" max="257" width="17.5703125" bestFit="1" customWidth="1"/>
    <col min="258" max="260" width="17.7109375" bestFit="1" customWidth="1"/>
    <col min="261" max="261" width="11.140625" bestFit="1" customWidth="1"/>
    <col min="262" max="264" width="23.5703125" bestFit="1" customWidth="1"/>
    <col min="265" max="265" width="17" bestFit="1" customWidth="1"/>
    <col min="266" max="268" width="22.7109375" bestFit="1" customWidth="1"/>
    <col min="269" max="269" width="16.140625" bestFit="1" customWidth="1"/>
  </cols>
  <sheetData>
    <row r="1" spans="1:4" s="1" customFormat="1" x14ac:dyDescent="0.25"/>
    <row r="2" spans="1:4" s="1" customFormat="1" x14ac:dyDescent="0.25"/>
    <row r="3" spans="1:4" s="1" customFormat="1" x14ac:dyDescent="0.25"/>
    <row r="4" spans="1:4" s="1" customFormat="1" x14ac:dyDescent="0.25"/>
    <row r="5" spans="1:4" s="1" customFormat="1" x14ac:dyDescent="0.25"/>
    <row r="6" spans="1:4" s="1" customFormat="1" x14ac:dyDescent="0.25"/>
    <row r="7" spans="1:4" s="1" customFormat="1" x14ac:dyDescent="0.25"/>
    <row r="8" spans="1:4" s="1" customFormat="1" x14ac:dyDescent="0.25"/>
    <row r="9" spans="1:4" s="1" customFormat="1" ht="24" customHeight="1" x14ac:dyDescent="0.25"/>
    <row r="10" spans="1:4" s="1" customFormat="1" x14ac:dyDescent="0.25"/>
    <row r="11" spans="1:4" x14ac:dyDescent="0.25">
      <c r="A11" s="41" t="s">
        <v>101</v>
      </c>
      <c r="B11" s="41" t="s">
        <v>43</v>
      </c>
    </row>
    <row r="12" spans="1:4" x14ac:dyDescent="0.25">
      <c r="B12">
        <v>1</v>
      </c>
      <c r="C12">
        <v>12</v>
      </c>
      <c r="D12" t="s">
        <v>37</v>
      </c>
    </row>
    <row r="13" spans="1:4" x14ac:dyDescent="0.25">
      <c r="A13" s="41" t="s">
        <v>36</v>
      </c>
    </row>
    <row r="14" spans="1:4" x14ac:dyDescent="0.25">
      <c r="A14" s="42" t="s">
        <v>4</v>
      </c>
      <c r="B14" s="143">
        <v>1</v>
      </c>
      <c r="C14" s="143">
        <v>3</v>
      </c>
      <c r="D14" s="143">
        <v>4</v>
      </c>
    </row>
    <row r="15" spans="1:4" x14ac:dyDescent="0.25">
      <c r="A15" s="61" t="s">
        <v>7</v>
      </c>
      <c r="B15" s="143"/>
      <c r="C15" s="143">
        <v>2</v>
      </c>
      <c r="D15" s="143">
        <v>2</v>
      </c>
    </row>
    <row r="16" spans="1:4" x14ac:dyDescent="0.25">
      <c r="A16" s="61" t="s">
        <v>34</v>
      </c>
      <c r="B16" s="143">
        <v>1</v>
      </c>
      <c r="C16" s="143">
        <v>1</v>
      </c>
      <c r="D16" s="143">
        <v>2</v>
      </c>
    </row>
    <row r="17" spans="1:45" x14ac:dyDescent="0.25">
      <c r="A17" s="42" t="s">
        <v>28</v>
      </c>
      <c r="B17" s="143">
        <v>6</v>
      </c>
      <c r="C17" s="143">
        <v>1</v>
      </c>
      <c r="D17" s="143">
        <v>7</v>
      </c>
    </row>
    <row r="18" spans="1:45" x14ac:dyDescent="0.25">
      <c r="A18" s="61" t="s">
        <v>7</v>
      </c>
      <c r="B18" s="143">
        <v>2</v>
      </c>
      <c r="C18" s="143">
        <v>1</v>
      </c>
      <c r="D18" s="143">
        <v>3</v>
      </c>
    </row>
    <row r="19" spans="1:45" x14ac:dyDescent="0.25">
      <c r="A19" s="61" t="s">
        <v>34</v>
      </c>
      <c r="B19" s="143">
        <v>4</v>
      </c>
      <c r="C19" s="143"/>
      <c r="D19" s="143">
        <v>4</v>
      </c>
    </row>
    <row r="20" spans="1:45" s="1" customFormat="1" x14ac:dyDescent="0.25">
      <c r="A20" s="42" t="s">
        <v>2</v>
      </c>
      <c r="B20" s="143">
        <v>2</v>
      </c>
      <c r="C20" s="143">
        <v>5</v>
      </c>
      <c r="D20" s="143">
        <v>7</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1" customFormat="1" x14ac:dyDescent="0.25">
      <c r="A21" s="61" t="s">
        <v>7</v>
      </c>
      <c r="B21" s="143">
        <v>2</v>
      </c>
      <c r="C21" s="143">
        <v>3</v>
      </c>
      <c r="D21" s="143">
        <v>5</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s="1" customFormat="1" x14ac:dyDescent="0.25">
      <c r="A22" s="61" t="s">
        <v>34</v>
      </c>
      <c r="B22" s="143"/>
      <c r="C22" s="143">
        <v>2</v>
      </c>
      <c r="D22" s="143">
        <v>2</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row>
    <row r="23" spans="1:45" s="1" customFormat="1" x14ac:dyDescent="0.25">
      <c r="A23" s="42" t="s">
        <v>47</v>
      </c>
      <c r="B23" s="143"/>
      <c r="C23" s="143">
        <v>1</v>
      </c>
      <c r="D23" s="143">
        <v>1</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s="1" customFormat="1" x14ac:dyDescent="0.25">
      <c r="A24" s="61" t="s">
        <v>7</v>
      </c>
      <c r="B24" s="143"/>
      <c r="C24" s="143">
        <v>1</v>
      </c>
      <c r="D24" s="143">
        <v>1</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row>
    <row r="25" spans="1:45" s="1" customFormat="1" x14ac:dyDescent="0.25">
      <c r="A25" s="42" t="s">
        <v>37</v>
      </c>
      <c r="B25" s="143">
        <v>9</v>
      </c>
      <c r="C25" s="143">
        <v>10</v>
      </c>
      <c r="D25" s="143">
        <v>19</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s="1" customFormat="1"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row>
    <row r="27" spans="1:45" s="1" customFormat="1"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s="1" customFormat="1"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row>
    <row r="29" spans="1:45" s="1" customFormat="1"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row>
    <row r="30" spans="1:45" s="1" customFormat="1" x14ac:dyDescent="0.25">
      <c r="A30"/>
      <c r="B30"/>
      <c r="C30"/>
      <c r="D30"/>
      <c r="E30"/>
      <c r="F30"/>
      <c r="G30"/>
      <c r="H30"/>
      <c r="I30"/>
      <c r="J30"/>
      <c r="K30"/>
      <c r="L30"/>
      <c r="M30"/>
      <c r="N30"/>
      <c r="O30"/>
      <c r="P30"/>
      <c r="Q30"/>
      <c r="R30"/>
      <c r="S30"/>
      <c r="T30"/>
      <c r="U30"/>
      <c r="V30"/>
      <c r="W30"/>
      <c r="X30"/>
      <c r="Y30"/>
      <c r="Z30"/>
      <c r="AA30"/>
      <c r="AB30"/>
      <c r="AC30"/>
      <c r="AD30"/>
      <c r="AE30"/>
      <c r="AF30"/>
      <c r="AG30"/>
      <c r="AH30"/>
      <c r="AI30"/>
    </row>
    <row r="31" spans="1:45" s="1" customFormat="1" x14ac:dyDescent="0.25">
      <c r="A31"/>
      <c r="B31"/>
      <c r="C31"/>
      <c r="D31"/>
      <c r="E31"/>
      <c r="F31"/>
      <c r="G31"/>
      <c r="H31"/>
      <c r="I31"/>
      <c r="J31"/>
      <c r="K31"/>
      <c r="L31"/>
      <c r="M31"/>
      <c r="N31"/>
      <c r="O31"/>
      <c r="P31"/>
      <c r="Q31"/>
      <c r="R31"/>
      <c r="S31"/>
      <c r="T31"/>
      <c r="U31"/>
      <c r="V31"/>
      <c r="W31"/>
      <c r="X31"/>
      <c r="Y31"/>
      <c r="Z31"/>
      <c r="AA31"/>
      <c r="AB31"/>
      <c r="AC31"/>
      <c r="AD31"/>
      <c r="AE31"/>
      <c r="AF31"/>
      <c r="AG31"/>
      <c r="AH31"/>
      <c r="AI31"/>
    </row>
    <row r="32" spans="1:45" s="1" customFormat="1" x14ac:dyDescent="0.25">
      <c r="A32"/>
      <c r="B32"/>
      <c r="C32"/>
      <c r="D32"/>
      <c r="E32"/>
      <c r="F32"/>
      <c r="G32"/>
      <c r="H32"/>
      <c r="I32"/>
      <c r="J32"/>
      <c r="K32"/>
      <c r="L32"/>
      <c r="M32"/>
      <c r="N32"/>
      <c r="O32"/>
      <c r="P32"/>
      <c r="Q32"/>
      <c r="R32"/>
      <c r="S32"/>
      <c r="T32"/>
      <c r="U32"/>
      <c r="V32"/>
      <c r="W32"/>
      <c r="X32"/>
      <c r="Y32"/>
      <c r="Z32"/>
      <c r="AA32"/>
      <c r="AB32"/>
      <c r="AC32"/>
      <c r="AD32"/>
      <c r="AE32"/>
      <c r="AF32"/>
      <c r="AG32"/>
      <c r="AH32"/>
      <c r="AI32"/>
    </row>
    <row r="33" spans="1:35" s="1" customFormat="1" x14ac:dyDescent="0.25">
      <c r="A33"/>
      <c r="B33"/>
      <c r="C33"/>
      <c r="D33"/>
      <c r="E33"/>
      <c r="F33"/>
      <c r="G33"/>
      <c r="H33"/>
      <c r="I33"/>
      <c r="J33"/>
      <c r="K33"/>
      <c r="L33"/>
      <c r="M33"/>
      <c r="N33"/>
      <c r="O33"/>
      <c r="P33"/>
      <c r="Q33"/>
      <c r="R33"/>
      <c r="S33"/>
      <c r="T33"/>
      <c r="U33"/>
      <c r="V33"/>
      <c r="W33"/>
      <c r="X33"/>
      <c r="Y33"/>
      <c r="Z33"/>
      <c r="AA33"/>
      <c r="AB33"/>
      <c r="AC33"/>
      <c r="AD33"/>
      <c r="AE33"/>
      <c r="AF33"/>
      <c r="AG33"/>
      <c r="AH33"/>
      <c r="AI33"/>
    </row>
    <row r="34" spans="1:35" s="1" customFormat="1" x14ac:dyDescent="0.25">
      <c r="A34"/>
      <c r="B34"/>
      <c r="C34"/>
      <c r="D34"/>
      <c r="E34"/>
      <c r="F34"/>
      <c r="G34"/>
      <c r="H34"/>
      <c r="I34"/>
      <c r="J34"/>
      <c r="K34"/>
      <c r="L34"/>
      <c r="M34"/>
      <c r="N34"/>
      <c r="O34"/>
      <c r="P34"/>
      <c r="Q34"/>
      <c r="R34"/>
      <c r="S34"/>
      <c r="T34"/>
      <c r="U34"/>
      <c r="V34"/>
      <c r="W34"/>
      <c r="X34"/>
      <c r="Y34"/>
      <c r="Z34"/>
      <c r="AA34"/>
      <c r="AB34"/>
      <c r="AC34"/>
      <c r="AD34"/>
      <c r="AE34"/>
      <c r="AF34"/>
      <c r="AG34"/>
      <c r="AH34"/>
      <c r="AI34"/>
    </row>
    <row r="35" spans="1:35" s="1" customFormat="1" x14ac:dyDescent="0.25">
      <c r="A35"/>
      <c r="B35"/>
      <c r="C35"/>
      <c r="D35"/>
      <c r="E35"/>
      <c r="F35"/>
      <c r="G35"/>
      <c r="H35"/>
      <c r="I35"/>
      <c r="J35"/>
      <c r="K35"/>
      <c r="L35"/>
      <c r="M35"/>
      <c r="N35"/>
      <c r="O35"/>
      <c r="P35"/>
      <c r="Q35"/>
      <c r="R35"/>
      <c r="S35"/>
      <c r="T35"/>
      <c r="U35"/>
      <c r="V35"/>
      <c r="W35"/>
      <c r="X35"/>
      <c r="Y35"/>
      <c r="Z35"/>
      <c r="AA35"/>
      <c r="AB35"/>
      <c r="AC35"/>
      <c r="AD35"/>
      <c r="AE35"/>
      <c r="AF35"/>
      <c r="AG35"/>
      <c r="AH35"/>
      <c r="AI35"/>
    </row>
    <row r="36" spans="1:35" s="1" customFormat="1" x14ac:dyDescent="0.25">
      <c r="A36"/>
      <c r="B36"/>
      <c r="C36"/>
      <c r="D36"/>
      <c r="E36"/>
      <c r="F36"/>
      <c r="G36"/>
      <c r="H36"/>
      <c r="I36"/>
      <c r="J36"/>
      <c r="K36"/>
      <c r="L36"/>
      <c r="M36"/>
      <c r="N36"/>
      <c r="O36"/>
      <c r="P36"/>
      <c r="Q36"/>
      <c r="R36"/>
      <c r="S36"/>
      <c r="T36"/>
      <c r="U36"/>
      <c r="V36"/>
      <c r="W36"/>
      <c r="X36"/>
      <c r="Y36"/>
      <c r="Z36"/>
      <c r="AA36"/>
      <c r="AB36"/>
      <c r="AC36"/>
      <c r="AD36"/>
      <c r="AE36"/>
      <c r="AF36"/>
      <c r="AG36"/>
      <c r="AH36"/>
      <c r="AI36"/>
    </row>
    <row r="37" spans="1:35" s="1" customFormat="1" x14ac:dyDescent="0.25">
      <c r="A37"/>
      <c r="B37"/>
      <c r="C37"/>
      <c r="D37"/>
      <c r="E37"/>
      <c r="F37"/>
      <c r="G37"/>
      <c r="H37"/>
      <c r="I37"/>
      <c r="J37"/>
      <c r="K37"/>
      <c r="L37"/>
      <c r="M37"/>
      <c r="N37"/>
      <c r="O37"/>
      <c r="P37"/>
      <c r="Q37"/>
      <c r="R37"/>
      <c r="S37"/>
      <c r="T37"/>
      <c r="U37"/>
      <c r="V37"/>
      <c r="W37"/>
      <c r="X37"/>
      <c r="Y37"/>
      <c r="Z37"/>
      <c r="AA37"/>
      <c r="AB37"/>
      <c r="AC37"/>
      <c r="AD37"/>
      <c r="AE37"/>
      <c r="AF37"/>
      <c r="AG37"/>
      <c r="AH37"/>
      <c r="AI37"/>
    </row>
    <row r="38" spans="1:35" s="1" customFormat="1" x14ac:dyDescent="0.25">
      <c r="A38"/>
      <c r="B38"/>
      <c r="C38"/>
      <c r="D38"/>
      <c r="E38"/>
      <c r="F38"/>
      <c r="G38"/>
      <c r="H38"/>
      <c r="I38"/>
      <c r="J38"/>
      <c r="K38"/>
      <c r="L38"/>
      <c r="M38"/>
      <c r="N38"/>
      <c r="O38"/>
      <c r="P38"/>
      <c r="Q38"/>
      <c r="R38"/>
      <c r="S38"/>
      <c r="T38"/>
      <c r="U38"/>
      <c r="V38"/>
      <c r="W38"/>
      <c r="X38"/>
      <c r="Y38"/>
      <c r="Z38"/>
      <c r="AA38"/>
      <c r="AB38"/>
      <c r="AC38"/>
      <c r="AD38"/>
      <c r="AE38"/>
      <c r="AF38"/>
      <c r="AG38"/>
      <c r="AH38"/>
      <c r="AI38"/>
    </row>
    <row r="39" spans="1:35" s="1" customFormat="1" x14ac:dyDescent="0.25">
      <c r="A39"/>
      <c r="B39"/>
      <c r="C39"/>
      <c r="D39"/>
      <c r="E39"/>
      <c r="F39"/>
      <c r="G39"/>
      <c r="H39"/>
      <c r="I39"/>
      <c r="J39"/>
      <c r="K39"/>
      <c r="L39"/>
      <c r="M39"/>
      <c r="N39"/>
      <c r="O39"/>
      <c r="P39"/>
      <c r="Q39"/>
      <c r="R39"/>
      <c r="S39"/>
      <c r="T39"/>
      <c r="U39"/>
      <c r="V39"/>
      <c r="W39"/>
      <c r="X39"/>
      <c r="Y39"/>
      <c r="Z39"/>
      <c r="AA39"/>
      <c r="AB39"/>
      <c r="AC39"/>
      <c r="AD39"/>
      <c r="AE39"/>
      <c r="AF39"/>
      <c r="AG39"/>
      <c r="AH39"/>
      <c r="AI39"/>
    </row>
    <row r="40" spans="1:35" s="1" customFormat="1" x14ac:dyDescent="0.25">
      <c r="A40"/>
      <c r="B40"/>
      <c r="C40"/>
      <c r="D40"/>
      <c r="E40"/>
      <c r="F40"/>
      <c r="G40"/>
      <c r="H40"/>
      <c r="I40"/>
      <c r="J40"/>
      <c r="K40"/>
      <c r="L40"/>
      <c r="M40"/>
      <c r="N40"/>
      <c r="O40"/>
      <c r="P40"/>
      <c r="Q40"/>
      <c r="R40"/>
      <c r="S40"/>
      <c r="T40"/>
      <c r="U40"/>
      <c r="V40"/>
      <c r="W40"/>
      <c r="X40"/>
      <c r="Y40"/>
      <c r="Z40"/>
      <c r="AA40"/>
      <c r="AB40"/>
      <c r="AC40"/>
      <c r="AD40"/>
      <c r="AE40"/>
      <c r="AF40"/>
      <c r="AG40"/>
      <c r="AH40"/>
      <c r="AI40"/>
    </row>
    <row r="41" spans="1:35" s="1" customFormat="1" x14ac:dyDescent="0.25">
      <c r="A41"/>
      <c r="B41"/>
      <c r="C41"/>
      <c r="D41"/>
      <c r="E41"/>
      <c r="F41"/>
      <c r="G41"/>
      <c r="H41"/>
      <c r="I41"/>
      <c r="J41"/>
      <c r="K41"/>
      <c r="L41"/>
      <c r="M41"/>
      <c r="N41"/>
      <c r="O41"/>
      <c r="P41"/>
      <c r="Q41"/>
      <c r="R41"/>
      <c r="S41"/>
      <c r="T41"/>
      <c r="U41"/>
      <c r="V41"/>
      <c r="W41"/>
      <c r="X41"/>
      <c r="Y41"/>
      <c r="Z41"/>
      <c r="AA41"/>
      <c r="AB41"/>
      <c r="AC41"/>
      <c r="AD41"/>
      <c r="AE41"/>
      <c r="AF41"/>
      <c r="AG41"/>
      <c r="AH41"/>
      <c r="AI41"/>
    </row>
    <row r="42" spans="1:35" s="1" customFormat="1" x14ac:dyDescent="0.25">
      <c r="A42"/>
      <c r="B42"/>
      <c r="C42"/>
      <c r="D42"/>
      <c r="E42"/>
      <c r="F42"/>
      <c r="G42"/>
      <c r="H42"/>
      <c r="I42"/>
      <c r="J42"/>
      <c r="K42"/>
      <c r="L42"/>
      <c r="M42"/>
      <c r="N42"/>
      <c r="O42"/>
      <c r="P42"/>
      <c r="Q42"/>
      <c r="R42"/>
      <c r="S42"/>
      <c r="T42"/>
      <c r="U42"/>
      <c r="V42"/>
      <c r="W42"/>
      <c r="X42"/>
      <c r="Y42"/>
      <c r="Z42"/>
      <c r="AA42"/>
      <c r="AB42"/>
      <c r="AC42"/>
      <c r="AD42"/>
      <c r="AE42"/>
      <c r="AF42"/>
      <c r="AG42"/>
      <c r="AH42"/>
      <c r="AI42"/>
    </row>
    <row r="43" spans="1:35" s="1" customFormat="1" x14ac:dyDescent="0.25">
      <c r="A43"/>
      <c r="B43"/>
      <c r="C43"/>
      <c r="D43"/>
      <c r="E43"/>
      <c r="F43"/>
      <c r="G43"/>
      <c r="H43"/>
      <c r="I43"/>
      <c r="J43"/>
      <c r="K43"/>
      <c r="L43"/>
      <c r="M43"/>
      <c r="N43"/>
      <c r="O43"/>
      <c r="P43"/>
      <c r="Q43"/>
      <c r="R43"/>
      <c r="S43"/>
      <c r="T43"/>
      <c r="U43"/>
      <c r="V43"/>
      <c r="W43"/>
      <c r="X43"/>
      <c r="Y43"/>
      <c r="Z43"/>
      <c r="AA43"/>
      <c r="AB43"/>
      <c r="AC43"/>
      <c r="AD43"/>
      <c r="AE43"/>
      <c r="AF43"/>
      <c r="AG43"/>
      <c r="AH43"/>
      <c r="AI43"/>
    </row>
    <row r="44" spans="1:35" s="1" customFormat="1" x14ac:dyDescent="0.25">
      <c r="A44"/>
      <c r="B44"/>
      <c r="C44"/>
      <c r="D44"/>
      <c r="E44"/>
      <c r="F44"/>
      <c r="G44"/>
      <c r="H44"/>
      <c r="I44"/>
      <c r="J44"/>
      <c r="K44"/>
      <c r="L44"/>
      <c r="M44"/>
      <c r="N44"/>
      <c r="O44"/>
      <c r="P44"/>
      <c r="Q44"/>
      <c r="R44"/>
      <c r="S44"/>
      <c r="T44"/>
      <c r="U44"/>
      <c r="V44"/>
      <c r="W44"/>
      <c r="X44"/>
      <c r="Y44"/>
      <c r="Z44"/>
      <c r="AA44"/>
      <c r="AB44"/>
      <c r="AC44"/>
      <c r="AD44"/>
      <c r="AE44"/>
      <c r="AF44"/>
      <c r="AG44"/>
      <c r="AH44"/>
      <c r="AI44"/>
    </row>
    <row r="45" spans="1:35" s="1" customFormat="1" x14ac:dyDescent="0.25">
      <c r="A45"/>
      <c r="B45"/>
      <c r="C45"/>
      <c r="D45"/>
      <c r="E45"/>
      <c r="F45"/>
      <c r="G45"/>
      <c r="H45"/>
      <c r="I45"/>
      <c r="J45"/>
      <c r="K45"/>
      <c r="L45"/>
      <c r="M45"/>
      <c r="N45"/>
      <c r="O45"/>
      <c r="P45"/>
      <c r="Q45"/>
      <c r="R45"/>
      <c r="S45"/>
      <c r="T45"/>
      <c r="U45"/>
      <c r="V45"/>
      <c r="W45"/>
      <c r="X45"/>
      <c r="Y45"/>
      <c r="Z45"/>
      <c r="AA45"/>
      <c r="AB45"/>
      <c r="AC45"/>
      <c r="AD45"/>
      <c r="AE45"/>
      <c r="AF45"/>
      <c r="AG45"/>
      <c r="AH45"/>
      <c r="AI45"/>
    </row>
    <row r="46" spans="1:35" s="1" customFormat="1" x14ac:dyDescent="0.25">
      <c r="A46"/>
      <c r="B46"/>
      <c r="C46"/>
      <c r="D46"/>
      <c r="E46"/>
      <c r="F46"/>
      <c r="G46"/>
      <c r="H46"/>
      <c r="I46"/>
      <c r="J46"/>
      <c r="K46"/>
      <c r="L46"/>
      <c r="M46"/>
      <c r="N46"/>
      <c r="O46"/>
      <c r="P46"/>
      <c r="Q46"/>
      <c r="R46"/>
      <c r="S46"/>
      <c r="T46"/>
      <c r="U46"/>
      <c r="V46"/>
      <c r="W46"/>
      <c r="X46"/>
      <c r="Y46"/>
      <c r="Z46"/>
      <c r="AA46"/>
      <c r="AB46"/>
      <c r="AC46"/>
      <c r="AD46"/>
      <c r="AE46"/>
      <c r="AF46"/>
      <c r="AG46"/>
      <c r="AH46"/>
      <c r="AI46"/>
    </row>
    <row r="47" spans="1:35" s="1" customFormat="1" x14ac:dyDescent="0.25">
      <c r="A47"/>
      <c r="B47"/>
      <c r="C47"/>
      <c r="D47"/>
      <c r="E47"/>
      <c r="F47"/>
      <c r="G47"/>
      <c r="H47"/>
      <c r="I47"/>
      <c r="J47"/>
      <c r="K47"/>
      <c r="L47"/>
      <c r="M47"/>
      <c r="N47"/>
      <c r="O47"/>
      <c r="P47"/>
      <c r="Q47"/>
      <c r="R47"/>
      <c r="S47"/>
      <c r="T47"/>
      <c r="U47"/>
      <c r="V47"/>
      <c r="W47"/>
      <c r="X47"/>
      <c r="Y47"/>
      <c r="Z47"/>
      <c r="AA47"/>
      <c r="AB47"/>
      <c r="AC47"/>
      <c r="AD47"/>
      <c r="AE47"/>
      <c r="AF47"/>
      <c r="AG47"/>
      <c r="AH47"/>
      <c r="AI47"/>
    </row>
    <row r="48" spans="1:35" s="1" customFormat="1" x14ac:dyDescent="0.25">
      <c r="A48"/>
      <c r="B48"/>
      <c r="C48"/>
      <c r="D48"/>
      <c r="E48"/>
      <c r="F48"/>
      <c r="G48"/>
      <c r="H48"/>
      <c r="I48"/>
      <c r="J48"/>
      <c r="K48"/>
      <c r="L48"/>
      <c r="M48"/>
      <c r="N48"/>
      <c r="O48"/>
      <c r="P48"/>
      <c r="Q48"/>
      <c r="R48"/>
      <c r="S48"/>
      <c r="T48"/>
      <c r="U48"/>
      <c r="V48"/>
      <c r="W48"/>
      <c r="X48"/>
      <c r="Y48"/>
      <c r="Z48"/>
      <c r="AA48"/>
      <c r="AB48"/>
      <c r="AC48"/>
      <c r="AD48"/>
      <c r="AE48"/>
      <c r="AF48"/>
      <c r="AG48"/>
      <c r="AH48"/>
      <c r="AI48"/>
    </row>
    <row r="49" spans="1:35" s="1" customFormat="1" x14ac:dyDescent="0.25">
      <c r="A49"/>
      <c r="B49"/>
      <c r="C49"/>
      <c r="D49"/>
      <c r="E49"/>
      <c r="F49"/>
      <c r="G49"/>
      <c r="H49"/>
      <c r="I49"/>
      <c r="J49"/>
      <c r="K49"/>
      <c r="L49"/>
      <c r="M49"/>
      <c r="N49"/>
      <c r="O49"/>
      <c r="P49"/>
      <c r="Q49"/>
      <c r="R49"/>
      <c r="S49"/>
      <c r="T49"/>
      <c r="U49"/>
      <c r="V49"/>
      <c r="W49"/>
      <c r="X49"/>
      <c r="Y49"/>
      <c r="Z49"/>
      <c r="AA49"/>
      <c r="AB49"/>
      <c r="AC49"/>
      <c r="AD49"/>
      <c r="AE49"/>
      <c r="AF49"/>
      <c r="AG49"/>
      <c r="AH49"/>
      <c r="AI49"/>
    </row>
    <row r="50" spans="1:35" s="1" customFormat="1" x14ac:dyDescent="0.25">
      <c r="A50"/>
      <c r="B50"/>
      <c r="C50"/>
      <c r="D50"/>
      <c r="E50"/>
      <c r="F50"/>
      <c r="G50"/>
      <c r="H50"/>
      <c r="I50"/>
      <c r="J50"/>
      <c r="K50"/>
      <c r="L50"/>
      <c r="M50"/>
      <c r="N50"/>
      <c r="O50"/>
      <c r="P50"/>
      <c r="Q50"/>
      <c r="R50"/>
      <c r="S50"/>
      <c r="T50"/>
      <c r="U50"/>
      <c r="V50"/>
      <c r="W50"/>
      <c r="X50"/>
      <c r="Y50"/>
      <c r="Z50"/>
      <c r="AA50"/>
      <c r="AB50"/>
      <c r="AC50"/>
      <c r="AD50"/>
      <c r="AE50"/>
      <c r="AF50"/>
      <c r="AG50"/>
      <c r="AH50"/>
      <c r="AI50"/>
    </row>
    <row r="51" spans="1:35" s="1" customFormat="1" x14ac:dyDescent="0.25">
      <c r="A51"/>
      <c r="B51"/>
      <c r="C51"/>
      <c r="D51"/>
      <c r="E51"/>
      <c r="F51"/>
      <c r="G51"/>
      <c r="H51"/>
      <c r="I51"/>
      <c r="J51"/>
      <c r="K51"/>
      <c r="L51"/>
      <c r="M51"/>
      <c r="N51"/>
      <c r="O51"/>
      <c r="P51"/>
      <c r="Q51"/>
      <c r="R51"/>
      <c r="S51"/>
      <c r="T51"/>
      <c r="U51"/>
      <c r="V51"/>
      <c r="W51"/>
      <c r="X51"/>
      <c r="Y51"/>
      <c r="Z51"/>
      <c r="AA51"/>
      <c r="AB51"/>
      <c r="AC51"/>
      <c r="AD51"/>
      <c r="AE51"/>
      <c r="AF51"/>
      <c r="AG51"/>
      <c r="AH51"/>
      <c r="AI51"/>
    </row>
    <row r="52" spans="1:35" s="1" customFormat="1" x14ac:dyDescent="0.25">
      <c r="A52"/>
      <c r="B52"/>
      <c r="C52"/>
      <c r="D52"/>
      <c r="E52"/>
      <c r="F52"/>
      <c r="G52"/>
      <c r="H52"/>
      <c r="I52"/>
      <c r="J52"/>
      <c r="K52"/>
      <c r="L52"/>
      <c r="M52"/>
      <c r="N52"/>
      <c r="O52"/>
      <c r="P52"/>
      <c r="Q52"/>
      <c r="R52"/>
      <c r="S52"/>
      <c r="T52"/>
      <c r="U52"/>
      <c r="V52"/>
      <c r="W52"/>
      <c r="X52"/>
      <c r="Y52"/>
      <c r="Z52"/>
      <c r="AA52"/>
      <c r="AB52"/>
      <c r="AC52"/>
      <c r="AD52"/>
      <c r="AE52"/>
      <c r="AF52"/>
      <c r="AG52"/>
      <c r="AH52"/>
      <c r="AI52"/>
    </row>
    <row r="53" spans="1:35" s="1" customFormat="1" x14ac:dyDescent="0.25">
      <c r="A53"/>
      <c r="B53"/>
      <c r="C53"/>
      <c r="D53"/>
      <c r="E53"/>
      <c r="F53"/>
      <c r="G53"/>
      <c r="H53"/>
      <c r="I53"/>
      <c r="J53"/>
      <c r="K53"/>
      <c r="L53"/>
      <c r="M53"/>
      <c r="N53"/>
      <c r="O53"/>
      <c r="P53"/>
      <c r="Q53"/>
      <c r="R53"/>
      <c r="S53"/>
      <c r="T53"/>
      <c r="U53"/>
      <c r="V53"/>
      <c r="W53"/>
      <c r="X53"/>
      <c r="Y53"/>
      <c r="Z53"/>
      <c r="AA53"/>
      <c r="AB53"/>
      <c r="AC53"/>
      <c r="AD53"/>
      <c r="AE53"/>
      <c r="AF53"/>
      <c r="AG53"/>
      <c r="AH53"/>
      <c r="AI53"/>
    </row>
    <row r="54" spans="1:35" s="1" customFormat="1" x14ac:dyDescent="0.25">
      <c r="A54"/>
      <c r="B54"/>
      <c r="C54"/>
      <c r="D54"/>
      <c r="E54"/>
      <c r="F54"/>
      <c r="G54"/>
      <c r="H54"/>
      <c r="I54"/>
      <c r="J54"/>
      <c r="K54"/>
      <c r="L54"/>
      <c r="M54"/>
      <c r="N54"/>
      <c r="O54"/>
      <c r="P54"/>
      <c r="Q54"/>
      <c r="R54"/>
      <c r="S54"/>
      <c r="T54"/>
      <c r="U54"/>
      <c r="V54"/>
      <c r="W54"/>
      <c r="X54"/>
      <c r="Y54"/>
      <c r="Z54"/>
      <c r="AA54"/>
      <c r="AB54"/>
      <c r="AC54"/>
      <c r="AD54"/>
      <c r="AE54"/>
      <c r="AF54"/>
      <c r="AG54"/>
      <c r="AH54"/>
      <c r="AI54"/>
    </row>
    <row r="55" spans="1:35" s="1" customFormat="1" x14ac:dyDescent="0.25">
      <c r="A55"/>
      <c r="B55"/>
      <c r="C55"/>
      <c r="D55"/>
      <c r="E55"/>
      <c r="F55"/>
      <c r="G55"/>
      <c r="H55"/>
      <c r="I55"/>
      <c r="J55"/>
      <c r="K55"/>
      <c r="L55"/>
      <c r="M55"/>
      <c r="N55"/>
      <c r="O55"/>
      <c r="P55"/>
      <c r="Q55"/>
      <c r="R55"/>
      <c r="S55"/>
      <c r="T55"/>
      <c r="U55"/>
      <c r="V55"/>
      <c r="W55"/>
      <c r="X55"/>
      <c r="Y55"/>
      <c r="Z55"/>
      <c r="AA55"/>
      <c r="AB55"/>
      <c r="AC55"/>
      <c r="AD55"/>
      <c r="AE55"/>
      <c r="AF55"/>
      <c r="AG55"/>
      <c r="AH55"/>
      <c r="AI55"/>
    </row>
    <row r="56" spans="1:35" s="1" customFormat="1" x14ac:dyDescent="0.25">
      <c r="A56"/>
      <c r="B56"/>
      <c r="C56"/>
      <c r="D56"/>
      <c r="E56"/>
      <c r="F56"/>
      <c r="G56"/>
      <c r="H56"/>
      <c r="I56"/>
      <c r="J56"/>
      <c r="K56"/>
      <c r="L56"/>
      <c r="M56"/>
      <c r="N56"/>
      <c r="O56"/>
      <c r="P56"/>
      <c r="Q56"/>
      <c r="R56"/>
      <c r="S56"/>
      <c r="T56"/>
      <c r="U56"/>
      <c r="V56"/>
      <c r="W56"/>
      <c r="X56"/>
      <c r="Y56"/>
      <c r="Z56"/>
      <c r="AA56"/>
      <c r="AB56"/>
      <c r="AC56"/>
      <c r="AD56"/>
      <c r="AE56"/>
      <c r="AF56"/>
      <c r="AG56"/>
      <c r="AH56"/>
      <c r="AI56"/>
    </row>
    <row r="57" spans="1:35" s="1" customFormat="1" x14ac:dyDescent="0.25"/>
    <row r="58" spans="1:35" s="1" customFormat="1" x14ac:dyDescent="0.25"/>
    <row r="59" spans="1:35" s="1" customFormat="1" x14ac:dyDescent="0.25"/>
    <row r="60" spans="1:35" s="1" customFormat="1" x14ac:dyDescent="0.25"/>
    <row r="61" spans="1:35" s="1" customFormat="1" x14ac:dyDescent="0.25"/>
    <row r="62" spans="1:35" s="1" customFormat="1" x14ac:dyDescent="0.25"/>
    <row r="63" spans="1:35" s="1" customFormat="1" x14ac:dyDescent="0.25"/>
    <row r="64" spans="1:35"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sheetData>
  <pageMargins left="0.7" right="0.7" top="0.75" bottom="0.75" header="0.3" footer="0.3"/>
  <pageSetup orientation="portrait" verticalDpi="0" r:id="rId2"/>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4B29-D787-4F4B-A185-6FBC3F29F92B}">
  <dimension ref="A1:BG37"/>
  <sheetViews>
    <sheetView zoomScaleNormal="100" workbookViewId="0">
      <pane ySplit="9" topLeftCell="A10" activePane="bottomLeft" state="frozen"/>
      <selection pane="bottomLeft" activeCell="I12" sqref="I12"/>
    </sheetView>
  </sheetViews>
  <sheetFormatPr defaultRowHeight="15" x14ac:dyDescent="0.25"/>
  <cols>
    <col min="2" max="2" width="17.85546875" bestFit="1" customWidth="1"/>
    <col min="3" max="7" width="11.7109375" customWidth="1"/>
    <col min="8" max="8" width="9.140625" style="1"/>
    <col min="10" max="10" width="16.42578125" bestFit="1" customWidth="1"/>
    <col min="11" max="13" width="11.7109375" customWidth="1"/>
    <col min="14" max="14" width="10" customWidth="1"/>
    <col min="15" max="15" width="10" hidden="1" customWidth="1"/>
    <col min="16" max="16" width="11.42578125" bestFit="1" customWidth="1"/>
    <col min="17" max="18" width="9.140625" style="1"/>
    <col min="19" max="19" width="10.85546875" style="1" customWidth="1"/>
    <col min="20" max="20" width="9.140625" style="56"/>
    <col min="21" max="26" width="9.140625" style="1"/>
    <col min="27" max="27" width="10.7109375" style="56" customWidth="1"/>
    <col min="28" max="34" width="9.140625" style="1"/>
    <col min="35" max="38" width="20.42578125" style="1" customWidth="1"/>
    <col min="39" max="39" width="15.140625" style="1" customWidth="1"/>
    <col min="40" max="40" width="16.7109375" style="1" customWidth="1"/>
    <col min="41" max="41" width="15.140625" style="1" customWidth="1"/>
    <col min="42" max="59" width="9.140625" style="1"/>
  </cols>
  <sheetData>
    <row r="1" spans="1:59" s="43" customFormat="1" ht="33" customHeight="1" thickBot="1" x14ac:dyDescent="0.4">
      <c r="A1" s="246">
        <v>2019</v>
      </c>
      <c r="B1" s="247"/>
      <c r="C1" s="47" t="s">
        <v>2</v>
      </c>
      <c r="D1" s="47" t="s">
        <v>28</v>
      </c>
      <c r="E1" s="47" t="s">
        <v>4</v>
      </c>
      <c r="F1" s="144" t="s">
        <v>47</v>
      </c>
      <c r="G1" s="48" t="s">
        <v>40</v>
      </c>
      <c r="H1" s="53"/>
      <c r="I1" s="248" t="s">
        <v>51</v>
      </c>
      <c r="J1" s="249"/>
      <c r="K1" s="58" t="s">
        <v>2</v>
      </c>
      <c r="L1" s="58" t="s">
        <v>28</v>
      </c>
      <c r="M1" s="58" t="s">
        <v>4</v>
      </c>
      <c r="N1" s="59" t="s">
        <v>47</v>
      </c>
      <c r="O1" s="59" t="s">
        <v>60</v>
      </c>
      <c r="P1" s="60" t="s">
        <v>40</v>
      </c>
      <c r="Q1" s="53"/>
      <c r="R1" s="53"/>
      <c r="S1" s="55"/>
      <c r="T1" s="54"/>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row>
    <row r="2" spans="1:59" s="43" customFormat="1" ht="33" customHeight="1" thickBot="1" x14ac:dyDescent="0.4">
      <c r="A2" s="244" t="s">
        <v>38</v>
      </c>
      <c r="B2" s="245"/>
      <c r="C2" s="45">
        <f>COUNTIFS(DATA!$A$2:$A$99826,C1,DATA!$Q$2:$Q$99826,"&gt;0")</f>
        <v>2</v>
      </c>
      <c r="D2" s="45">
        <f>COUNTIFS(DATA!$A$2:$A$99826,D1,DATA!$Q$2:$Q$99826,"&gt;0")</f>
        <v>6</v>
      </c>
      <c r="E2" s="45">
        <f>COUNTIFS(DATA!$A$2:$A$99826,E1,DATA!$Q$2:$Q$99826,"&gt;0")</f>
        <v>1</v>
      </c>
      <c r="F2" s="145">
        <f>COUNTIFS(DATA!$A$2:$A$99826,F1,DATA!$Q$2:$Q$99826,"&gt;0")</f>
        <v>0</v>
      </c>
      <c r="G2" s="50">
        <f>SUM(C2:E2)</f>
        <v>9</v>
      </c>
      <c r="H2" s="53"/>
      <c r="I2" s="250" t="s">
        <v>38</v>
      </c>
      <c r="J2" s="251"/>
      <c r="K2" s="123">
        <f>COUNTIFS(DATA!$A$2:$A$99826,K1,DATA!$Q$2:$Q$99826,"&gt;0",DATA!$C$2:$C$99826,I1)</f>
        <v>0</v>
      </c>
      <c r="L2" s="123">
        <f>COUNTIFS(DATA!$A$2:$A$99826,L1,DATA!$Q$2:$Q$99826,"&gt;0",DATA!$C$2:$C$99826,I1)</f>
        <v>0</v>
      </c>
      <c r="M2" s="123">
        <f>COUNTIFS(DATA!$A$2:$A$99826,M1,DATA!$Q$2:$Q$99826,"&gt;0",DATA!$C$2:$C$99826,I1)</f>
        <v>0</v>
      </c>
      <c r="N2" s="123">
        <f>COUNTIFS(DATA!$A$2:$A$99826,N1,DATA!$Q$2:$Q$99826,"&gt;0",DATA!$C$2:$C$99826,I1)</f>
        <v>0</v>
      </c>
      <c r="O2" s="123">
        <f>COUNTIFS(DATA!$A$2:$A$99826,O1,DATA!$Q$2:$Q$99826,"&gt;0",DATA!$C$2:$C$99826,I1)</f>
        <v>0</v>
      </c>
      <c r="P2" s="124">
        <f>SUM(K2:O2)</f>
        <v>0</v>
      </c>
      <c r="Q2" s="53"/>
      <c r="R2" s="53"/>
      <c r="S2" s="55"/>
      <c r="T2" s="54"/>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row>
    <row r="3" spans="1:59" s="43" customFormat="1" ht="33" customHeight="1" thickBot="1" x14ac:dyDescent="0.4">
      <c r="A3" s="242" t="s">
        <v>39</v>
      </c>
      <c r="B3" s="243"/>
      <c r="C3" s="44">
        <f>COUNTIFS(DATA!$A$2:$A$99826,C1,DATA!$Q$2:$Q$99826,"&lt;0")</f>
        <v>5</v>
      </c>
      <c r="D3" s="44">
        <f>COUNTIFS(DATA!$A$2:$A$99826,D1,DATA!$Q$2:$Q$99826,"&lt;0")</f>
        <v>1</v>
      </c>
      <c r="E3" s="44">
        <f>COUNTIFS(DATA!$A$2:$A$99826,E1,DATA!$Q$2:$Q$99826,"&lt;0")</f>
        <v>3</v>
      </c>
      <c r="F3" s="146">
        <f>COUNTIFS(DATA!$A$2:$A$99826,F1,DATA!$Q$2:$Q$99826,"&lt;0")</f>
        <v>1</v>
      </c>
      <c r="G3" s="51">
        <f>SUM(C3:E3)</f>
        <v>9</v>
      </c>
      <c r="H3" s="53"/>
      <c r="I3" s="252" t="s">
        <v>39</v>
      </c>
      <c r="J3" s="253"/>
      <c r="K3" s="125">
        <f>COUNTIFS(DATA!$A$2:$A$99826,K1,DATA!$Q$2:$Q$99826,"&lt;0",DATA!$C$2:$C$99826,I1)</f>
        <v>0</v>
      </c>
      <c r="L3" s="125">
        <f>COUNTIFS(DATA!$A$2:$A$99826,L1,DATA!$Q$2:$Q$99826,"&lt;0",DATA!$C$2:$C$99826,I1)</f>
        <v>0</v>
      </c>
      <c r="M3" s="125">
        <f>COUNTIFS(DATA!$A$2:$A$99826,M1,DATA!$Q$2:$Q$99826,"&lt;0",DATA!$C$2:$C$99826,I1)</f>
        <v>0</v>
      </c>
      <c r="N3" s="125">
        <f>COUNTIFS(DATA!$A$2:$A$99826,N1,DATA!$Q$2:$Q$99826,"&lt;0",DATA!$C$2:$C$99826,I1)</f>
        <v>0</v>
      </c>
      <c r="O3" s="123">
        <f>COUNTIFS(DATA!$A$2:$A$99826,O1,DATA!$Q$2:$Q$99826,"&lt;0",DATA!$C$2:$C$99826,I1)</f>
        <v>0</v>
      </c>
      <c r="P3" s="126">
        <f>SUM(K3:O3)</f>
        <v>0</v>
      </c>
      <c r="Q3" s="53"/>
      <c r="R3" s="53"/>
      <c r="S3" s="55"/>
      <c r="T3" s="54"/>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row>
    <row r="4" spans="1:59" s="43" customFormat="1" ht="33" customHeight="1" thickBot="1" x14ac:dyDescent="0.4">
      <c r="A4" s="256" t="s">
        <v>29</v>
      </c>
      <c r="B4" s="256"/>
      <c r="C4" s="116">
        <f>COUNTIFS(DATA!$A$2:$A$99826,C1,DATA!$Q$2:$Q$99826,"&lt;&gt;0")</f>
        <v>7</v>
      </c>
      <c r="D4" s="116">
        <f>COUNTIFS(DATA!$A$2:$A$99826,D1,DATA!$Q$2:$Q$99826,"&lt;&gt;0")</f>
        <v>7</v>
      </c>
      <c r="E4" s="116">
        <f>COUNTIFS(DATA!$A$2:$A$99826,E1,DATA!$Q$2:$Q$99826,"&lt;&gt;0")</f>
        <v>4</v>
      </c>
      <c r="F4" s="116">
        <f>COUNTIFS(DATA!$A$2:$A$99826,F1,DATA!$Q$2:$Q$99826,"&lt;&gt;0")</f>
        <v>1</v>
      </c>
      <c r="G4" s="116">
        <f>SUM(C4:E4)</f>
        <v>18</v>
      </c>
      <c r="H4" s="53"/>
      <c r="I4" s="257" t="s">
        <v>29</v>
      </c>
      <c r="J4" s="258"/>
      <c r="K4" s="128">
        <f>COUNTIFS(DATA!$A$2:$A$99826,K1,DATA!$Q$2:$Q$99826,"&lt;&gt;0",DATA!$C$2:$C$99826,I1)</f>
        <v>0</v>
      </c>
      <c r="L4" s="128">
        <f>COUNTIFS(DATA!$A$2:$A$99826,L1,DATA!$Q$2:$Q$99826,"&lt;&gt;0",DATA!$C$2:$C$99826,I1)</f>
        <v>0</v>
      </c>
      <c r="M4" s="128">
        <f>COUNTIFS(DATA!$A$2:$A$99826,M1,DATA!$Q$2:$Q$99826,"&lt;&gt;0",DATA!$C$2:$C$99826,I1)</f>
        <v>0</v>
      </c>
      <c r="N4" s="128">
        <f>COUNTIFS(DATA!$A$2:$A$99826,N1,DATA!$P$2:$P$99826,"&lt;&gt;0",DATA!$C$2:$C$99826,I1)</f>
        <v>0</v>
      </c>
      <c r="O4" s="128">
        <f>COUNTIFS(DATA!$A$2:$A$99826,O1,DATA!$P$2:$P$99826,"&lt;&gt;0",DATA!$C$2:$C$99826,I1)</f>
        <v>0</v>
      </c>
      <c r="P4" s="129">
        <f>SUM(K4:O4)</f>
        <v>0</v>
      </c>
      <c r="Q4" s="53"/>
      <c r="R4" s="53"/>
      <c r="S4" s="55"/>
      <c r="T4" s="54"/>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row>
    <row r="5" spans="1:59" s="43" customFormat="1" ht="33" hidden="1" customHeight="1" x14ac:dyDescent="0.35">
      <c r="A5" s="256" t="s">
        <v>38</v>
      </c>
      <c r="B5" s="256"/>
      <c r="C5" s="117">
        <f>SUMPRODUCT((DATA!$A$2:$A$99826=C1)*(DATA!$Q$2:$Q$99826&gt;0),DATA!$Q$2:$Q$99826)</f>
        <v>80</v>
      </c>
      <c r="D5" s="117">
        <f>SUMPRODUCT((DATA!$A$2:$A$99826=D1)*(DATA!$Q$2:$Q$99826&gt;0),DATA!$Q$2:$Q$99826)</f>
        <v>144</v>
      </c>
      <c r="E5" s="117">
        <f>SUMPRODUCT((DATA!$A$2:$A$99826=E1)*(DATA!$Q$2:$Q$99826&gt;0),DATA!$Q$2:$Q$99826)</f>
        <v>10</v>
      </c>
      <c r="F5" s="117">
        <f>SUMPRODUCT((DATA!$A$2:$A$99826=F1)*(DATA!$Q$2:$Q$99826&gt;0),DATA!$Q$2:$Q$99826)</f>
        <v>0</v>
      </c>
      <c r="G5" s="117">
        <f>SUM(C5:E5)</f>
        <v>234</v>
      </c>
      <c r="H5" s="53"/>
      <c r="I5" s="254" t="s">
        <v>38</v>
      </c>
      <c r="J5" s="254"/>
      <c r="K5" s="127">
        <f>SUMPRODUCT((DATA!$A$2:$A$99826=K1)*(DATA!$C$2:$C$99826=$I$1)*(DATA!$Q$2:$Q$99826&gt;0),DATA!$Q$2:$Q$99826)</f>
        <v>0</v>
      </c>
      <c r="L5" s="127">
        <f>SUMPRODUCT((DATA!$A$2:$A$99826=L1)*(DATA!$C$2:$C$99826=$I$1)*(DATA!$Q$2:$Q$99826&gt;0),DATA!$Q$2:$Q$99826)</f>
        <v>0</v>
      </c>
      <c r="M5" s="127">
        <f>SUMPRODUCT((DATA!$A$2:$A$99826=M1)*(DATA!$C$2:$C$99826=$I$1)*(DATA!$Q$2:$Q$99826&gt;0),DATA!$Q$2:$Q$99826)</f>
        <v>0</v>
      </c>
      <c r="N5" s="127">
        <f>SUMPRODUCT((DATA!$A$2:$A$99826=N1)*(DATA!$C$2:$C$99826=$I$1)*(DATA!$P$2:$P$99826&gt;0),DATA!$P$2:$P$99826)</f>
        <v>0</v>
      </c>
      <c r="O5" s="127">
        <f>SUMPRODUCT((DATA!$A$2:$A$99826=O1)*(DATA!$C$2:$C$99826=$I$1)*(DATA!$P$2:$P$99826&gt;0),DATA!$P$2:$P$99826)</f>
        <v>0</v>
      </c>
      <c r="P5" s="127">
        <f>SUM(K5:M5)</f>
        <v>0</v>
      </c>
      <c r="Q5" s="53"/>
      <c r="R5" s="53"/>
      <c r="S5" s="55"/>
      <c r="T5" s="54"/>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row>
    <row r="6" spans="1:59" s="43" customFormat="1" ht="33" hidden="1" customHeight="1" thickBot="1" x14ac:dyDescent="0.4">
      <c r="A6" s="256" t="s">
        <v>39</v>
      </c>
      <c r="B6" s="256"/>
      <c r="C6" s="117">
        <f>SUMPRODUCT((DATA!$A$2:$A$99826=C1)*(DATA!$Q$2:$Q$99826&lt;0),DATA!$Q$2:$Q$99826)</f>
        <v>-122</v>
      </c>
      <c r="D6" s="117">
        <f>SUMPRODUCT((DATA!$A$2:$A$99826=D1)*(DATA!$Q$2:$Q$99826&lt;0),DATA!$Q$2:$Q$99826)</f>
        <v>-34</v>
      </c>
      <c r="E6" s="117">
        <f>SUMPRODUCT((DATA!$A$2:$A$99826=E1)*(DATA!$Q$2:$Q$99826&lt;0),DATA!$Q$2:$Q$99826)</f>
        <v>-94</v>
      </c>
      <c r="F6" s="117">
        <f>SUMPRODUCT((DATA!$A$2:$A$99826=F1)*(DATA!$Q$2:$Q$99826&lt;0),DATA!$Q$2:$Q$99826)</f>
        <v>-30</v>
      </c>
      <c r="G6" s="117">
        <f>SUM(C6:E6)</f>
        <v>-250</v>
      </c>
      <c r="H6" s="53"/>
      <c r="I6" s="255" t="s">
        <v>39</v>
      </c>
      <c r="J6" s="255"/>
      <c r="K6" s="130">
        <f>SUMPRODUCT((DATA!$A$2:$A$99826=K1)*(DATA!$C$2:$C$99826=$I$1)*(DATA!$Q$2:$Q$99826&lt;0),DATA!$Q$2:$Q$99826)</f>
        <v>0</v>
      </c>
      <c r="L6" s="130">
        <f>SUMPRODUCT((DATA!$A$2:$A$99826=L1)*(DATA!$C$2:$C$99826=$I$1)*(DATA!$Q$2:$Q$99826&lt;0),DATA!$Q$2:$Q$99826)</f>
        <v>0</v>
      </c>
      <c r="M6" s="130">
        <f>SUMPRODUCT((DATA!$A$2:$A$99826=M1)*(DATA!$C$2:$C$99826=$I$1)*(DATA!$Q$2:$Q$99826&lt;0),DATA!$Q$2:$Q$99826)</f>
        <v>0</v>
      </c>
      <c r="N6" s="130">
        <f>SUMPRODUCT((DATA!$A$2:$A$99826=N1)*(DATA!$C$2:$C$99826=$I$1)*(DATA!$Q$2:$Q$99826&lt;0),DATA!$Q$2:$Q$99826)</f>
        <v>0</v>
      </c>
      <c r="O6" s="130">
        <f>SUMPRODUCT((DATA!$A$2:$A$99826=O1)*(DATA!$C$2:$C$99826=$I$1)*(DATA!$Q$2:$Q$99826&lt;0),DATA!$Q$2:$Q$99826)</f>
        <v>0</v>
      </c>
      <c r="P6" s="130">
        <f>SUM(K6:M6)</f>
        <v>0</v>
      </c>
      <c r="Q6" s="53"/>
      <c r="R6" s="53"/>
      <c r="S6" s="55"/>
      <c r="T6" s="54"/>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row>
    <row r="7" spans="1:59" s="43" customFormat="1" ht="33" customHeight="1" thickBot="1" x14ac:dyDescent="0.4">
      <c r="A7" s="118">
        <v>2</v>
      </c>
      <c r="B7" s="119" t="s">
        <v>5</v>
      </c>
      <c r="C7" s="147">
        <f>ROUND((SUMIFS(DATA!Q2:Q99826,DATA!A2:A99826,C1,DATA!Q2:Q99826,"&gt;0"))/(SUMIFS(DATA!Q2:Q99826,DATA!A2:A99826,C1,DATA!Q2:Q99826,"&lt;0"))*-1,1)</f>
        <v>0.7</v>
      </c>
      <c r="D7" s="120">
        <f>ROUND((SUMIFS(DATA!Q2:Q99826,DATA!A2:A99826,D1,DATA!Q2:Q99826,"&gt;0"))/(SUMIFS(DATA!Q2:Q99826,DATA!A2:A99826,D1,DATA!Q2:Q99826,"&lt;0"))*-1,1)</f>
        <v>4.2</v>
      </c>
      <c r="E7" s="120">
        <f>ROUND((SUMIFS(DATA!Q2:Q99826,DATA!A2:A99826,E1,DATA!Q2:Q99826,"&gt;0"))/(SUMIFS(DATA!Q2:Q99826,DATA!A2:A99826,E1,DATA!Q2:Q99826,"&lt;0"))*-1,1)</f>
        <v>0.1</v>
      </c>
      <c r="F7" s="147">
        <f>ROUND((SUMIFS(DATA!Q2:Q99826,DATA!A2:A99826,F1,DATA!Q2:Q99826,"&gt;0"))/(SUMIFS(DATA!Q2:Q99826,DATA!A2:A99826,F1,DATA!Q2:Q99826,"&lt;0"))*-1,1)</f>
        <v>0</v>
      </c>
      <c r="G7" s="116">
        <f>ROUND((SUMIF(DATA!Q2:Q99826,"&gt;0"))/(SUMIF(DATA!Q2:Q99826,"&lt;0"))*-1,1)</f>
        <v>0.8</v>
      </c>
      <c r="H7" s="53"/>
      <c r="I7" s="131">
        <v>2</v>
      </c>
      <c r="J7" s="132" t="s">
        <v>5</v>
      </c>
      <c r="K7" s="133" t="str">
        <f>IFERROR(ROUND((K5/K6)*-1,1),"-")</f>
        <v>-</v>
      </c>
      <c r="L7" s="133" t="str">
        <f>IFERROR(ROUND((L5/L6)*-1,1),"-")</f>
        <v>-</v>
      </c>
      <c r="M7" s="133" t="str">
        <f>IFERROR(ROUND((M5/M6)*-1,1),"-")</f>
        <v>-</v>
      </c>
      <c r="N7" s="148" t="str">
        <f>IFERROR(ROUND((N5/N6)*-1,1),"-")</f>
        <v>-</v>
      </c>
      <c r="O7" s="128" t="str">
        <f>IFERROR(ROUND((O5/O6)*-1,1),"-")</f>
        <v>-</v>
      </c>
      <c r="P7" s="134" t="e">
        <f>ROUND((P5/P6)*-1,1)</f>
        <v>#DIV/0!</v>
      </c>
      <c r="Q7" s="53"/>
      <c r="R7" s="53"/>
      <c r="S7" s="53"/>
      <c r="T7" s="54"/>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row>
    <row r="8" spans="1:59" s="43" customFormat="1" ht="33" customHeight="1" thickBot="1" x14ac:dyDescent="0.4">
      <c r="A8" s="113">
        <v>0.66</v>
      </c>
      <c r="B8" s="114" t="s">
        <v>31</v>
      </c>
      <c r="C8" s="115">
        <f>C2/(SUM(C2:C3))</f>
        <v>0.2857142857142857</v>
      </c>
      <c r="D8" s="115">
        <f>D2/(SUM(D2:D3))</f>
        <v>0.8571428571428571</v>
      </c>
      <c r="E8" s="121">
        <f>E2/(SUM(E2:E3))</f>
        <v>0.25</v>
      </c>
      <c r="F8" s="121">
        <f>F2/(SUM(F2:F3))</f>
        <v>0</v>
      </c>
      <c r="G8" s="122">
        <f>G2/(SUM(G2:G3))</f>
        <v>0.5</v>
      </c>
      <c r="H8" s="53"/>
      <c r="I8" s="135">
        <v>0.66</v>
      </c>
      <c r="J8" s="136" t="s">
        <v>31</v>
      </c>
      <c r="K8" s="137" t="e">
        <f t="shared" ref="K8:P8" si="0">K2/(SUM(K2:K3))</f>
        <v>#DIV/0!</v>
      </c>
      <c r="L8" s="137" t="e">
        <f t="shared" si="0"/>
        <v>#DIV/0!</v>
      </c>
      <c r="M8" s="137" t="e">
        <f t="shared" si="0"/>
        <v>#DIV/0!</v>
      </c>
      <c r="N8" s="137" t="e">
        <f t="shared" si="0"/>
        <v>#DIV/0!</v>
      </c>
      <c r="O8" s="137" t="e">
        <f t="shared" si="0"/>
        <v>#DIV/0!</v>
      </c>
      <c r="P8" s="138" t="e">
        <f t="shared" si="0"/>
        <v>#DIV/0!</v>
      </c>
      <c r="Q8" s="53"/>
      <c r="R8" s="53"/>
      <c r="S8" s="53"/>
      <c r="T8" s="54"/>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row>
    <row r="9" spans="1:59" s="43" customFormat="1" ht="33" customHeight="1" thickBot="1" x14ac:dyDescent="0.4">
      <c r="A9" s="108">
        <f>1-A8</f>
        <v>0.33999999999999997</v>
      </c>
      <c r="B9" s="109" t="s">
        <v>30</v>
      </c>
      <c r="C9" s="46">
        <f>C8-1</f>
        <v>-0.7142857142857143</v>
      </c>
      <c r="D9" s="46">
        <f>D8-1</f>
        <v>-0.1428571428571429</v>
      </c>
      <c r="E9" s="49">
        <f>E8-1</f>
        <v>-0.75</v>
      </c>
      <c r="F9" s="49">
        <f>F8-1</f>
        <v>-1</v>
      </c>
      <c r="G9" s="52">
        <f>G8-1</f>
        <v>-0.5</v>
      </c>
      <c r="H9" s="53"/>
      <c r="I9" s="139">
        <f>1-I8</f>
        <v>0.33999999999999997</v>
      </c>
      <c r="J9" s="140" t="s">
        <v>30</v>
      </c>
      <c r="K9" s="141" t="e">
        <f t="shared" ref="K9:P9" si="1">K8-1</f>
        <v>#DIV/0!</v>
      </c>
      <c r="L9" s="141" t="e">
        <f t="shared" si="1"/>
        <v>#DIV/0!</v>
      </c>
      <c r="M9" s="141" t="e">
        <f t="shared" si="1"/>
        <v>#DIV/0!</v>
      </c>
      <c r="N9" s="141" t="e">
        <f t="shared" si="1"/>
        <v>#DIV/0!</v>
      </c>
      <c r="O9" s="141" t="e">
        <f t="shared" si="1"/>
        <v>#DIV/0!</v>
      </c>
      <c r="P9" s="142" t="e">
        <f t="shared" si="1"/>
        <v>#DIV/0!</v>
      </c>
      <c r="Q9" s="53"/>
      <c r="R9" s="53"/>
      <c r="S9" s="53"/>
      <c r="T9" s="54"/>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row>
    <row r="10" spans="1:59" s="1" customFormat="1" x14ac:dyDescent="0.25">
      <c r="T10" s="56"/>
      <c r="AA10" s="56"/>
    </row>
    <row r="11" spans="1:59" s="1" customFormat="1" x14ac:dyDescent="0.25">
      <c r="T11" s="56"/>
      <c r="AA11" s="56"/>
    </row>
    <row r="12" spans="1:59" s="1" customFormat="1" x14ac:dyDescent="0.25">
      <c r="T12" s="56"/>
      <c r="AA12" s="56"/>
    </row>
    <row r="13" spans="1:59" s="1" customFormat="1" x14ac:dyDescent="0.25">
      <c r="T13" s="56"/>
      <c r="AA13" s="56"/>
    </row>
    <row r="14" spans="1:59" s="1" customFormat="1" x14ac:dyDescent="0.25">
      <c r="T14" s="56"/>
      <c r="AA14" s="56"/>
    </row>
    <row r="15" spans="1:59" s="1" customFormat="1" x14ac:dyDescent="0.25">
      <c r="T15" s="56"/>
      <c r="AA15" s="56"/>
    </row>
    <row r="16" spans="1:59" s="1" customFormat="1" x14ac:dyDescent="0.25">
      <c r="T16" s="56"/>
      <c r="AA16" s="56"/>
    </row>
    <row r="17" spans="20:40" s="1" customFormat="1" x14ac:dyDescent="0.25">
      <c r="T17" s="56"/>
      <c r="AA17" s="56"/>
    </row>
    <row r="18" spans="20:40" s="1" customFormat="1" x14ac:dyDescent="0.25">
      <c r="T18" s="56"/>
      <c r="AA18" s="56"/>
    </row>
    <row r="19" spans="20:40" s="1" customFormat="1" x14ac:dyDescent="0.25">
      <c r="T19" s="56"/>
      <c r="AA19" s="56"/>
    </row>
    <row r="20" spans="20:40" s="1" customFormat="1" x14ac:dyDescent="0.25">
      <c r="T20" s="56"/>
      <c r="AA20" s="56"/>
    </row>
    <row r="21" spans="20:40" s="1" customFormat="1" x14ac:dyDescent="0.25">
      <c r="T21" s="56"/>
      <c r="AA21" s="56"/>
    </row>
    <row r="22" spans="20:40" s="1" customFormat="1" x14ac:dyDescent="0.25">
      <c r="T22" s="56"/>
      <c r="AA22" s="56"/>
    </row>
    <row r="23" spans="20:40" s="1" customFormat="1" x14ac:dyDescent="0.25">
      <c r="T23" s="56"/>
      <c r="AA23" s="56"/>
    </row>
    <row r="24" spans="20:40" s="1" customFormat="1" ht="21" x14ac:dyDescent="0.35">
      <c r="T24" s="56"/>
      <c r="AA24" s="56"/>
      <c r="AI24" s="62" t="s">
        <v>27</v>
      </c>
      <c r="AJ24" s="62" t="s">
        <v>44</v>
      </c>
      <c r="AK24" s="62" t="s">
        <v>67</v>
      </c>
      <c r="AL24" s="62" t="s">
        <v>73</v>
      </c>
      <c r="AM24" s="62" t="s">
        <v>74</v>
      </c>
      <c r="AN24" s="62" t="s">
        <v>71</v>
      </c>
    </row>
    <row r="25" spans="20:40" s="1" customFormat="1" ht="21" x14ac:dyDescent="0.35">
      <c r="T25" s="56"/>
      <c r="AA25" s="56"/>
      <c r="AI25" s="54" t="s">
        <v>63</v>
      </c>
      <c r="AJ25" s="54" t="s">
        <v>48</v>
      </c>
      <c r="AK25" s="54" t="s">
        <v>7</v>
      </c>
      <c r="AL25" s="54" t="s">
        <v>39</v>
      </c>
      <c r="AM25" s="54" t="s">
        <v>79</v>
      </c>
      <c r="AN25" s="54" t="s">
        <v>75</v>
      </c>
    </row>
    <row r="26" spans="20:40" s="1" customFormat="1" ht="21" x14ac:dyDescent="0.35">
      <c r="T26" s="56"/>
      <c r="AA26" s="56"/>
      <c r="AI26" s="54" t="s">
        <v>28</v>
      </c>
      <c r="AJ26" s="54" t="s">
        <v>49</v>
      </c>
      <c r="AK26" s="54" t="s">
        <v>34</v>
      </c>
      <c r="AL26" s="54" t="s">
        <v>38</v>
      </c>
      <c r="AM26" s="54" t="s">
        <v>80</v>
      </c>
      <c r="AN26" s="54" t="s">
        <v>76</v>
      </c>
    </row>
    <row r="27" spans="20:40" s="1" customFormat="1" ht="21" x14ac:dyDescent="0.35">
      <c r="T27" s="56"/>
      <c r="AA27" s="56"/>
      <c r="AI27" s="54" t="s">
        <v>2</v>
      </c>
      <c r="AJ27" s="54" t="s">
        <v>50</v>
      </c>
      <c r="AK27" s="54"/>
      <c r="AL27" s="54" t="s">
        <v>72</v>
      </c>
      <c r="AM27" s="54" t="s">
        <v>81</v>
      </c>
      <c r="AN27" s="54" t="s">
        <v>77</v>
      </c>
    </row>
    <row r="28" spans="20:40" s="1" customFormat="1" ht="21" x14ac:dyDescent="0.35">
      <c r="T28" s="56"/>
      <c r="AA28" s="56"/>
      <c r="AI28" s="54" t="s">
        <v>64</v>
      </c>
      <c r="AJ28" s="54" t="s">
        <v>51</v>
      </c>
      <c r="AK28" s="56"/>
      <c r="AL28" s="56"/>
      <c r="AM28" s="54" t="s">
        <v>82</v>
      </c>
      <c r="AN28" s="54" t="s">
        <v>78</v>
      </c>
    </row>
    <row r="29" spans="20:40" s="1" customFormat="1" ht="21" x14ac:dyDescent="0.35">
      <c r="T29" s="56"/>
      <c r="AA29" s="56"/>
      <c r="AI29" s="54" t="s">
        <v>4</v>
      </c>
      <c r="AJ29" s="54" t="s">
        <v>52</v>
      </c>
      <c r="AK29" s="56"/>
      <c r="AL29" s="56"/>
      <c r="AM29" s="54"/>
      <c r="AN29" s="54" t="s">
        <v>83</v>
      </c>
    </row>
    <row r="30" spans="20:40" s="1" customFormat="1" ht="21" x14ac:dyDescent="0.35">
      <c r="T30" s="56"/>
      <c r="AA30" s="56"/>
      <c r="AI30" s="54" t="s">
        <v>59</v>
      </c>
      <c r="AJ30" s="54" t="s">
        <v>53</v>
      </c>
      <c r="AK30" s="56"/>
      <c r="AL30" s="56"/>
    </row>
    <row r="31" spans="20:40" s="1" customFormat="1" ht="21" x14ac:dyDescent="0.35">
      <c r="T31" s="56"/>
      <c r="AA31" s="56"/>
      <c r="AI31" s="54" t="s">
        <v>47</v>
      </c>
      <c r="AJ31" s="54" t="s">
        <v>54</v>
      </c>
      <c r="AK31" s="56"/>
      <c r="AL31" s="56"/>
    </row>
    <row r="32" spans="20:40" s="1" customFormat="1" ht="21" x14ac:dyDescent="0.35">
      <c r="T32" s="56"/>
      <c r="AA32" s="56"/>
      <c r="AI32" s="54" t="s">
        <v>65</v>
      </c>
      <c r="AJ32" s="54" t="s">
        <v>55</v>
      </c>
      <c r="AK32" s="56"/>
      <c r="AL32" s="56"/>
    </row>
    <row r="33" spans="20:38" s="1" customFormat="1" ht="21" x14ac:dyDescent="0.35">
      <c r="T33" s="56"/>
      <c r="AA33" s="56"/>
      <c r="AI33" s="54" t="s">
        <v>60</v>
      </c>
      <c r="AJ33" s="54" t="s">
        <v>46</v>
      </c>
      <c r="AK33" s="56"/>
      <c r="AL33" s="56"/>
    </row>
    <row r="34" spans="20:38" s="1" customFormat="1" ht="21" x14ac:dyDescent="0.35">
      <c r="T34" s="56"/>
      <c r="AA34" s="56"/>
      <c r="AI34" s="54" t="s">
        <v>61</v>
      </c>
      <c r="AJ34" s="54" t="s">
        <v>56</v>
      </c>
      <c r="AK34" s="56"/>
      <c r="AL34" s="56"/>
    </row>
    <row r="35" spans="20:38" s="1" customFormat="1" ht="21" x14ac:dyDescent="0.35">
      <c r="T35" s="56"/>
      <c r="AA35" s="56"/>
      <c r="AI35" s="54" t="s">
        <v>62</v>
      </c>
      <c r="AJ35" s="54" t="s">
        <v>57</v>
      </c>
      <c r="AK35" s="56"/>
      <c r="AL35" s="56"/>
    </row>
    <row r="36" spans="20:38" s="1" customFormat="1" ht="21" x14ac:dyDescent="0.35">
      <c r="T36" s="56"/>
      <c r="AA36" s="56"/>
      <c r="AI36" s="54" t="s">
        <v>66</v>
      </c>
      <c r="AJ36" s="54" t="s">
        <v>58</v>
      </c>
      <c r="AK36" s="56"/>
      <c r="AL36" s="56"/>
    </row>
    <row r="37" spans="20:38" s="1" customFormat="1" x14ac:dyDescent="0.25">
      <c r="T37" s="56"/>
      <c r="AA37" s="56"/>
      <c r="AJ37" s="56"/>
    </row>
  </sheetData>
  <mergeCells count="12">
    <mergeCell ref="I5:J5"/>
    <mergeCell ref="I6:J6"/>
    <mergeCell ref="A5:B5"/>
    <mergeCell ref="A6:B6"/>
    <mergeCell ref="A4:B4"/>
    <mergeCell ref="I4:J4"/>
    <mergeCell ref="A3:B3"/>
    <mergeCell ref="A2:B2"/>
    <mergeCell ref="A1:B1"/>
    <mergeCell ref="I1:J1"/>
    <mergeCell ref="I2:J2"/>
    <mergeCell ref="I3:J3"/>
  </mergeCells>
  <dataValidations disablePrompts="1" count="2">
    <dataValidation type="list" allowBlank="1" showInputMessage="1" showErrorMessage="1" sqref="I1:J1" xr:uid="{CF8B05A7-6755-4E4A-8458-CAE0E7B37416}">
      <formula1>$AJ$25:$AJ$36</formula1>
    </dataValidation>
    <dataValidation type="list" allowBlank="1" showInputMessage="1" showErrorMessage="1" sqref="K1:O1" xr:uid="{C351010E-E815-4DD8-BBAE-BF3653B2E917}">
      <formula1>$AI$25:$AI$36</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7359-46F8-4A87-93A5-0A868ABCEC9C}">
  <dimension ref="A1:AA1"/>
  <sheetViews>
    <sheetView topLeftCell="A132" workbookViewId="0">
      <selection activeCell="Q40" sqref="Q40"/>
    </sheetView>
  </sheetViews>
  <sheetFormatPr defaultRowHeight="15" x14ac:dyDescent="0.25"/>
  <cols>
    <col min="1" max="27" width="9.140625" style="1"/>
  </cols>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78E1B-EF8B-4535-91B5-EB23BB7C7D5E}">
  <sheetPr>
    <pageSetUpPr fitToPage="1"/>
  </sheetPr>
  <dimension ref="A1:AE42"/>
  <sheetViews>
    <sheetView workbookViewId="0">
      <selection activeCell="U8" sqref="U8"/>
    </sheetView>
  </sheetViews>
  <sheetFormatPr defaultRowHeight="18.75" x14ac:dyDescent="0.3"/>
  <cols>
    <col min="1" max="2" width="10.7109375" style="161" customWidth="1"/>
    <col min="3" max="3" width="30.7109375" style="161" customWidth="1"/>
    <col min="4" max="5" width="13.7109375" style="209" customWidth="1"/>
    <col min="6" max="6" width="5.7109375" style="1" customWidth="1"/>
    <col min="7" max="8" width="9.140625" style="1"/>
    <col min="9" max="9" width="30.7109375" style="1" customWidth="1"/>
    <col min="10" max="11" width="13.7109375" style="1" customWidth="1"/>
    <col min="12" max="12" width="5.7109375" style="1" customWidth="1"/>
    <col min="13" max="14" width="9.140625" style="1"/>
    <col min="15" max="15" width="30.7109375" style="1" customWidth="1"/>
    <col min="16" max="17" width="13.7109375" style="1" customWidth="1"/>
    <col min="18" max="31" width="9.140625" style="1"/>
  </cols>
  <sheetData>
    <row r="1" spans="1:31" ht="27.75" thickTop="1" thickBot="1" x14ac:dyDescent="0.3">
      <c r="A1" s="270" t="s">
        <v>118</v>
      </c>
      <c r="B1" s="271"/>
      <c r="C1" s="280" t="s">
        <v>127</v>
      </c>
      <c r="D1" s="281"/>
      <c r="E1" s="282"/>
      <c r="G1" s="270" t="s">
        <v>118</v>
      </c>
      <c r="H1" s="271"/>
      <c r="I1" s="280" t="s">
        <v>127</v>
      </c>
      <c r="J1" s="281"/>
      <c r="K1" s="282"/>
      <c r="M1" s="270" t="s">
        <v>118</v>
      </c>
      <c r="N1" s="271"/>
      <c r="O1" s="280" t="s">
        <v>127</v>
      </c>
      <c r="P1" s="281"/>
      <c r="Q1" s="282"/>
    </row>
    <row r="2" spans="1:31" s="194" customFormat="1" ht="20.100000000000001" customHeight="1" x14ac:dyDescent="0.25">
      <c r="A2" s="272"/>
      <c r="B2" s="273"/>
      <c r="C2" s="210" t="s">
        <v>110</v>
      </c>
      <c r="D2" s="211" t="s">
        <v>70</v>
      </c>
      <c r="E2" s="225" t="s">
        <v>69</v>
      </c>
      <c r="F2" s="193"/>
      <c r="G2" s="272"/>
      <c r="H2" s="273"/>
      <c r="I2" s="210" t="s">
        <v>110</v>
      </c>
      <c r="J2" s="211" t="s">
        <v>70</v>
      </c>
      <c r="K2" s="225" t="s">
        <v>69</v>
      </c>
      <c r="L2" s="193"/>
      <c r="M2" s="272"/>
      <c r="N2" s="273"/>
      <c r="O2" s="210" t="s">
        <v>110</v>
      </c>
      <c r="P2" s="211" t="s">
        <v>70</v>
      </c>
      <c r="Q2" s="225" t="s">
        <v>69</v>
      </c>
      <c r="R2" s="193"/>
      <c r="S2" s="193"/>
      <c r="T2" s="193"/>
      <c r="U2" s="193"/>
      <c r="V2" s="193"/>
      <c r="W2" s="193"/>
      <c r="X2" s="193"/>
      <c r="Y2" s="193"/>
      <c r="Z2" s="193"/>
      <c r="AA2" s="193"/>
      <c r="AB2" s="193"/>
      <c r="AC2" s="193"/>
      <c r="AD2" s="193"/>
      <c r="AE2" s="193"/>
    </row>
    <row r="3" spans="1:31" s="194" customFormat="1" ht="20.100000000000001" customHeight="1" x14ac:dyDescent="0.25">
      <c r="A3" s="274"/>
      <c r="B3" s="275"/>
      <c r="C3" s="212" t="s">
        <v>111</v>
      </c>
      <c r="D3" s="120" t="s">
        <v>70</v>
      </c>
      <c r="E3" s="226" t="s">
        <v>69</v>
      </c>
      <c r="F3" s="193"/>
      <c r="G3" s="274"/>
      <c r="H3" s="275"/>
      <c r="I3" s="212" t="s">
        <v>111</v>
      </c>
      <c r="J3" s="120" t="s">
        <v>70</v>
      </c>
      <c r="K3" s="226" t="s">
        <v>69</v>
      </c>
      <c r="L3" s="193"/>
      <c r="M3" s="274"/>
      <c r="N3" s="275"/>
      <c r="O3" s="212" t="s">
        <v>111</v>
      </c>
      <c r="P3" s="120" t="s">
        <v>70</v>
      </c>
      <c r="Q3" s="226" t="s">
        <v>69</v>
      </c>
      <c r="R3" s="193"/>
      <c r="S3" s="193"/>
      <c r="T3" s="193"/>
      <c r="U3" s="193"/>
      <c r="V3" s="193"/>
      <c r="W3" s="193"/>
      <c r="X3" s="193"/>
      <c r="Y3" s="193"/>
      <c r="Z3" s="193"/>
      <c r="AA3" s="193"/>
      <c r="AB3" s="193"/>
      <c r="AC3" s="193"/>
      <c r="AD3" s="193"/>
      <c r="AE3" s="193"/>
    </row>
    <row r="4" spans="1:31" s="194" customFormat="1" ht="20.100000000000001" customHeight="1" x14ac:dyDescent="0.25">
      <c r="A4" s="274"/>
      <c r="B4" s="275"/>
      <c r="C4" s="212" t="s">
        <v>112</v>
      </c>
      <c r="D4" s="120" t="s">
        <v>70</v>
      </c>
      <c r="E4" s="226" t="s">
        <v>69</v>
      </c>
      <c r="F4" s="193"/>
      <c r="G4" s="274"/>
      <c r="H4" s="275"/>
      <c r="I4" s="212" t="s">
        <v>112</v>
      </c>
      <c r="J4" s="120" t="s">
        <v>70</v>
      </c>
      <c r="K4" s="226" t="s">
        <v>69</v>
      </c>
      <c r="L4" s="193"/>
      <c r="M4" s="274"/>
      <c r="N4" s="275"/>
      <c r="O4" s="212" t="s">
        <v>112</v>
      </c>
      <c r="P4" s="120" t="s">
        <v>70</v>
      </c>
      <c r="Q4" s="226" t="s">
        <v>69</v>
      </c>
      <c r="R4" s="193"/>
      <c r="S4" s="193"/>
      <c r="T4" s="193"/>
      <c r="U4" s="193"/>
      <c r="V4" s="193"/>
      <c r="W4" s="193"/>
      <c r="X4" s="193"/>
      <c r="Y4" s="193"/>
      <c r="Z4" s="193"/>
      <c r="AA4" s="193"/>
      <c r="AB4" s="193"/>
      <c r="AC4" s="193"/>
      <c r="AD4" s="193"/>
      <c r="AE4" s="193"/>
    </row>
    <row r="5" spans="1:31" s="194" customFormat="1" ht="20.100000000000001" customHeight="1" thickBot="1" x14ac:dyDescent="0.3">
      <c r="A5" s="276"/>
      <c r="B5" s="277"/>
      <c r="C5" s="213" t="s">
        <v>128</v>
      </c>
      <c r="D5" s="214" t="s">
        <v>7</v>
      </c>
      <c r="E5" s="227" t="s">
        <v>34</v>
      </c>
      <c r="F5" s="193"/>
      <c r="G5" s="276"/>
      <c r="H5" s="277"/>
      <c r="I5" s="213" t="s">
        <v>128</v>
      </c>
      <c r="J5" s="214" t="s">
        <v>7</v>
      </c>
      <c r="K5" s="227" t="s">
        <v>34</v>
      </c>
      <c r="L5" s="193"/>
      <c r="M5" s="276"/>
      <c r="N5" s="277"/>
      <c r="O5" s="213" t="s">
        <v>128</v>
      </c>
      <c r="P5" s="214" t="s">
        <v>7</v>
      </c>
      <c r="Q5" s="227" t="s">
        <v>34</v>
      </c>
      <c r="R5" s="193"/>
      <c r="S5" s="193"/>
      <c r="T5" s="193"/>
      <c r="U5" s="193"/>
      <c r="V5" s="193"/>
      <c r="W5" s="193"/>
      <c r="X5" s="193"/>
      <c r="Y5" s="193"/>
      <c r="Z5" s="193"/>
      <c r="AA5" s="193"/>
      <c r="AB5" s="193"/>
      <c r="AC5" s="193"/>
      <c r="AD5" s="193"/>
      <c r="AE5" s="193"/>
    </row>
    <row r="6" spans="1:31" s="194" customFormat="1" ht="20.100000000000001" customHeight="1" thickBot="1" x14ac:dyDescent="0.3">
      <c r="A6" s="228"/>
      <c r="B6" s="217"/>
      <c r="C6" s="222"/>
      <c r="D6" s="223"/>
      <c r="E6" s="229"/>
      <c r="F6" s="193"/>
      <c r="G6" s="228"/>
      <c r="H6" s="217"/>
      <c r="I6" s="222"/>
      <c r="J6" s="223"/>
      <c r="K6" s="229"/>
      <c r="L6" s="193"/>
      <c r="M6" s="228"/>
      <c r="N6" s="217"/>
      <c r="O6" s="222"/>
      <c r="P6" s="223"/>
      <c r="Q6" s="229"/>
      <c r="R6" s="193"/>
      <c r="S6" s="193"/>
      <c r="T6" s="193"/>
      <c r="U6" s="193"/>
      <c r="V6" s="193"/>
      <c r="W6" s="193"/>
      <c r="X6" s="193"/>
      <c r="Y6" s="193"/>
      <c r="Z6" s="193"/>
      <c r="AA6" s="193"/>
      <c r="AB6" s="193"/>
      <c r="AC6" s="193"/>
      <c r="AD6" s="193"/>
      <c r="AE6" s="193"/>
    </row>
    <row r="7" spans="1:31" s="194" customFormat="1" ht="20.100000000000001" customHeight="1" x14ac:dyDescent="0.25">
      <c r="A7" s="283" t="s">
        <v>125</v>
      </c>
      <c r="B7" s="284"/>
      <c r="C7" s="210" t="s">
        <v>113</v>
      </c>
      <c r="D7" s="211" t="s">
        <v>116</v>
      </c>
      <c r="E7" s="225" t="s">
        <v>117</v>
      </c>
      <c r="F7" s="193"/>
      <c r="G7" s="283" t="s">
        <v>125</v>
      </c>
      <c r="H7" s="284"/>
      <c r="I7" s="210" t="s">
        <v>113</v>
      </c>
      <c r="J7" s="211" t="s">
        <v>116</v>
      </c>
      <c r="K7" s="225" t="s">
        <v>117</v>
      </c>
      <c r="L7" s="193"/>
      <c r="M7" s="283" t="s">
        <v>125</v>
      </c>
      <c r="N7" s="284"/>
      <c r="O7" s="210" t="s">
        <v>113</v>
      </c>
      <c r="P7" s="211" t="s">
        <v>116</v>
      </c>
      <c r="Q7" s="225" t="s">
        <v>117</v>
      </c>
      <c r="R7" s="193"/>
      <c r="S7" s="193"/>
      <c r="T7" s="193"/>
      <c r="U7" s="193"/>
      <c r="V7" s="193"/>
      <c r="W7" s="193"/>
      <c r="X7" s="193"/>
      <c r="Y7" s="193"/>
      <c r="Z7" s="193"/>
      <c r="AA7" s="193"/>
      <c r="AB7" s="193"/>
      <c r="AC7" s="193"/>
      <c r="AD7" s="193"/>
      <c r="AE7" s="193"/>
    </row>
    <row r="8" spans="1:31" s="194" customFormat="1" ht="20.100000000000001" customHeight="1" x14ac:dyDescent="0.25">
      <c r="A8" s="285"/>
      <c r="B8" s="286"/>
      <c r="C8" s="212" t="s">
        <v>114</v>
      </c>
      <c r="D8" s="120" t="s">
        <v>116</v>
      </c>
      <c r="E8" s="226" t="s">
        <v>117</v>
      </c>
      <c r="F8" s="193"/>
      <c r="G8" s="285"/>
      <c r="H8" s="286"/>
      <c r="I8" s="212" t="s">
        <v>114</v>
      </c>
      <c r="J8" s="120" t="s">
        <v>116</v>
      </c>
      <c r="K8" s="226" t="s">
        <v>117</v>
      </c>
      <c r="L8" s="193"/>
      <c r="M8" s="285"/>
      <c r="N8" s="286"/>
      <c r="O8" s="212" t="s">
        <v>114</v>
      </c>
      <c r="P8" s="120" t="s">
        <v>116</v>
      </c>
      <c r="Q8" s="226" t="s">
        <v>117</v>
      </c>
      <c r="R8" s="193"/>
      <c r="S8" s="193"/>
      <c r="T8" s="193"/>
      <c r="U8" s="193"/>
      <c r="V8" s="193"/>
      <c r="W8" s="193"/>
      <c r="X8" s="193"/>
      <c r="Y8" s="193"/>
      <c r="Z8" s="193"/>
      <c r="AA8" s="193"/>
      <c r="AB8" s="193"/>
      <c r="AC8" s="193"/>
      <c r="AD8" s="193"/>
      <c r="AE8" s="193"/>
    </row>
    <row r="9" spans="1:31" s="194" customFormat="1" ht="20.100000000000001" customHeight="1" x14ac:dyDescent="0.25">
      <c r="A9" s="287" t="s">
        <v>126</v>
      </c>
      <c r="B9" s="288"/>
      <c r="C9" s="212" t="s">
        <v>115</v>
      </c>
      <c r="D9" s="120" t="s">
        <v>116</v>
      </c>
      <c r="E9" s="226" t="s">
        <v>117</v>
      </c>
      <c r="F9" s="193"/>
      <c r="G9" s="287" t="s">
        <v>126</v>
      </c>
      <c r="H9" s="288"/>
      <c r="I9" s="212" t="s">
        <v>115</v>
      </c>
      <c r="J9" s="120" t="s">
        <v>116</v>
      </c>
      <c r="K9" s="226" t="s">
        <v>117</v>
      </c>
      <c r="L9" s="193"/>
      <c r="M9" s="287" t="s">
        <v>126</v>
      </c>
      <c r="N9" s="288"/>
      <c r="O9" s="212" t="s">
        <v>115</v>
      </c>
      <c r="P9" s="120" t="s">
        <v>116</v>
      </c>
      <c r="Q9" s="226" t="s">
        <v>117</v>
      </c>
      <c r="R9" s="193"/>
      <c r="S9" s="193"/>
      <c r="T9" s="193"/>
      <c r="U9" s="193"/>
      <c r="V9" s="193"/>
      <c r="W9" s="193"/>
      <c r="X9" s="193"/>
      <c r="Y9" s="193"/>
      <c r="Z9" s="193"/>
      <c r="AA9" s="193"/>
      <c r="AB9" s="193"/>
      <c r="AC9" s="193"/>
      <c r="AD9" s="193"/>
      <c r="AE9" s="193"/>
    </row>
    <row r="10" spans="1:31" s="194" customFormat="1" ht="20.100000000000001" customHeight="1" thickBot="1" x14ac:dyDescent="0.3">
      <c r="A10" s="289"/>
      <c r="B10" s="290"/>
      <c r="C10" s="213" t="s">
        <v>120</v>
      </c>
      <c r="D10" s="214" t="s">
        <v>116</v>
      </c>
      <c r="E10" s="227" t="s">
        <v>117</v>
      </c>
      <c r="F10" s="193"/>
      <c r="G10" s="289"/>
      <c r="H10" s="290"/>
      <c r="I10" s="213" t="s">
        <v>120</v>
      </c>
      <c r="J10" s="214" t="s">
        <v>116</v>
      </c>
      <c r="K10" s="227" t="s">
        <v>117</v>
      </c>
      <c r="L10" s="193"/>
      <c r="M10" s="289"/>
      <c r="N10" s="290"/>
      <c r="O10" s="213" t="s">
        <v>120</v>
      </c>
      <c r="P10" s="214" t="s">
        <v>116</v>
      </c>
      <c r="Q10" s="227" t="s">
        <v>117</v>
      </c>
      <c r="R10" s="193"/>
      <c r="S10" s="193"/>
      <c r="T10" s="193"/>
      <c r="U10" s="193"/>
      <c r="V10" s="193"/>
      <c r="W10" s="193"/>
      <c r="X10" s="193"/>
      <c r="Y10" s="193"/>
      <c r="Z10" s="193"/>
      <c r="AA10" s="193"/>
      <c r="AB10" s="193"/>
      <c r="AC10" s="193"/>
      <c r="AD10" s="193"/>
      <c r="AE10" s="193"/>
    </row>
    <row r="11" spans="1:31" s="194" customFormat="1" ht="16.5" customHeight="1" x14ac:dyDescent="0.25">
      <c r="A11" s="230"/>
      <c r="B11" s="216"/>
      <c r="C11" s="224"/>
      <c r="D11" s="224"/>
      <c r="E11" s="231"/>
      <c r="F11" s="193"/>
      <c r="G11" s="230"/>
      <c r="H11" s="216"/>
      <c r="I11" s="224"/>
      <c r="J11" s="224"/>
      <c r="K11" s="231"/>
      <c r="L11" s="193"/>
      <c r="M11" s="230"/>
      <c r="N11" s="216"/>
      <c r="O11" s="224"/>
      <c r="P11" s="224"/>
      <c r="Q11" s="231"/>
      <c r="R11" s="193"/>
      <c r="S11" s="193"/>
      <c r="T11" s="193"/>
      <c r="U11" s="193"/>
      <c r="V11" s="193"/>
      <c r="W11" s="193"/>
      <c r="X11" s="193"/>
      <c r="Y11" s="193"/>
      <c r="Z11" s="193"/>
      <c r="AA11" s="193"/>
      <c r="AB11" s="193"/>
      <c r="AC11" s="193"/>
      <c r="AD11" s="193"/>
      <c r="AE11" s="193"/>
    </row>
    <row r="12" spans="1:31" s="194" customFormat="1" ht="20.100000000000001" customHeight="1" x14ac:dyDescent="0.25">
      <c r="A12" s="230"/>
      <c r="B12" s="216"/>
      <c r="C12" s="218" t="s">
        <v>85</v>
      </c>
      <c r="D12" s="120" t="s">
        <v>116</v>
      </c>
      <c r="E12" s="226" t="s">
        <v>117</v>
      </c>
      <c r="F12" s="193"/>
      <c r="G12" s="230"/>
      <c r="H12" s="216"/>
      <c r="I12" s="218" t="s">
        <v>85</v>
      </c>
      <c r="J12" s="120" t="s">
        <v>116</v>
      </c>
      <c r="K12" s="226" t="s">
        <v>117</v>
      </c>
      <c r="L12" s="193"/>
      <c r="M12" s="230"/>
      <c r="N12" s="216"/>
      <c r="O12" s="218" t="s">
        <v>85</v>
      </c>
      <c r="P12" s="120" t="s">
        <v>116</v>
      </c>
      <c r="Q12" s="226" t="s">
        <v>117</v>
      </c>
      <c r="R12" s="193"/>
      <c r="S12" s="193"/>
      <c r="T12" s="193"/>
      <c r="U12" s="193"/>
      <c r="V12" s="193"/>
      <c r="W12" s="193"/>
      <c r="X12" s="193"/>
      <c r="Y12" s="193"/>
      <c r="Z12" s="193"/>
      <c r="AA12" s="193"/>
      <c r="AB12" s="193"/>
      <c r="AC12" s="193"/>
      <c r="AD12" s="193"/>
      <c r="AE12" s="193"/>
    </row>
    <row r="13" spans="1:31" s="194" customFormat="1" ht="9.9499999999999993" customHeight="1" thickBot="1" x14ac:dyDescent="0.3">
      <c r="A13" s="230"/>
      <c r="B13" s="216"/>
      <c r="C13" s="224"/>
      <c r="D13" s="224"/>
      <c r="E13" s="231"/>
      <c r="F13" s="193"/>
      <c r="G13" s="230"/>
      <c r="H13" s="216"/>
      <c r="I13" s="224"/>
      <c r="J13" s="224"/>
      <c r="K13" s="231"/>
      <c r="L13" s="193"/>
      <c r="M13" s="230"/>
      <c r="N13" s="216"/>
      <c r="O13" s="224"/>
      <c r="P13" s="224"/>
      <c r="Q13" s="231"/>
      <c r="R13" s="193"/>
      <c r="S13" s="193"/>
      <c r="T13" s="193"/>
      <c r="U13" s="193"/>
      <c r="V13" s="193"/>
      <c r="W13" s="193"/>
      <c r="X13" s="193"/>
      <c r="Y13" s="193"/>
      <c r="Z13" s="193"/>
      <c r="AA13" s="193"/>
      <c r="AB13" s="193"/>
      <c r="AC13" s="193"/>
      <c r="AD13" s="193"/>
      <c r="AE13" s="193"/>
    </row>
    <row r="14" spans="1:31" s="194" customFormat="1" ht="20.100000000000001" customHeight="1" x14ac:dyDescent="0.25">
      <c r="A14" s="262" t="s">
        <v>71</v>
      </c>
      <c r="B14" s="263"/>
      <c r="C14" s="221" t="s">
        <v>121</v>
      </c>
      <c r="D14" s="219" t="s">
        <v>122</v>
      </c>
      <c r="E14" s="232" t="s">
        <v>123</v>
      </c>
      <c r="F14" s="193"/>
      <c r="G14" s="262" t="s">
        <v>71</v>
      </c>
      <c r="H14" s="263"/>
      <c r="I14" s="221" t="s">
        <v>121</v>
      </c>
      <c r="J14" s="219" t="s">
        <v>122</v>
      </c>
      <c r="K14" s="232" t="s">
        <v>123</v>
      </c>
      <c r="L14" s="193"/>
      <c r="M14" s="262" t="s">
        <v>71</v>
      </c>
      <c r="N14" s="263"/>
      <c r="O14" s="221" t="s">
        <v>121</v>
      </c>
      <c r="P14" s="219" t="s">
        <v>122</v>
      </c>
      <c r="Q14" s="232" t="s">
        <v>123</v>
      </c>
      <c r="R14" s="193"/>
      <c r="S14" s="193"/>
      <c r="T14" s="193"/>
      <c r="U14" s="193"/>
      <c r="V14" s="193"/>
      <c r="W14" s="193"/>
      <c r="X14" s="193"/>
      <c r="Y14" s="193"/>
      <c r="Z14" s="193"/>
      <c r="AA14" s="193"/>
      <c r="AB14" s="193"/>
      <c r="AC14" s="193"/>
      <c r="AD14" s="193"/>
      <c r="AE14" s="193"/>
    </row>
    <row r="15" spans="1:31" s="194" customFormat="1" ht="29.25" customHeight="1" thickBot="1" x14ac:dyDescent="0.3">
      <c r="A15" s="233" t="s">
        <v>7</v>
      </c>
      <c r="B15" s="215" t="s">
        <v>34</v>
      </c>
      <c r="C15" s="220"/>
      <c r="D15" s="214"/>
      <c r="E15" s="227"/>
      <c r="F15" s="193"/>
      <c r="G15" s="233" t="s">
        <v>7</v>
      </c>
      <c r="H15" s="215" t="s">
        <v>34</v>
      </c>
      <c r="I15" s="220"/>
      <c r="J15" s="214"/>
      <c r="K15" s="227"/>
      <c r="L15" s="193"/>
      <c r="M15" s="233" t="s">
        <v>7</v>
      </c>
      <c r="N15" s="215" t="s">
        <v>34</v>
      </c>
      <c r="O15" s="220"/>
      <c r="P15" s="214"/>
      <c r="Q15" s="227"/>
      <c r="R15" s="193"/>
      <c r="S15" s="193"/>
      <c r="T15" s="193"/>
      <c r="U15" s="193"/>
      <c r="V15" s="193"/>
      <c r="W15" s="193"/>
      <c r="X15" s="193"/>
      <c r="Y15" s="193"/>
      <c r="Z15" s="193"/>
      <c r="AA15" s="193"/>
      <c r="AB15" s="193"/>
      <c r="AC15" s="193"/>
      <c r="AD15" s="193"/>
      <c r="AE15" s="193"/>
    </row>
    <row r="16" spans="1:31" s="194" customFormat="1" ht="20.100000000000001" customHeight="1" thickBot="1" x14ac:dyDescent="0.3">
      <c r="A16" s="278" t="s">
        <v>124</v>
      </c>
      <c r="B16" s="279"/>
      <c r="C16" s="216"/>
      <c r="D16" s="217"/>
      <c r="E16" s="234"/>
      <c r="F16" s="193"/>
      <c r="G16" s="278" t="s">
        <v>124</v>
      </c>
      <c r="H16" s="279"/>
      <c r="I16" s="216"/>
      <c r="J16" s="217"/>
      <c r="K16" s="234"/>
      <c r="L16" s="193"/>
      <c r="M16" s="278" t="s">
        <v>124</v>
      </c>
      <c r="N16" s="279"/>
      <c r="O16" s="216"/>
      <c r="P16" s="217"/>
      <c r="Q16" s="234"/>
      <c r="R16" s="193"/>
      <c r="S16" s="193"/>
      <c r="T16" s="193"/>
      <c r="U16" s="193"/>
      <c r="V16" s="193"/>
      <c r="W16" s="193"/>
      <c r="X16" s="193"/>
      <c r="Y16" s="193"/>
      <c r="Z16" s="193"/>
      <c r="AA16" s="193"/>
      <c r="AB16" s="193"/>
      <c r="AC16" s="193"/>
      <c r="AD16" s="193"/>
      <c r="AE16" s="193"/>
    </row>
    <row r="17" spans="1:31" s="194" customFormat="1" ht="35.1" customHeight="1" x14ac:dyDescent="0.25">
      <c r="A17" s="264"/>
      <c r="B17" s="265"/>
      <c r="C17" s="265"/>
      <c r="D17" s="265"/>
      <c r="E17" s="266"/>
      <c r="F17" s="193"/>
      <c r="G17" s="264"/>
      <c r="H17" s="265"/>
      <c r="I17" s="265"/>
      <c r="J17" s="265"/>
      <c r="K17" s="266"/>
      <c r="L17" s="193"/>
      <c r="M17" s="264"/>
      <c r="N17" s="265"/>
      <c r="O17" s="265"/>
      <c r="P17" s="265"/>
      <c r="Q17" s="266"/>
      <c r="R17" s="193"/>
      <c r="S17" s="193"/>
      <c r="T17" s="193"/>
      <c r="U17" s="193"/>
      <c r="V17" s="193"/>
      <c r="W17" s="193"/>
      <c r="X17" s="193"/>
      <c r="Y17" s="193"/>
      <c r="Z17" s="193"/>
      <c r="AA17" s="193"/>
      <c r="AB17" s="193"/>
      <c r="AC17" s="193"/>
      <c r="AD17" s="193"/>
      <c r="AE17" s="193"/>
    </row>
    <row r="18" spans="1:31" s="194" customFormat="1" ht="35.1" customHeight="1" x14ac:dyDescent="0.25">
      <c r="A18" s="259"/>
      <c r="B18" s="260"/>
      <c r="C18" s="260"/>
      <c r="D18" s="260"/>
      <c r="E18" s="261"/>
      <c r="F18" s="193"/>
      <c r="G18" s="259"/>
      <c r="H18" s="260"/>
      <c r="I18" s="260"/>
      <c r="J18" s="260"/>
      <c r="K18" s="261"/>
      <c r="L18" s="193"/>
      <c r="M18" s="259"/>
      <c r="N18" s="260"/>
      <c r="O18" s="260"/>
      <c r="P18" s="260"/>
      <c r="Q18" s="261"/>
      <c r="R18" s="193"/>
      <c r="S18" s="193"/>
      <c r="T18" s="193"/>
      <c r="U18" s="193"/>
      <c r="V18" s="193"/>
      <c r="W18" s="193"/>
      <c r="X18" s="193"/>
      <c r="Y18" s="193"/>
      <c r="Z18" s="193"/>
      <c r="AA18" s="193"/>
      <c r="AB18" s="193"/>
      <c r="AC18" s="193"/>
      <c r="AD18" s="193"/>
      <c r="AE18" s="193"/>
    </row>
    <row r="19" spans="1:31" s="194" customFormat="1" ht="35.1" customHeight="1" x14ac:dyDescent="0.25">
      <c r="A19" s="259"/>
      <c r="B19" s="260"/>
      <c r="C19" s="260"/>
      <c r="D19" s="260"/>
      <c r="E19" s="261"/>
      <c r="F19" s="193"/>
      <c r="G19" s="259"/>
      <c r="H19" s="260"/>
      <c r="I19" s="260"/>
      <c r="J19" s="260"/>
      <c r="K19" s="261"/>
      <c r="L19" s="193"/>
      <c r="M19" s="259"/>
      <c r="N19" s="260"/>
      <c r="O19" s="260"/>
      <c r="P19" s="260"/>
      <c r="Q19" s="261"/>
      <c r="R19" s="193"/>
      <c r="S19" s="193"/>
      <c r="T19" s="193"/>
      <c r="U19" s="193"/>
      <c r="V19" s="193"/>
      <c r="W19" s="193"/>
      <c r="X19" s="193"/>
      <c r="Y19" s="193"/>
      <c r="Z19" s="193"/>
      <c r="AA19" s="193"/>
      <c r="AB19" s="193"/>
      <c r="AC19" s="193"/>
      <c r="AD19" s="193"/>
      <c r="AE19" s="193"/>
    </row>
    <row r="20" spans="1:31" s="194" customFormat="1" ht="35.1" customHeight="1" thickBot="1" x14ac:dyDescent="0.3">
      <c r="A20" s="267"/>
      <c r="B20" s="268"/>
      <c r="C20" s="268"/>
      <c r="D20" s="268"/>
      <c r="E20" s="269"/>
      <c r="F20" s="193"/>
      <c r="G20" s="267"/>
      <c r="H20" s="268"/>
      <c r="I20" s="268"/>
      <c r="J20" s="268"/>
      <c r="K20" s="269"/>
      <c r="L20" s="193"/>
      <c r="M20" s="267"/>
      <c r="N20" s="268"/>
      <c r="O20" s="268"/>
      <c r="P20" s="268"/>
      <c r="Q20" s="269"/>
      <c r="R20" s="193"/>
      <c r="S20" s="193"/>
      <c r="T20" s="193"/>
      <c r="U20" s="193"/>
      <c r="V20" s="193"/>
      <c r="W20" s="193"/>
      <c r="X20" s="193"/>
      <c r="Y20" s="193"/>
      <c r="Z20" s="193"/>
      <c r="AA20" s="193"/>
      <c r="AB20" s="193"/>
      <c r="AC20" s="193"/>
      <c r="AD20" s="193"/>
      <c r="AE20" s="193"/>
    </row>
    <row r="21" spans="1:31" ht="20.25" thickTop="1" thickBot="1" x14ac:dyDescent="0.35"/>
    <row r="22" spans="1:31" ht="27.75" thickTop="1" thickBot="1" x14ac:dyDescent="0.3">
      <c r="A22" s="270" t="s">
        <v>118</v>
      </c>
      <c r="B22" s="271"/>
      <c r="C22" s="280" t="s">
        <v>127</v>
      </c>
      <c r="D22" s="281"/>
      <c r="E22" s="282"/>
      <c r="G22" s="270" t="s">
        <v>118</v>
      </c>
      <c r="H22" s="271"/>
      <c r="I22" s="280" t="s">
        <v>127</v>
      </c>
      <c r="J22" s="281"/>
      <c r="K22" s="282"/>
      <c r="M22" s="270" t="s">
        <v>118</v>
      </c>
      <c r="N22" s="271"/>
      <c r="O22" s="280" t="s">
        <v>127</v>
      </c>
      <c r="P22" s="281"/>
      <c r="Q22" s="282"/>
    </row>
    <row r="23" spans="1:31" s="194" customFormat="1" ht="20.100000000000001" customHeight="1" x14ac:dyDescent="0.25">
      <c r="A23" s="272"/>
      <c r="B23" s="273"/>
      <c r="C23" s="210" t="s">
        <v>110</v>
      </c>
      <c r="D23" s="211" t="s">
        <v>70</v>
      </c>
      <c r="E23" s="225" t="s">
        <v>69</v>
      </c>
      <c r="F23" s="193"/>
      <c r="G23" s="272"/>
      <c r="H23" s="273"/>
      <c r="I23" s="210" t="s">
        <v>110</v>
      </c>
      <c r="J23" s="211" t="s">
        <v>70</v>
      </c>
      <c r="K23" s="225" t="s">
        <v>69</v>
      </c>
      <c r="L23" s="193"/>
      <c r="M23" s="272"/>
      <c r="N23" s="273"/>
      <c r="O23" s="210" t="s">
        <v>110</v>
      </c>
      <c r="P23" s="211" t="s">
        <v>70</v>
      </c>
      <c r="Q23" s="225" t="s">
        <v>69</v>
      </c>
      <c r="R23" s="193"/>
      <c r="S23" s="193"/>
      <c r="T23" s="193"/>
      <c r="U23" s="193"/>
      <c r="V23" s="193"/>
      <c r="W23" s="193"/>
      <c r="X23" s="193"/>
      <c r="Y23" s="193"/>
      <c r="Z23" s="193"/>
      <c r="AA23" s="193"/>
      <c r="AB23" s="193"/>
      <c r="AC23" s="193"/>
      <c r="AD23" s="193"/>
      <c r="AE23" s="193"/>
    </row>
    <row r="24" spans="1:31" s="194" customFormat="1" ht="20.100000000000001" customHeight="1" x14ac:dyDescent="0.25">
      <c r="A24" s="274"/>
      <c r="B24" s="275"/>
      <c r="C24" s="212" t="s">
        <v>111</v>
      </c>
      <c r="D24" s="120" t="s">
        <v>70</v>
      </c>
      <c r="E24" s="226" t="s">
        <v>69</v>
      </c>
      <c r="F24" s="193"/>
      <c r="G24" s="274"/>
      <c r="H24" s="275"/>
      <c r="I24" s="212" t="s">
        <v>111</v>
      </c>
      <c r="J24" s="120" t="s">
        <v>70</v>
      </c>
      <c r="K24" s="226" t="s">
        <v>69</v>
      </c>
      <c r="L24" s="193"/>
      <c r="M24" s="274"/>
      <c r="N24" s="275"/>
      <c r="O24" s="212" t="s">
        <v>111</v>
      </c>
      <c r="P24" s="120" t="s">
        <v>70</v>
      </c>
      <c r="Q24" s="226" t="s">
        <v>69</v>
      </c>
      <c r="R24" s="193"/>
      <c r="S24" s="193"/>
      <c r="T24" s="193"/>
      <c r="U24" s="193"/>
      <c r="V24" s="193"/>
      <c r="W24" s="193"/>
      <c r="X24" s="193"/>
      <c r="Y24" s="193"/>
      <c r="Z24" s="193"/>
      <c r="AA24" s="193"/>
      <c r="AB24" s="193"/>
      <c r="AC24" s="193"/>
      <c r="AD24" s="193"/>
      <c r="AE24" s="193"/>
    </row>
    <row r="25" spans="1:31" s="194" customFormat="1" ht="20.100000000000001" customHeight="1" x14ac:dyDescent="0.25">
      <c r="A25" s="274"/>
      <c r="B25" s="275"/>
      <c r="C25" s="212" t="s">
        <v>112</v>
      </c>
      <c r="D25" s="120" t="s">
        <v>70</v>
      </c>
      <c r="E25" s="226" t="s">
        <v>69</v>
      </c>
      <c r="F25" s="193"/>
      <c r="G25" s="274"/>
      <c r="H25" s="275"/>
      <c r="I25" s="212" t="s">
        <v>112</v>
      </c>
      <c r="J25" s="120" t="s">
        <v>70</v>
      </c>
      <c r="K25" s="226" t="s">
        <v>69</v>
      </c>
      <c r="L25" s="193"/>
      <c r="M25" s="274"/>
      <c r="N25" s="275"/>
      <c r="O25" s="212" t="s">
        <v>112</v>
      </c>
      <c r="P25" s="120" t="s">
        <v>70</v>
      </c>
      <c r="Q25" s="226" t="s">
        <v>69</v>
      </c>
      <c r="R25" s="193"/>
      <c r="S25" s="193"/>
      <c r="T25" s="193"/>
      <c r="U25" s="193"/>
      <c r="V25" s="193"/>
      <c r="W25" s="193"/>
      <c r="X25" s="193"/>
      <c r="Y25" s="193"/>
      <c r="Z25" s="193"/>
      <c r="AA25" s="193"/>
      <c r="AB25" s="193"/>
      <c r="AC25" s="193"/>
      <c r="AD25" s="193"/>
      <c r="AE25" s="193"/>
    </row>
    <row r="26" spans="1:31" s="194" customFormat="1" ht="20.100000000000001" customHeight="1" thickBot="1" x14ac:dyDescent="0.3">
      <c r="A26" s="276"/>
      <c r="B26" s="277"/>
      <c r="C26" s="213" t="s">
        <v>128</v>
      </c>
      <c r="D26" s="214" t="s">
        <v>7</v>
      </c>
      <c r="E26" s="227" t="s">
        <v>34</v>
      </c>
      <c r="F26" s="193"/>
      <c r="G26" s="276"/>
      <c r="H26" s="277"/>
      <c r="I26" s="213" t="s">
        <v>128</v>
      </c>
      <c r="J26" s="214" t="s">
        <v>7</v>
      </c>
      <c r="K26" s="227" t="s">
        <v>34</v>
      </c>
      <c r="L26" s="193"/>
      <c r="M26" s="276"/>
      <c r="N26" s="277"/>
      <c r="O26" s="213" t="s">
        <v>128</v>
      </c>
      <c r="P26" s="214" t="s">
        <v>7</v>
      </c>
      <c r="Q26" s="227" t="s">
        <v>34</v>
      </c>
      <c r="R26" s="193"/>
      <c r="S26" s="193"/>
      <c r="T26" s="193"/>
      <c r="U26" s="193"/>
      <c r="V26" s="193"/>
      <c r="W26" s="193"/>
      <c r="X26" s="193"/>
      <c r="Y26" s="193"/>
      <c r="Z26" s="193"/>
      <c r="AA26" s="193"/>
      <c r="AB26" s="193"/>
      <c r="AC26" s="193"/>
      <c r="AD26" s="193"/>
      <c r="AE26" s="193"/>
    </row>
    <row r="27" spans="1:31" s="194" customFormat="1" ht="20.100000000000001" customHeight="1" thickBot="1" x14ac:dyDescent="0.3">
      <c r="A27" s="228"/>
      <c r="B27" s="217"/>
      <c r="C27" s="222"/>
      <c r="D27" s="223"/>
      <c r="E27" s="229"/>
      <c r="F27" s="193"/>
      <c r="G27" s="228"/>
      <c r="H27" s="217"/>
      <c r="I27" s="222"/>
      <c r="J27" s="223"/>
      <c r="K27" s="229"/>
      <c r="L27" s="193"/>
      <c r="M27" s="228"/>
      <c r="N27" s="217"/>
      <c r="O27" s="222"/>
      <c r="P27" s="223"/>
      <c r="Q27" s="229"/>
      <c r="R27" s="193"/>
      <c r="S27" s="193"/>
      <c r="T27" s="193"/>
      <c r="U27" s="193"/>
      <c r="V27" s="193"/>
      <c r="W27" s="193"/>
      <c r="X27" s="193"/>
      <c r="Y27" s="193"/>
      <c r="Z27" s="193"/>
      <c r="AA27" s="193"/>
      <c r="AB27" s="193"/>
      <c r="AC27" s="193"/>
      <c r="AD27" s="193"/>
      <c r="AE27" s="193"/>
    </row>
    <row r="28" spans="1:31" s="194" customFormat="1" ht="20.100000000000001" customHeight="1" x14ac:dyDescent="0.25">
      <c r="A28" s="283" t="s">
        <v>125</v>
      </c>
      <c r="B28" s="284"/>
      <c r="C28" s="210" t="s">
        <v>113</v>
      </c>
      <c r="D28" s="211" t="s">
        <v>116</v>
      </c>
      <c r="E28" s="225" t="s">
        <v>117</v>
      </c>
      <c r="F28" s="193"/>
      <c r="G28" s="283" t="s">
        <v>125</v>
      </c>
      <c r="H28" s="284"/>
      <c r="I28" s="210" t="s">
        <v>113</v>
      </c>
      <c r="J28" s="211" t="s">
        <v>116</v>
      </c>
      <c r="K28" s="225" t="s">
        <v>117</v>
      </c>
      <c r="L28" s="193"/>
      <c r="M28" s="283" t="s">
        <v>125</v>
      </c>
      <c r="N28" s="284"/>
      <c r="O28" s="210" t="s">
        <v>113</v>
      </c>
      <c r="P28" s="211" t="s">
        <v>116</v>
      </c>
      <c r="Q28" s="225" t="s">
        <v>117</v>
      </c>
      <c r="R28" s="193"/>
      <c r="S28" s="193"/>
      <c r="T28" s="193"/>
      <c r="U28" s="193"/>
      <c r="V28" s="193"/>
      <c r="W28" s="193"/>
      <c r="X28" s="193"/>
      <c r="Y28" s="193"/>
      <c r="Z28" s="193"/>
      <c r="AA28" s="193"/>
      <c r="AB28" s="193"/>
      <c r="AC28" s="193"/>
      <c r="AD28" s="193"/>
      <c r="AE28" s="193"/>
    </row>
    <row r="29" spans="1:31" s="194" customFormat="1" ht="20.100000000000001" customHeight="1" x14ac:dyDescent="0.25">
      <c r="A29" s="285"/>
      <c r="B29" s="286"/>
      <c r="C29" s="212" t="s">
        <v>114</v>
      </c>
      <c r="D29" s="120" t="s">
        <v>116</v>
      </c>
      <c r="E29" s="226" t="s">
        <v>117</v>
      </c>
      <c r="F29" s="193"/>
      <c r="G29" s="285"/>
      <c r="H29" s="286"/>
      <c r="I29" s="212" t="s">
        <v>114</v>
      </c>
      <c r="J29" s="120" t="s">
        <v>116</v>
      </c>
      <c r="K29" s="226" t="s">
        <v>117</v>
      </c>
      <c r="L29" s="193"/>
      <c r="M29" s="285"/>
      <c r="N29" s="286"/>
      <c r="O29" s="212" t="s">
        <v>114</v>
      </c>
      <c r="P29" s="120" t="s">
        <v>116</v>
      </c>
      <c r="Q29" s="226" t="s">
        <v>117</v>
      </c>
      <c r="R29" s="193"/>
      <c r="S29" s="193"/>
      <c r="T29" s="193"/>
      <c r="U29" s="193"/>
      <c r="V29" s="193"/>
      <c r="W29" s="193"/>
      <c r="X29" s="193"/>
      <c r="Y29" s="193"/>
      <c r="Z29" s="193"/>
      <c r="AA29" s="193"/>
      <c r="AB29" s="193"/>
      <c r="AC29" s="193"/>
      <c r="AD29" s="193"/>
      <c r="AE29" s="193"/>
    </row>
    <row r="30" spans="1:31" s="194" customFormat="1" ht="20.100000000000001" customHeight="1" x14ac:dyDescent="0.25">
      <c r="A30" s="287" t="s">
        <v>126</v>
      </c>
      <c r="B30" s="288"/>
      <c r="C30" s="212" t="s">
        <v>115</v>
      </c>
      <c r="D30" s="120" t="s">
        <v>116</v>
      </c>
      <c r="E30" s="226" t="s">
        <v>117</v>
      </c>
      <c r="F30" s="193"/>
      <c r="G30" s="287" t="s">
        <v>126</v>
      </c>
      <c r="H30" s="288"/>
      <c r="I30" s="212" t="s">
        <v>115</v>
      </c>
      <c r="J30" s="120" t="s">
        <v>116</v>
      </c>
      <c r="K30" s="226" t="s">
        <v>117</v>
      </c>
      <c r="L30" s="193"/>
      <c r="M30" s="287" t="s">
        <v>126</v>
      </c>
      <c r="N30" s="288"/>
      <c r="O30" s="212" t="s">
        <v>115</v>
      </c>
      <c r="P30" s="120" t="s">
        <v>116</v>
      </c>
      <c r="Q30" s="226" t="s">
        <v>117</v>
      </c>
      <c r="R30" s="193"/>
      <c r="S30" s="193"/>
      <c r="T30" s="193"/>
      <c r="U30" s="193"/>
      <c r="V30" s="193"/>
      <c r="W30" s="193"/>
      <c r="X30" s="193"/>
      <c r="Y30" s="193"/>
      <c r="Z30" s="193"/>
      <c r="AA30" s="193"/>
      <c r="AB30" s="193"/>
      <c r="AC30" s="193"/>
      <c r="AD30" s="193"/>
      <c r="AE30" s="193"/>
    </row>
    <row r="31" spans="1:31" s="194" customFormat="1" ht="20.100000000000001" customHeight="1" thickBot="1" x14ac:dyDescent="0.3">
      <c r="A31" s="289"/>
      <c r="B31" s="290"/>
      <c r="C31" s="213" t="s">
        <v>120</v>
      </c>
      <c r="D31" s="214" t="s">
        <v>116</v>
      </c>
      <c r="E31" s="227" t="s">
        <v>117</v>
      </c>
      <c r="F31" s="193"/>
      <c r="G31" s="289"/>
      <c r="H31" s="290"/>
      <c r="I31" s="213" t="s">
        <v>120</v>
      </c>
      <c r="J31" s="214" t="s">
        <v>116</v>
      </c>
      <c r="K31" s="227" t="s">
        <v>117</v>
      </c>
      <c r="L31" s="193"/>
      <c r="M31" s="289"/>
      <c r="N31" s="290"/>
      <c r="O31" s="213" t="s">
        <v>120</v>
      </c>
      <c r="P31" s="214" t="s">
        <v>116</v>
      </c>
      <c r="Q31" s="227" t="s">
        <v>117</v>
      </c>
      <c r="R31" s="193"/>
      <c r="S31" s="193"/>
      <c r="T31" s="193"/>
      <c r="U31" s="193"/>
      <c r="V31" s="193"/>
      <c r="W31" s="193"/>
      <c r="X31" s="193"/>
      <c r="Y31" s="193"/>
      <c r="Z31" s="193"/>
      <c r="AA31" s="193"/>
      <c r="AB31" s="193"/>
      <c r="AC31" s="193"/>
      <c r="AD31" s="193"/>
      <c r="AE31" s="193"/>
    </row>
    <row r="32" spans="1:31" s="194" customFormat="1" ht="16.5" customHeight="1" x14ac:dyDescent="0.25">
      <c r="A32" s="230"/>
      <c r="B32" s="216"/>
      <c r="C32" s="224"/>
      <c r="D32" s="224"/>
      <c r="E32" s="231"/>
      <c r="F32" s="193"/>
      <c r="G32" s="230"/>
      <c r="H32" s="216"/>
      <c r="I32" s="224"/>
      <c r="J32" s="224"/>
      <c r="K32" s="231"/>
      <c r="L32" s="193"/>
      <c r="M32" s="230"/>
      <c r="N32" s="216"/>
      <c r="O32" s="224"/>
      <c r="P32" s="224"/>
      <c r="Q32" s="231"/>
      <c r="R32" s="193"/>
      <c r="S32" s="193"/>
      <c r="T32" s="193"/>
      <c r="U32" s="193"/>
      <c r="V32" s="193"/>
      <c r="W32" s="193"/>
      <c r="X32" s="193"/>
      <c r="Y32" s="193"/>
      <c r="Z32" s="193"/>
      <c r="AA32" s="193"/>
      <c r="AB32" s="193"/>
      <c r="AC32" s="193"/>
      <c r="AD32" s="193"/>
      <c r="AE32" s="193"/>
    </row>
    <row r="33" spans="1:31" s="194" customFormat="1" ht="20.100000000000001" customHeight="1" x14ac:dyDescent="0.25">
      <c r="A33" s="230"/>
      <c r="B33" s="216"/>
      <c r="C33" s="218" t="s">
        <v>85</v>
      </c>
      <c r="D33" s="120" t="s">
        <v>116</v>
      </c>
      <c r="E33" s="226" t="s">
        <v>117</v>
      </c>
      <c r="F33" s="193"/>
      <c r="G33" s="230"/>
      <c r="H33" s="216"/>
      <c r="I33" s="218" t="s">
        <v>85</v>
      </c>
      <c r="J33" s="120" t="s">
        <v>116</v>
      </c>
      <c r="K33" s="226" t="s">
        <v>117</v>
      </c>
      <c r="L33" s="193"/>
      <c r="M33" s="230"/>
      <c r="N33" s="216"/>
      <c r="O33" s="218" t="s">
        <v>85</v>
      </c>
      <c r="P33" s="120" t="s">
        <v>116</v>
      </c>
      <c r="Q33" s="226" t="s">
        <v>117</v>
      </c>
      <c r="R33" s="193"/>
      <c r="S33" s="193"/>
      <c r="T33" s="193"/>
      <c r="U33" s="193"/>
      <c r="V33" s="193"/>
      <c r="W33" s="193"/>
      <c r="X33" s="193"/>
      <c r="Y33" s="193"/>
      <c r="Z33" s="193"/>
      <c r="AA33" s="193"/>
      <c r="AB33" s="193"/>
      <c r="AC33" s="193"/>
      <c r="AD33" s="193"/>
      <c r="AE33" s="193"/>
    </row>
    <row r="34" spans="1:31" s="194" customFormat="1" ht="9.9499999999999993" customHeight="1" thickBot="1" x14ac:dyDescent="0.3">
      <c r="A34" s="230"/>
      <c r="B34" s="216"/>
      <c r="C34" s="224"/>
      <c r="D34" s="224"/>
      <c r="E34" s="231"/>
      <c r="F34" s="193"/>
      <c r="G34" s="230"/>
      <c r="H34" s="216"/>
      <c r="I34" s="224"/>
      <c r="J34" s="224"/>
      <c r="K34" s="231"/>
      <c r="L34" s="193"/>
      <c r="M34" s="230"/>
      <c r="N34" s="216"/>
      <c r="O34" s="224"/>
      <c r="P34" s="224"/>
      <c r="Q34" s="231"/>
      <c r="R34" s="193"/>
      <c r="S34" s="193"/>
      <c r="T34" s="193"/>
      <c r="U34" s="193"/>
      <c r="V34" s="193"/>
      <c r="W34" s="193"/>
      <c r="X34" s="193"/>
      <c r="Y34" s="193"/>
      <c r="Z34" s="193"/>
      <c r="AA34" s="193"/>
      <c r="AB34" s="193"/>
      <c r="AC34" s="193"/>
      <c r="AD34" s="193"/>
      <c r="AE34" s="193"/>
    </row>
    <row r="35" spans="1:31" s="194" customFormat="1" ht="20.100000000000001" customHeight="1" x14ac:dyDescent="0.25">
      <c r="A35" s="262" t="s">
        <v>71</v>
      </c>
      <c r="B35" s="263"/>
      <c r="C35" s="221" t="s">
        <v>121</v>
      </c>
      <c r="D35" s="219" t="s">
        <v>122</v>
      </c>
      <c r="E35" s="232" t="s">
        <v>123</v>
      </c>
      <c r="F35" s="193"/>
      <c r="G35" s="262" t="s">
        <v>71</v>
      </c>
      <c r="H35" s="263"/>
      <c r="I35" s="221" t="s">
        <v>121</v>
      </c>
      <c r="J35" s="219" t="s">
        <v>122</v>
      </c>
      <c r="K35" s="232" t="s">
        <v>123</v>
      </c>
      <c r="L35" s="193"/>
      <c r="M35" s="262" t="s">
        <v>71</v>
      </c>
      <c r="N35" s="263"/>
      <c r="O35" s="221" t="s">
        <v>121</v>
      </c>
      <c r="P35" s="219" t="s">
        <v>122</v>
      </c>
      <c r="Q35" s="232" t="s">
        <v>123</v>
      </c>
      <c r="R35" s="193"/>
      <c r="S35" s="193"/>
      <c r="T35" s="193"/>
      <c r="U35" s="193"/>
      <c r="V35" s="193"/>
      <c r="W35" s="193"/>
      <c r="X35" s="193"/>
      <c r="Y35" s="193"/>
      <c r="Z35" s="193"/>
      <c r="AA35" s="193"/>
      <c r="AB35" s="193"/>
      <c r="AC35" s="193"/>
      <c r="AD35" s="193"/>
      <c r="AE35" s="193"/>
    </row>
    <row r="36" spans="1:31" s="194" customFormat="1" ht="29.25" customHeight="1" thickBot="1" x14ac:dyDescent="0.3">
      <c r="A36" s="233" t="s">
        <v>7</v>
      </c>
      <c r="B36" s="215" t="s">
        <v>34</v>
      </c>
      <c r="C36" s="220"/>
      <c r="D36" s="214"/>
      <c r="E36" s="227"/>
      <c r="F36" s="193"/>
      <c r="G36" s="233" t="s">
        <v>7</v>
      </c>
      <c r="H36" s="215" t="s">
        <v>34</v>
      </c>
      <c r="I36" s="220"/>
      <c r="J36" s="214"/>
      <c r="K36" s="227"/>
      <c r="L36" s="193"/>
      <c r="M36" s="233" t="s">
        <v>7</v>
      </c>
      <c r="N36" s="215" t="s">
        <v>34</v>
      </c>
      <c r="O36" s="220"/>
      <c r="P36" s="214"/>
      <c r="Q36" s="227"/>
      <c r="R36" s="193"/>
      <c r="S36" s="193"/>
      <c r="T36" s="193"/>
      <c r="U36" s="193"/>
      <c r="V36" s="193"/>
      <c r="W36" s="193"/>
      <c r="X36" s="193"/>
      <c r="Y36" s="193"/>
      <c r="Z36" s="193"/>
      <c r="AA36" s="193"/>
      <c r="AB36" s="193"/>
      <c r="AC36" s="193"/>
      <c r="AD36" s="193"/>
      <c r="AE36" s="193"/>
    </row>
    <row r="37" spans="1:31" s="194" customFormat="1" ht="20.100000000000001" customHeight="1" thickBot="1" x14ac:dyDescent="0.3">
      <c r="A37" s="278" t="s">
        <v>124</v>
      </c>
      <c r="B37" s="279"/>
      <c r="C37" s="216"/>
      <c r="D37" s="217"/>
      <c r="E37" s="234"/>
      <c r="F37" s="193"/>
      <c r="G37" s="278" t="s">
        <v>124</v>
      </c>
      <c r="H37" s="279"/>
      <c r="I37" s="216"/>
      <c r="J37" s="217"/>
      <c r="K37" s="234"/>
      <c r="L37" s="193"/>
      <c r="M37" s="278" t="s">
        <v>124</v>
      </c>
      <c r="N37" s="279"/>
      <c r="O37" s="216"/>
      <c r="P37" s="217"/>
      <c r="Q37" s="234"/>
      <c r="R37" s="193"/>
      <c r="S37" s="193"/>
      <c r="T37" s="193"/>
      <c r="U37" s="193"/>
      <c r="V37" s="193"/>
      <c r="W37" s="193"/>
      <c r="X37" s="193"/>
      <c r="Y37" s="193"/>
      <c r="Z37" s="193"/>
      <c r="AA37" s="193"/>
      <c r="AB37" s="193"/>
      <c r="AC37" s="193"/>
      <c r="AD37" s="193"/>
      <c r="AE37" s="193"/>
    </row>
    <row r="38" spans="1:31" s="194" customFormat="1" ht="35.1" customHeight="1" x14ac:dyDescent="0.25">
      <c r="A38" s="264"/>
      <c r="B38" s="265"/>
      <c r="C38" s="265"/>
      <c r="D38" s="265"/>
      <c r="E38" s="266"/>
      <c r="F38" s="193"/>
      <c r="G38" s="264"/>
      <c r="H38" s="265"/>
      <c r="I38" s="265"/>
      <c r="J38" s="265"/>
      <c r="K38" s="266"/>
      <c r="L38" s="193"/>
      <c r="M38" s="264"/>
      <c r="N38" s="265"/>
      <c r="O38" s="265"/>
      <c r="P38" s="265"/>
      <c r="Q38" s="266"/>
      <c r="R38" s="193"/>
      <c r="S38" s="193"/>
      <c r="T38" s="193"/>
      <c r="U38" s="193"/>
      <c r="V38" s="193"/>
      <c r="W38" s="193"/>
      <c r="X38" s="193"/>
      <c r="Y38" s="193"/>
      <c r="Z38" s="193"/>
      <c r="AA38" s="193"/>
      <c r="AB38" s="193"/>
      <c r="AC38" s="193"/>
      <c r="AD38" s="193"/>
      <c r="AE38" s="193"/>
    </row>
    <row r="39" spans="1:31" s="194" customFormat="1" ht="35.1" customHeight="1" x14ac:dyDescent="0.25">
      <c r="A39" s="259"/>
      <c r="B39" s="260"/>
      <c r="C39" s="260"/>
      <c r="D39" s="260"/>
      <c r="E39" s="261"/>
      <c r="F39" s="193"/>
      <c r="G39" s="259"/>
      <c r="H39" s="260"/>
      <c r="I39" s="260"/>
      <c r="J39" s="260"/>
      <c r="K39" s="261"/>
      <c r="L39" s="193"/>
      <c r="M39" s="259"/>
      <c r="N39" s="260"/>
      <c r="O39" s="260"/>
      <c r="P39" s="260"/>
      <c r="Q39" s="261"/>
      <c r="R39" s="193"/>
      <c r="S39" s="193"/>
      <c r="T39" s="193"/>
      <c r="U39" s="193"/>
      <c r="V39" s="193"/>
      <c r="W39" s="193"/>
      <c r="X39" s="193"/>
      <c r="Y39" s="193"/>
      <c r="Z39" s="193"/>
      <c r="AA39" s="193"/>
      <c r="AB39" s="193"/>
      <c r="AC39" s="193"/>
      <c r="AD39" s="193"/>
      <c r="AE39" s="193"/>
    </row>
    <row r="40" spans="1:31" s="194" customFormat="1" ht="35.1" customHeight="1" x14ac:dyDescent="0.25">
      <c r="A40" s="259"/>
      <c r="B40" s="260"/>
      <c r="C40" s="260"/>
      <c r="D40" s="260"/>
      <c r="E40" s="261"/>
      <c r="F40" s="193"/>
      <c r="G40" s="259"/>
      <c r="H40" s="260"/>
      <c r="I40" s="260"/>
      <c r="J40" s="260"/>
      <c r="K40" s="261"/>
      <c r="L40" s="193"/>
      <c r="M40" s="259"/>
      <c r="N40" s="260"/>
      <c r="O40" s="260"/>
      <c r="P40" s="260"/>
      <c r="Q40" s="261"/>
      <c r="R40" s="193"/>
      <c r="S40" s="193"/>
      <c r="T40" s="193"/>
      <c r="U40" s="193"/>
      <c r="V40" s="193"/>
      <c r="W40" s="193"/>
      <c r="X40" s="193"/>
      <c r="Y40" s="193"/>
      <c r="Z40" s="193"/>
      <c r="AA40" s="193"/>
      <c r="AB40" s="193"/>
      <c r="AC40" s="193"/>
      <c r="AD40" s="193"/>
      <c r="AE40" s="193"/>
    </row>
    <row r="41" spans="1:31" s="194" customFormat="1" ht="35.1" customHeight="1" thickBot="1" x14ac:dyDescent="0.3">
      <c r="A41" s="267"/>
      <c r="B41" s="268"/>
      <c r="C41" s="268"/>
      <c r="D41" s="268"/>
      <c r="E41" s="269"/>
      <c r="F41" s="193"/>
      <c r="G41" s="267"/>
      <c r="H41" s="268"/>
      <c r="I41" s="268"/>
      <c r="J41" s="268"/>
      <c r="K41" s="269"/>
      <c r="L41" s="193"/>
      <c r="M41" s="267"/>
      <c r="N41" s="268"/>
      <c r="O41" s="268"/>
      <c r="P41" s="268"/>
      <c r="Q41" s="269"/>
      <c r="R41" s="193"/>
      <c r="S41" s="193"/>
      <c r="T41" s="193"/>
      <c r="U41" s="193"/>
      <c r="V41" s="193"/>
      <c r="W41" s="193"/>
      <c r="X41" s="193"/>
      <c r="Y41" s="193"/>
      <c r="Z41" s="193"/>
      <c r="AA41" s="193"/>
      <c r="AB41" s="193"/>
      <c r="AC41" s="193"/>
      <c r="AD41" s="193"/>
      <c r="AE41" s="193"/>
    </row>
    <row r="42" spans="1:31" ht="19.5" thickTop="1" x14ac:dyDescent="0.3"/>
  </sheetData>
  <mergeCells count="78">
    <mergeCell ref="O1:Q1"/>
    <mergeCell ref="A41:E41"/>
    <mergeCell ref="G41:K41"/>
    <mergeCell ref="G23:H26"/>
    <mergeCell ref="A2:B5"/>
    <mergeCell ref="A1:B1"/>
    <mergeCell ref="C1:E1"/>
    <mergeCell ref="G1:H1"/>
    <mergeCell ref="I1:K1"/>
    <mergeCell ref="G2:H5"/>
    <mergeCell ref="A16:B16"/>
    <mergeCell ref="A14:B14"/>
    <mergeCell ref="M41:Q41"/>
    <mergeCell ref="O22:Q22"/>
    <mergeCell ref="M23:N26"/>
    <mergeCell ref="M7:N7"/>
    <mergeCell ref="M8:N8"/>
    <mergeCell ref="M9:N9"/>
    <mergeCell ref="M10:N10"/>
    <mergeCell ref="A7:B7"/>
    <mergeCell ref="A9:B9"/>
    <mergeCell ref="A8:B8"/>
    <mergeCell ref="A10:B10"/>
    <mergeCell ref="A40:E40"/>
    <mergeCell ref="G40:K40"/>
    <mergeCell ref="M40:Q40"/>
    <mergeCell ref="A28:B28"/>
    <mergeCell ref="A29:B29"/>
    <mergeCell ref="A30:B30"/>
    <mergeCell ref="A31:B31"/>
    <mergeCell ref="G28:H28"/>
    <mergeCell ref="G29:H29"/>
    <mergeCell ref="G30:H30"/>
    <mergeCell ref="G31:H31"/>
    <mergeCell ref="M31:N31"/>
    <mergeCell ref="A35:B35"/>
    <mergeCell ref="G35:H35"/>
    <mergeCell ref="M35:N35"/>
    <mergeCell ref="A38:E38"/>
    <mergeCell ref="G38:K38"/>
    <mergeCell ref="M38:Q38"/>
    <mergeCell ref="A17:E17"/>
    <mergeCell ref="A19:E19"/>
    <mergeCell ref="A20:E20"/>
    <mergeCell ref="A22:B22"/>
    <mergeCell ref="C22:E22"/>
    <mergeCell ref="G14:H14"/>
    <mergeCell ref="G17:K17"/>
    <mergeCell ref="G19:K19"/>
    <mergeCell ref="G20:K20"/>
    <mergeCell ref="M1:N1"/>
    <mergeCell ref="M2:N5"/>
    <mergeCell ref="M14:N14"/>
    <mergeCell ref="M17:Q17"/>
    <mergeCell ref="M19:Q19"/>
    <mergeCell ref="M20:Q20"/>
    <mergeCell ref="G16:H16"/>
    <mergeCell ref="M16:N16"/>
    <mergeCell ref="G7:H7"/>
    <mergeCell ref="G8:H8"/>
    <mergeCell ref="G9:H9"/>
    <mergeCell ref="G10:H10"/>
    <mergeCell ref="A18:E18"/>
    <mergeCell ref="G18:K18"/>
    <mergeCell ref="M18:Q18"/>
    <mergeCell ref="A39:E39"/>
    <mergeCell ref="G39:K39"/>
    <mergeCell ref="M39:Q39"/>
    <mergeCell ref="A37:B37"/>
    <mergeCell ref="G37:H37"/>
    <mergeCell ref="M37:N37"/>
    <mergeCell ref="G22:H22"/>
    <mergeCell ref="I22:K22"/>
    <mergeCell ref="M22:N22"/>
    <mergeCell ref="A23:B26"/>
    <mergeCell ref="M28:N28"/>
    <mergeCell ref="M29:N29"/>
    <mergeCell ref="M30:N30"/>
  </mergeCells>
  <printOptions horizontalCentered="1" verticalCentered="1"/>
  <pageMargins left="0.2" right="0.2" top="0.5" bottom="0.25" header="0.3" footer="0.3"/>
  <pageSetup scale="55" orientation="landscape" verticalDpi="0" r:id="rId1"/>
  <headerFooter>
    <oddHeader>&amp;C&amp;"-,Bold"&amp;36TRADE WHAT YOU SEE, NOT WHAT YOU THINK&amp;R&amp;28DATE: ______________</oddHeader>
    <oddFooter>&amp;L&amp;"-,Bold"&amp;28DO NOT MOVE T1=$250&amp;C&amp;20&amp;D&amp;R&amp;20ZIMBATRADING.COM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Operations plan</vt:lpstr>
      <vt:lpstr>DATA</vt:lpstr>
      <vt:lpstr>Sheet1</vt:lpstr>
      <vt:lpstr>Analysis $$$</vt:lpstr>
      <vt:lpstr>Analysis Count</vt:lpstr>
      <vt:lpstr>Short vs Long</vt:lpstr>
      <vt:lpstr>Dashboard</vt:lpstr>
      <vt:lpstr>Webinars</vt:lpstr>
      <vt:lpstr>Entry Check List</vt:lpstr>
      <vt:lpstr>Motivation</vt:lpstr>
      <vt:lpstr>ATM</vt:lpstr>
      <vt:lpstr>Asset</vt:lpstr>
      <vt:lpstr>dia</vt:lpstr>
      <vt:lpstr>mes</vt:lpstr>
      <vt:lpstr>DATA!Print_Area</vt:lpstr>
      <vt:lpstr>'Entry Check List'!Print_Area</vt:lpstr>
      <vt:lpstr>semana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 Lopez</dc:creator>
  <cp:lastModifiedBy>Roel Lopez</cp:lastModifiedBy>
  <cp:lastPrinted>2019-05-21T23:16:25Z</cp:lastPrinted>
  <dcterms:created xsi:type="dcterms:W3CDTF">2018-05-28T14:50:07Z</dcterms:created>
  <dcterms:modified xsi:type="dcterms:W3CDTF">2020-12-31T20:06:08Z</dcterms:modified>
</cp:coreProperties>
</file>