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begüm\Desktop\Web Sitesi\Dökümanlar\"/>
    </mc:Choice>
  </mc:AlternateContent>
  <xr:revisionPtr revIDLastSave="0" documentId="8_{D99E3412-A5CE-4891-9822-3C4D361DDEA7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2007- Eşdeğer Deprem Yükü " sheetId="2" r:id="rId1"/>
    <sheet name="Düzensizlik Kontrolleri" sheetId="5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2" l="1"/>
  <c r="C17" i="2" s="1"/>
  <c r="B15" i="2"/>
  <c r="D22" i="2"/>
  <c r="D23" i="2"/>
  <c r="D24" i="2"/>
  <c r="D25" i="2"/>
  <c r="O6" i="2"/>
  <c r="L16" i="2"/>
  <c r="O5" i="2"/>
  <c r="O9" i="2" s="1"/>
  <c r="O10" i="2" l="1"/>
  <c r="O13" i="2" s="1"/>
  <c r="O12" i="2"/>
  <c r="I23" i="5"/>
  <c r="I25" i="5"/>
  <c r="H27" i="5" s="1"/>
  <c r="L5" i="5"/>
  <c r="D36" i="5" l="1"/>
  <c r="E36" i="5" s="1"/>
  <c r="D35" i="5"/>
  <c r="E35" i="5" s="1"/>
  <c r="D34" i="5"/>
  <c r="E34" i="5" s="1"/>
  <c r="D33" i="5"/>
  <c r="E33" i="5" s="1"/>
  <c r="D26" i="5"/>
  <c r="E26" i="5" s="1"/>
  <c r="D27" i="5"/>
  <c r="E27" i="5" s="1"/>
  <c r="D28" i="5"/>
  <c r="E28" i="5" s="1"/>
  <c r="D25" i="5"/>
  <c r="E25" i="5" s="1"/>
  <c r="J15" i="5"/>
  <c r="K15" i="5"/>
  <c r="L15" i="5" s="1"/>
  <c r="J16" i="5"/>
  <c r="K16" i="5"/>
  <c r="L16" i="5" s="1"/>
  <c r="K8" i="5"/>
  <c r="L8" i="5" s="1"/>
  <c r="J8" i="5"/>
  <c r="K7" i="5"/>
  <c r="L7" i="5" s="1"/>
  <c r="J7" i="5"/>
  <c r="D6" i="5"/>
  <c r="E6" i="5" s="1"/>
  <c r="D7" i="5"/>
  <c r="E7" i="5" s="1"/>
  <c r="D8" i="5"/>
  <c r="E8" i="5" s="1"/>
  <c r="D5" i="5"/>
  <c r="E5" i="5" s="1"/>
  <c r="D15" i="5"/>
  <c r="E15" i="5" s="1"/>
  <c r="D16" i="5"/>
  <c r="E16" i="5" s="1"/>
  <c r="D14" i="5"/>
  <c r="E14" i="5" s="1"/>
  <c r="D13" i="5"/>
  <c r="E13" i="5" s="1"/>
  <c r="K6" i="5"/>
  <c r="J6" i="5"/>
  <c r="L13" i="5"/>
  <c r="K14" i="5"/>
  <c r="J14" i="5"/>
  <c r="L6" i="5" l="1"/>
  <c r="M5" i="5" s="1"/>
  <c r="M15" i="5"/>
  <c r="M7" i="5"/>
  <c r="L14" i="5"/>
  <c r="M6" i="5" l="1"/>
  <c r="M13" i="5"/>
  <c r="M14" i="5"/>
  <c r="D21" i="2"/>
  <c r="B26" i="2"/>
  <c r="B4" i="2"/>
  <c r="B8" i="2" s="1"/>
  <c r="H15" i="2"/>
  <c r="K15" i="2"/>
  <c r="J15" i="2"/>
  <c r="I15" i="2"/>
  <c r="B17" i="2"/>
  <c r="B11" i="2" l="1"/>
  <c r="D26" i="2"/>
  <c r="E22" i="2" s="1"/>
  <c r="G22" i="2" s="1"/>
  <c r="E25" i="2" l="1"/>
  <c r="G25" i="2" s="1"/>
  <c r="E24" i="2"/>
  <c r="G24" i="2" s="1"/>
  <c r="E21" i="2"/>
  <c r="F22" i="2"/>
  <c r="H22" i="2" s="1"/>
  <c r="F23" i="2"/>
  <c r="H23" i="2" s="1"/>
  <c r="F25" i="2"/>
  <c r="H25" i="2" s="1"/>
  <c r="F24" i="2"/>
  <c r="H24" i="2" s="1"/>
  <c r="E23" i="2"/>
  <c r="G23" i="2" s="1"/>
  <c r="F21" i="2"/>
  <c r="H21" i="2" s="1"/>
  <c r="G21" i="2" l="1"/>
  <c r="E26" i="2"/>
  <c r="F26" i="2"/>
</calcChain>
</file>

<file path=xl/sharedStrings.xml><?xml version="1.0" encoding="utf-8"?>
<sst xmlns="http://schemas.openxmlformats.org/spreadsheetml/2006/main" count="93" uniqueCount="58">
  <si>
    <t>Vt=</t>
  </si>
  <si>
    <t>Toplam Kat=</t>
  </si>
  <si>
    <t>Kat</t>
  </si>
  <si>
    <t>Wi</t>
  </si>
  <si>
    <t>Hi</t>
  </si>
  <si>
    <t>Wi.Hi</t>
  </si>
  <si>
    <t>Top</t>
  </si>
  <si>
    <t>Tablodan Ta ve Tb okunur ve S(t1) belirlenir</t>
  </si>
  <si>
    <t>S(T1)=</t>
  </si>
  <si>
    <t>A(T1)=A0*I*S(T1)</t>
  </si>
  <si>
    <t>A0 Tablodan</t>
  </si>
  <si>
    <t>I Tablodan</t>
  </si>
  <si>
    <t>Ra(T1)=R=</t>
  </si>
  <si>
    <t>Vt=Wt*A(T1)/Ra(T1)=</t>
  </si>
  <si>
    <t>2.KAT</t>
  </si>
  <si>
    <t>3.KAT</t>
  </si>
  <si>
    <t>ΔFN</t>
  </si>
  <si>
    <t>Vt-ΔFN</t>
  </si>
  <si>
    <t>1.KAT</t>
  </si>
  <si>
    <t>4.Kat</t>
  </si>
  <si>
    <t>3+4Kat</t>
  </si>
  <si>
    <t>2+3+4 Kat</t>
  </si>
  <si>
    <t>1+2+3+4. Kat</t>
  </si>
  <si>
    <t>4.KAT</t>
  </si>
  <si>
    <t>Mix</t>
  </si>
  <si>
    <t>Miy</t>
  </si>
  <si>
    <t>A1.Burulma Düzensizliği</t>
  </si>
  <si>
    <t>Minimum</t>
  </si>
  <si>
    <t>Maximum</t>
  </si>
  <si>
    <t>Ortalama</t>
  </si>
  <si>
    <t>Oran</t>
  </si>
  <si>
    <t>Y Doğrultusu</t>
  </si>
  <si>
    <t>X Doğrultusu</t>
  </si>
  <si>
    <t>B2.Yumuşak Kat Düzensizliği</t>
  </si>
  <si>
    <t>dimin</t>
  </si>
  <si>
    <t>dimax</t>
  </si>
  <si>
    <t>Δimin</t>
  </si>
  <si>
    <t>Δimax</t>
  </si>
  <si>
    <t>Δiort</t>
  </si>
  <si>
    <t>ηbi</t>
  </si>
  <si>
    <t>-</t>
  </si>
  <si>
    <t>Göreli Kat Ötelemeleri</t>
  </si>
  <si>
    <t>hi</t>
  </si>
  <si>
    <t>Δi)max / hi</t>
  </si>
  <si>
    <t>Δi</t>
  </si>
  <si>
    <t>2.Kat</t>
  </si>
  <si>
    <t>1.Kat</t>
  </si>
  <si>
    <t>Fix</t>
  </si>
  <si>
    <t>Fiy</t>
  </si>
  <si>
    <t>Tx</t>
  </si>
  <si>
    <t>Ty</t>
  </si>
  <si>
    <t>Z1</t>
  </si>
  <si>
    <t>Vty</t>
  </si>
  <si>
    <t>S(T1x)=</t>
  </si>
  <si>
    <t>S(T1y)=</t>
  </si>
  <si>
    <t>A(T1y)=A0*I*S(T1)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</si>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</sst>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1"/>
      <color theme="1"/>
      <name val="Arial Tur"/>
      <charset val="162"/>
    </font>
    <font>
      <b/>
      <sz val="12"/>
      <color theme="1"/>
      <name val="Calibri"/>
      <family val="2"/>
      <charset val="162"/>
      <scheme val="minor"/>
    </font>
    <font>
      <sz val="14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/>
    <xf numFmtId="0" fontId="5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Fill="1" applyAlignment="1">
      <alignment horizontal="center" vertical="center"/>
    </xf>
    <xf numFmtId="0" fontId="2" fillId="0" borderId="0" xfId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/>
    <xf numFmtId="0" fontId="6" fillId="0" borderId="0" xfId="0" applyFont="1" applyFill="1" applyBorder="1" applyAlignment="1">
      <alignment horizontal="center" vertical="center"/>
    </xf>
    <xf numFmtId="0" fontId="0" fillId="0" borderId="1" xfId="0" applyBorder="1"/>
    <xf numFmtId="0" fontId="3" fillId="0" borderId="0" xfId="0" applyFont="1" applyAlignment="1">
      <alignment horizontal="center"/>
    </xf>
    <xf numFmtId="0" fontId="8" fillId="0" borderId="1" xfId="0" applyFont="1" applyBorder="1"/>
    <xf numFmtId="165" fontId="0" fillId="0" borderId="1" xfId="0" applyNumberFormat="1" applyBorder="1"/>
    <xf numFmtId="0" fontId="0" fillId="2" borderId="1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2" borderId="1" xfId="0" applyFont="1" applyFill="1" applyBorder="1"/>
    <xf numFmtId="0" fontId="12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166" fontId="0" fillId="2" borderId="1" xfId="0" applyNumberForma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zoomScale="55" zoomScaleNormal="55" workbookViewId="0">
      <selection activeCell="C45" sqref="C45"/>
    </sheetView>
  </sheetViews>
  <sheetFormatPr defaultColWidth="8.88671875" defaultRowHeight="14.4" x14ac:dyDescent="0.3"/>
  <cols>
    <col min="1" max="1" width="23.44140625" style="5" customWidth="1"/>
    <col min="2" max="2" width="16.109375" style="5" customWidth="1"/>
    <col min="3" max="6" width="8.88671875" style="5"/>
    <col min="7" max="7" width="15.5546875" style="5" customWidth="1"/>
    <col min="8" max="8" width="11.88671875" style="5" bestFit="1" customWidth="1"/>
    <col min="9" max="9" width="8.88671875" style="5"/>
    <col min="10" max="10" width="14.6640625" style="5" customWidth="1"/>
    <col min="11" max="11" width="13.33203125" style="5" customWidth="1"/>
    <col min="12" max="13" width="8.88671875" style="5"/>
    <col min="14" max="14" width="26.88671875" style="5" customWidth="1"/>
    <col min="15" max="15" width="18.44140625" style="5" customWidth="1"/>
    <col min="16" max="16" width="8.88671875" style="5"/>
    <col min="17" max="17" width="23.109375" style="5" customWidth="1"/>
    <col min="18" max="18" width="18.44140625" style="5" customWidth="1"/>
    <col min="19" max="19" width="8.88671875" style="5"/>
    <col min="20" max="20" width="25.44140625" style="5" customWidth="1"/>
    <col min="21" max="21" width="17.5546875" style="5" customWidth="1"/>
    <col min="22" max="16384" width="8.88671875" style="5"/>
  </cols>
  <sheetData>
    <row r="1" spans="1:16" ht="21" x14ac:dyDescent="0.4">
      <c r="A1" s="1" t="s">
        <v>49</v>
      </c>
      <c r="B1" s="9">
        <v>0.81499999999999995</v>
      </c>
      <c r="H1" s="7" t="s">
        <v>19</v>
      </c>
      <c r="I1" s="7" t="s">
        <v>20</v>
      </c>
      <c r="J1" s="7" t="s">
        <v>21</v>
      </c>
      <c r="K1" s="7" t="s">
        <v>22</v>
      </c>
      <c r="L1" s="7"/>
      <c r="N1" s="27" t="s">
        <v>51</v>
      </c>
      <c r="O1" s="27"/>
      <c r="P1" s="27"/>
    </row>
    <row r="2" spans="1:16" ht="18" x14ac:dyDescent="0.3">
      <c r="A2" s="1" t="s">
        <v>50</v>
      </c>
      <c r="B2" s="9"/>
      <c r="H2" s="7"/>
      <c r="I2" s="7"/>
      <c r="J2" s="7"/>
      <c r="K2" s="7"/>
      <c r="L2" s="7"/>
      <c r="N2" s="1" t="s">
        <v>49</v>
      </c>
      <c r="O2" s="17">
        <v>0.83779999999999999</v>
      </c>
    </row>
    <row r="3" spans="1:16" ht="18" customHeight="1" x14ac:dyDescent="0.3">
      <c r="A3" s="26" t="s">
        <v>7</v>
      </c>
      <c r="B3" s="26"/>
      <c r="H3" s="8">
        <v>-43.317999999999998</v>
      </c>
      <c r="I3" s="8">
        <v>-113.214</v>
      </c>
      <c r="J3" s="8">
        <v>-189.59100000000001</v>
      </c>
      <c r="K3" s="8">
        <v>-257.48899999999998</v>
      </c>
      <c r="L3" s="7"/>
      <c r="N3" s="1" t="s">
        <v>50</v>
      </c>
      <c r="O3" s="9">
        <v>0.7873</v>
      </c>
    </row>
    <row r="4" spans="1:16" ht="18.75" customHeight="1" x14ac:dyDescent="0.35">
      <c r="A4" s="2" t="s">
        <v>8</v>
      </c>
      <c r="B4" s="10">
        <f>2.5*(0.4/0.815)^0.8</f>
        <v>1.4146920557533751</v>
      </c>
      <c r="H4" s="8">
        <v>-106.673</v>
      </c>
      <c r="I4" s="8">
        <v>-249.304</v>
      </c>
      <c r="J4" s="8">
        <v>-389.01600000000002</v>
      </c>
      <c r="K4" s="8">
        <v>-532.10900000000004</v>
      </c>
      <c r="L4" s="7"/>
      <c r="N4" s="18" t="s">
        <v>7</v>
      </c>
      <c r="O4" s="2"/>
    </row>
    <row r="5" spans="1:16" ht="18.75" customHeight="1" x14ac:dyDescent="0.35">
      <c r="A5" s="2"/>
      <c r="B5" s="10"/>
      <c r="H5" s="8"/>
      <c r="I5" s="8"/>
      <c r="J5" s="8"/>
      <c r="K5" s="8"/>
      <c r="L5" s="7"/>
      <c r="N5" s="2" t="s">
        <v>53</v>
      </c>
      <c r="O5" s="2">
        <f>2.5*(0.3/0.8378)^0.8</f>
        <v>1.0993215148154001</v>
      </c>
    </row>
    <row r="6" spans="1:16" ht="18" x14ac:dyDescent="0.35">
      <c r="A6" s="2" t="s">
        <v>10</v>
      </c>
      <c r="B6" s="2">
        <v>0.3</v>
      </c>
      <c r="H6" s="8">
        <v>-44.122999999999998</v>
      </c>
      <c r="I6" s="8">
        <v>-114.95099999999999</v>
      </c>
      <c r="J6" s="8">
        <v>-185.14400000000001</v>
      </c>
      <c r="K6" s="8">
        <v>-265.24700000000001</v>
      </c>
      <c r="L6" s="7"/>
      <c r="N6" s="2" t="s">
        <v>54</v>
      </c>
      <c r="O6" s="2">
        <f>2.5*(0.3/O3)^0.8</f>
        <v>1.1553799090185355</v>
      </c>
    </row>
    <row r="7" spans="1:16" ht="18" x14ac:dyDescent="0.35">
      <c r="A7" s="2" t="s">
        <v>11</v>
      </c>
      <c r="B7" s="2">
        <v>1</v>
      </c>
      <c r="H7" s="8">
        <v>-43.317999999999998</v>
      </c>
      <c r="I7" s="8">
        <v>-113.214</v>
      </c>
      <c r="J7" s="8">
        <v>-189.59100000000001</v>
      </c>
      <c r="K7" s="8">
        <v>-257.48899999999998</v>
      </c>
      <c r="L7" s="7"/>
      <c r="N7" s="2" t="s">
        <v>10</v>
      </c>
      <c r="O7" s="2">
        <v>0.3</v>
      </c>
    </row>
    <row r="8" spans="1:16" ht="18" x14ac:dyDescent="0.35">
      <c r="A8" s="2" t="s">
        <v>9</v>
      </c>
      <c r="B8" s="2">
        <f>B6*B7*B4</f>
        <v>0.42440761672601252</v>
      </c>
      <c r="H8" s="8">
        <v>-106.673</v>
      </c>
      <c r="I8" s="8">
        <v>-249.304</v>
      </c>
      <c r="J8" s="8">
        <v>-389.01600000000002</v>
      </c>
      <c r="K8" s="8">
        <v>-532.10900000000004</v>
      </c>
      <c r="L8" s="7"/>
      <c r="N8" s="2" t="s">
        <v>11</v>
      </c>
      <c r="O8" s="2">
        <v>1</v>
      </c>
    </row>
    <row r="9" spans="1:16" ht="18" x14ac:dyDescent="0.35">
      <c r="A9" s="2"/>
      <c r="B9" s="2"/>
      <c r="H9" s="8"/>
      <c r="I9" s="8"/>
      <c r="J9" s="8"/>
      <c r="K9" s="8"/>
      <c r="L9" s="7"/>
      <c r="N9" s="2" t="s">
        <v>9</v>
      </c>
      <c r="O9" s="2">
        <f>O7*O8*O5</f>
        <v>0.32979645444462002</v>
      </c>
    </row>
    <row r="10" spans="1:16" ht="18" x14ac:dyDescent="0.35">
      <c r="A10" s="2" t="s">
        <v>12</v>
      </c>
      <c r="B10" s="2">
        <v>8</v>
      </c>
      <c r="H10" s="8">
        <v>-44.122999999999998</v>
      </c>
      <c r="I10" s="8">
        <v>-114.95099999999999</v>
      </c>
      <c r="J10" s="8">
        <v>-185.14400000000001</v>
      </c>
      <c r="K10" s="8">
        <v>-265.24700000000001</v>
      </c>
      <c r="L10" s="7"/>
      <c r="N10" s="2" t="s">
        <v>55</v>
      </c>
      <c r="O10" s="2">
        <f>O8*O9*O6</f>
        <v>0.38104019753086066</v>
      </c>
    </row>
    <row r="11" spans="1:16" ht="18" x14ac:dyDescent="0.35">
      <c r="A11" s="2" t="s">
        <v>13</v>
      </c>
      <c r="B11" s="3">
        <f>B26*B8/B10</f>
        <v>328.45149492805729</v>
      </c>
      <c r="H11" s="8">
        <v>-102.346</v>
      </c>
      <c r="I11" s="8">
        <v>-231.904</v>
      </c>
      <c r="J11" s="8">
        <v>-360.22199999999998</v>
      </c>
      <c r="K11" s="8">
        <v>-492.72</v>
      </c>
      <c r="L11" s="7"/>
      <c r="N11" s="2" t="s">
        <v>12</v>
      </c>
      <c r="O11" s="2">
        <v>8</v>
      </c>
    </row>
    <row r="12" spans="1:16" ht="18" x14ac:dyDescent="0.35">
      <c r="H12" s="8">
        <v>-203.553</v>
      </c>
      <c r="I12" s="8">
        <v>-399.45600000000002</v>
      </c>
      <c r="J12" s="8">
        <v>-599.05100000000004</v>
      </c>
      <c r="K12" s="8">
        <v>-812.03</v>
      </c>
      <c r="L12" s="7"/>
      <c r="N12" s="2" t="s">
        <v>13</v>
      </c>
      <c r="O12" s="2">
        <f>L16*O9/O11</f>
        <v>-255.2315785470885</v>
      </c>
    </row>
    <row r="13" spans="1:16" ht="18" x14ac:dyDescent="0.35">
      <c r="A13" s="20"/>
      <c r="B13" s="20" t="s">
        <v>56</v>
      </c>
      <c r="C13" s="20" t="s">
        <v>57</v>
      </c>
      <c r="H13" s="8">
        <v>-101.06100000000001</v>
      </c>
      <c r="I13" s="8">
        <v>-229.07599999999999</v>
      </c>
      <c r="J13" s="8">
        <v>-355.16300000000001</v>
      </c>
      <c r="K13" s="8">
        <v>-486.12200000000001</v>
      </c>
      <c r="L13" s="7"/>
      <c r="N13" s="2" t="s">
        <v>52</v>
      </c>
      <c r="O13" s="2">
        <f>L16*O10/O11</f>
        <v>-294.88943800039226</v>
      </c>
    </row>
    <row r="14" spans="1:16" x14ac:dyDescent="0.3">
      <c r="A14" s="19" t="s">
        <v>0</v>
      </c>
      <c r="B14" s="20">
        <v>255.23157854708899</v>
      </c>
      <c r="C14" s="20">
        <v>294.88943800039198</v>
      </c>
      <c r="G14" s="6"/>
      <c r="H14" s="11"/>
      <c r="I14" s="11"/>
      <c r="J14" s="7"/>
      <c r="K14" s="7"/>
    </row>
    <row r="15" spans="1:16" x14ac:dyDescent="0.3">
      <c r="A15" s="19" t="s">
        <v>16</v>
      </c>
      <c r="B15" s="21">
        <f>0.0075*5*B14</f>
        <v>9.571184195515837</v>
      </c>
      <c r="C15" s="21">
        <f>0.0075*5*C14</f>
        <v>11.058353925014698</v>
      </c>
      <c r="F15"/>
      <c r="G15" s="6"/>
      <c r="H15" s="11">
        <f>SUM(H3:H13)</f>
        <v>-795.18799999999999</v>
      </c>
      <c r="I15" s="11">
        <f>SUM(I3:I13)</f>
        <v>-1815.3740000000003</v>
      </c>
      <c r="J15" s="7">
        <f>SUM(J3:J13)</f>
        <v>-2841.9380000000001</v>
      </c>
      <c r="K15" s="7">
        <f>SUM(K3:K13)</f>
        <v>-3900.5619999999994</v>
      </c>
    </row>
    <row r="16" spans="1:16" x14ac:dyDescent="0.3">
      <c r="A16" s="22" t="s">
        <v>1</v>
      </c>
      <c r="B16" s="20">
        <v>5</v>
      </c>
      <c r="C16" s="20">
        <v>5</v>
      </c>
      <c r="D16"/>
      <c r="E16"/>
      <c r="F16"/>
      <c r="G16" s="6"/>
      <c r="H16" s="11" t="s">
        <v>23</v>
      </c>
      <c r="I16" s="11" t="s">
        <v>15</v>
      </c>
      <c r="J16" s="7" t="s">
        <v>14</v>
      </c>
      <c r="K16" s="7" t="s">
        <v>18</v>
      </c>
      <c r="L16" s="5">
        <f>SUM(H18:L18)</f>
        <v>-6191.2509999999993</v>
      </c>
    </row>
    <row r="17" spans="1:15" x14ac:dyDescent="0.3">
      <c r="A17" s="19" t="s">
        <v>17</v>
      </c>
      <c r="B17" s="20">
        <f>B14-B15</f>
        <v>245.66039435157316</v>
      </c>
      <c r="C17" s="20">
        <f>C14-C15</f>
        <v>283.8310840753773</v>
      </c>
      <c r="D17"/>
      <c r="E17"/>
      <c r="F17"/>
      <c r="G17" s="6"/>
      <c r="H17" s="11"/>
      <c r="I17" s="11"/>
      <c r="J17" s="7"/>
      <c r="K17" s="7"/>
    </row>
    <row r="18" spans="1:15" ht="18" x14ac:dyDescent="0.35">
      <c r="C18"/>
      <c r="D18"/>
      <c r="E18"/>
      <c r="F18"/>
      <c r="G18" s="6"/>
      <c r="H18" s="11">
        <v>-1226.25</v>
      </c>
      <c r="I18" s="11">
        <v>-1241.2489999999998</v>
      </c>
      <c r="J18" s="7">
        <v>-1241.2530000000006</v>
      </c>
      <c r="K18" s="7">
        <v>-1241.2479999999996</v>
      </c>
      <c r="L18" s="5">
        <v>-1241.2509999999993</v>
      </c>
      <c r="N18" s="24"/>
      <c r="O18" s="24"/>
    </row>
    <row r="19" spans="1:15" ht="18" x14ac:dyDescent="0.35">
      <c r="A19" s="25" t="s">
        <v>51</v>
      </c>
      <c r="B19" s="25"/>
      <c r="C19" s="25"/>
      <c r="D19" s="25"/>
      <c r="E19" s="25"/>
      <c r="F19" s="25"/>
      <c r="G19" s="25"/>
      <c r="H19" s="25"/>
      <c r="I19" s="6"/>
    </row>
    <row r="20" spans="1:15" x14ac:dyDescent="0.3">
      <c r="A20" s="4" t="s">
        <v>2</v>
      </c>
      <c r="B20" s="4" t="s">
        <v>3</v>
      </c>
      <c r="C20" s="4" t="s">
        <v>4</v>
      </c>
      <c r="D20" s="4" t="s">
        <v>5</v>
      </c>
      <c r="E20" s="16" t="s">
        <v>47</v>
      </c>
      <c r="F20" s="4" t="s">
        <v>48</v>
      </c>
      <c r="G20" s="4" t="s">
        <v>24</v>
      </c>
      <c r="H20" s="4" t="s">
        <v>25</v>
      </c>
      <c r="I20" s="6"/>
    </row>
    <row r="21" spans="1:15" x14ac:dyDescent="0.3">
      <c r="A21" s="4">
        <v>1</v>
      </c>
      <c r="B21" s="4">
        <v>1241.249</v>
      </c>
      <c r="C21" s="4">
        <v>3</v>
      </c>
      <c r="D21" s="4">
        <f>B21*C21</f>
        <v>3723.7470000000003</v>
      </c>
      <c r="E21" s="23">
        <f>$B$17*D21/$D$26</f>
        <v>16.443593300407354</v>
      </c>
      <c r="F21" s="23">
        <f>$C$17*D21/$D$26</f>
        <v>18.998597331362394</v>
      </c>
      <c r="G21" s="23">
        <f>E21*0.05*10</f>
        <v>8.221796650203677</v>
      </c>
      <c r="H21" s="23">
        <f>F21*0.05*10</f>
        <v>9.4992986656811969</v>
      </c>
      <c r="I21" s="6"/>
    </row>
    <row r="22" spans="1:15" ht="18.75" customHeight="1" x14ac:dyDescent="0.3">
      <c r="A22" s="4">
        <v>2</v>
      </c>
      <c r="B22" s="16">
        <v>1241.249</v>
      </c>
      <c r="C22" s="4">
        <v>6</v>
      </c>
      <c r="D22" s="16">
        <f t="shared" ref="D22:D25" si="0">B22*C22</f>
        <v>7447.4940000000006</v>
      </c>
      <c r="E22" s="23">
        <f t="shared" ref="E22:E25" si="1">$B$17*D22/$D$26</f>
        <v>32.887186600814708</v>
      </c>
      <c r="F22" s="23">
        <f t="shared" ref="F22:F25" si="2">$C$17*D22/$D$26</f>
        <v>37.997194662724787</v>
      </c>
      <c r="G22" s="23">
        <f t="shared" ref="G22:G25" si="3">E22*0.05*10</f>
        <v>16.443593300407354</v>
      </c>
      <c r="H22" s="23">
        <f t="shared" ref="H22:H25" si="4">F22*0.05*10</f>
        <v>18.998597331362394</v>
      </c>
      <c r="I22" s="6"/>
    </row>
    <row r="23" spans="1:15" x14ac:dyDescent="0.3">
      <c r="A23" s="4">
        <v>3</v>
      </c>
      <c r="B23" s="16">
        <v>1241.249</v>
      </c>
      <c r="C23" s="4">
        <v>9</v>
      </c>
      <c r="D23" s="16">
        <f t="shared" si="0"/>
        <v>11171.241</v>
      </c>
      <c r="E23" s="23">
        <f t="shared" si="1"/>
        <v>49.330779901222058</v>
      </c>
      <c r="F23" s="23">
        <f t="shared" si="2"/>
        <v>56.99579199408717</v>
      </c>
      <c r="G23" s="23">
        <f t="shared" si="3"/>
        <v>24.665389950611033</v>
      </c>
      <c r="H23" s="23">
        <f t="shared" si="4"/>
        <v>28.497895997043585</v>
      </c>
      <c r="I23" s="6"/>
    </row>
    <row r="24" spans="1:15" x14ac:dyDescent="0.3">
      <c r="A24" s="16">
        <v>4</v>
      </c>
      <c r="B24" s="16">
        <v>1241.249</v>
      </c>
      <c r="C24" s="16">
        <v>12</v>
      </c>
      <c r="D24" s="16">
        <f t="shared" si="0"/>
        <v>14894.988000000001</v>
      </c>
      <c r="E24" s="23">
        <f t="shared" si="1"/>
        <v>65.774373201629416</v>
      </c>
      <c r="F24" s="23">
        <f t="shared" si="2"/>
        <v>75.994389325449575</v>
      </c>
      <c r="G24" s="23">
        <f t="shared" si="3"/>
        <v>32.887186600814708</v>
      </c>
      <c r="H24" s="23">
        <f>F24*0.05*10</f>
        <v>37.997194662724787</v>
      </c>
      <c r="I24" s="6"/>
    </row>
    <row r="25" spans="1:15" x14ac:dyDescent="0.3">
      <c r="A25" s="4">
        <v>5</v>
      </c>
      <c r="B25" s="4">
        <v>1226.25</v>
      </c>
      <c r="C25" s="4">
        <v>15</v>
      </c>
      <c r="D25" s="16">
        <f t="shared" si="0"/>
        <v>18393.75</v>
      </c>
      <c r="E25" s="23">
        <f t="shared" si="1"/>
        <v>81.224461347499641</v>
      </c>
      <c r="F25" s="23">
        <f t="shared" si="2"/>
        <v>93.845110761753403</v>
      </c>
      <c r="G25" s="23">
        <f t="shared" si="3"/>
        <v>40.612230673749821</v>
      </c>
      <c r="H25" s="23">
        <f t="shared" si="4"/>
        <v>46.922555380876709</v>
      </c>
      <c r="I25" s="6"/>
    </row>
    <row r="26" spans="1:15" x14ac:dyDescent="0.3">
      <c r="A26" s="4" t="s">
        <v>6</v>
      </c>
      <c r="B26" s="4">
        <f>SUM(B21:B25)</f>
        <v>6191.2460000000001</v>
      </c>
      <c r="C26" s="4" t="s">
        <v>6</v>
      </c>
      <c r="D26" s="4">
        <f>SUM(D21:D25)</f>
        <v>55631.22</v>
      </c>
      <c r="E26" s="23">
        <f>SUM(E21:E25)</f>
        <v>245.66039435157319</v>
      </c>
      <c r="F26" s="23">
        <f>SUM(F21:F25)</f>
        <v>283.83108407537736</v>
      </c>
      <c r="G26" s="23"/>
      <c r="H26" s="23"/>
    </row>
    <row r="27" spans="1:15" x14ac:dyDescent="0.3">
      <c r="G27" s="6"/>
    </row>
  </sheetData>
  <mergeCells count="4">
    <mergeCell ref="N18:O18"/>
    <mergeCell ref="A19:H19"/>
    <mergeCell ref="A3:B3"/>
    <mergeCell ref="N1:P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6"/>
  <sheetViews>
    <sheetView zoomScale="70" zoomScaleNormal="70" workbookViewId="0">
      <selection activeCell="I34" sqref="I34"/>
    </sheetView>
  </sheetViews>
  <sheetFormatPr defaultRowHeight="14.4" x14ac:dyDescent="0.3"/>
  <cols>
    <col min="2" max="3" width="12.5546875" customWidth="1"/>
    <col min="5" max="5" width="12.33203125" customWidth="1"/>
    <col min="6" max="6" width="13.44140625" customWidth="1"/>
  </cols>
  <sheetData>
    <row r="1" spans="1:13" x14ac:dyDescent="0.3">
      <c r="A1" s="29" t="s">
        <v>26</v>
      </c>
      <c r="B1" s="29"/>
      <c r="C1" s="29"/>
      <c r="D1" s="29"/>
      <c r="E1" s="29"/>
      <c r="G1" s="29" t="s">
        <v>33</v>
      </c>
      <c r="H1" s="29"/>
      <c r="I1" s="29"/>
      <c r="J1" s="29"/>
      <c r="K1" s="29"/>
    </row>
    <row r="2" spans="1:13" x14ac:dyDescent="0.3">
      <c r="A2" s="13"/>
      <c r="B2" s="13"/>
      <c r="C2" s="13"/>
      <c r="D2" s="13"/>
      <c r="E2" s="13"/>
    </row>
    <row r="3" spans="1:13" x14ac:dyDescent="0.3">
      <c r="A3" s="28" t="s">
        <v>31</v>
      </c>
      <c r="B3" s="28"/>
      <c r="C3" s="28"/>
      <c r="D3" s="28"/>
      <c r="E3" s="28"/>
      <c r="G3" s="30" t="s">
        <v>31</v>
      </c>
      <c r="H3" s="30"/>
      <c r="I3" s="30"/>
      <c r="J3" s="30"/>
      <c r="K3" s="30"/>
      <c r="L3" s="30"/>
      <c r="M3" s="30"/>
    </row>
    <row r="4" spans="1:13" x14ac:dyDescent="0.3">
      <c r="A4" s="12" t="s">
        <v>2</v>
      </c>
      <c r="B4" s="12" t="s">
        <v>27</v>
      </c>
      <c r="C4" s="12" t="s">
        <v>28</v>
      </c>
      <c r="D4" s="12" t="s">
        <v>29</v>
      </c>
      <c r="E4" s="12" t="s">
        <v>30</v>
      </c>
      <c r="G4" s="12" t="s">
        <v>2</v>
      </c>
      <c r="H4" s="12" t="s">
        <v>34</v>
      </c>
      <c r="I4" s="12" t="s">
        <v>35</v>
      </c>
      <c r="J4" s="14" t="s">
        <v>36</v>
      </c>
      <c r="K4" s="14" t="s">
        <v>37</v>
      </c>
      <c r="L4" s="14" t="s">
        <v>38</v>
      </c>
      <c r="M4" s="12" t="s">
        <v>39</v>
      </c>
    </row>
    <row r="5" spans="1:13" x14ac:dyDescent="0.3">
      <c r="A5" s="12">
        <v>1</v>
      </c>
      <c r="B5" s="12">
        <v>1.1000000000000001E-3</v>
      </c>
      <c r="C5" s="12">
        <v>1.1999999999999999E-3</v>
      </c>
      <c r="D5" s="12">
        <f>ABS(C5+B5/2)</f>
        <v>1.7499999999999998E-3</v>
      </c>
      <c r="E5" s="12">
        <f>ABS(C5/D5)</f>
        <v>0.68571428571428572</v>
      </c>
      <c r="G5" s="12">
        <v>1</v>
      </c>
      <c r="H5" s="12">
        <v>1.1000000000000001E-3</v>
      </c>
      <c r="I5" s="12">
        <v>1.1999999999999999E-3</v>
      </c>
      <c r="J5" s="12">
        <v>1.1000000000000001E-3</v>
      </c>
      <c r="K5" s="12">
        <v>1.1999999999999999E-3</v>
      </c>
      <c r="L5" s="12">
        <f>(K5+J5)/2</f>
        <v>1.15E-3</v>
      </c>
      <c r="M5" s="12">
        <f>L5/L6</f>
        <v>0.76666666666666661</v>
      </c>
    </row>
    <row r="6" spans="1:13" x14ac:dyDescent="0.3">
      <c r="A6" s="12">
        <v>2</v>
      </c>
      <c r="B6">
        <v>2.5000000000000001E-3</v>
      </c>
      <c r="C6">
        <v>2.8E-3</v>
      </c>
      <c r="D6" s="12">
        <f t="shared" ref="D6:D8" si="0">ABS(C6+B6/2)</f>
        <v>4.0499999999999998E-3</v>
      </c>
      <c r="E6" s="12">
        <f t="shared" ref="E6:E8" si="1">ABS(C6/D6)</f>
        <v>0.6913580246913581</v>
      </c>
      <c r="G6" s="12">
        <v>2</v>
      </c>
      <c r="H6" s="12">
        <v>2.5000000000000001E-3</v>
      </c>
      <c r="I6" s="12">
        <v>2.8E-3</v>
      </c>
      <c r="J6" s="12">
        <f t="shared" ref="J6:K8" si="2">ABS(H6-H5)</f>
        <v>1.4E-3</v>
      </c>
      <c r="K6" s="12">
        <f t="shared" si="2"/>
        <v>1.6000000000000001E-3</v>
      </c>
      <c r="L6" s="12">
        <f t="shared" ref="L6:L8" si="3">(K6+J6)/2</f>
        <v>1.5E-3</v>
      </c>
      <c r="M6" s="12">
        <f>L6/L7</f>
        <v>1.3636363636363635</v>
      </c>
    </row>
    <row r="7" spans="1:13" x14ac:dyDescent="0.3">
      <c r="A7" s="12">
        <v>3</v>
      </c>
      <c r="B7" s="12">
        <v>3.7000000000000002E-3</v>
      </c>
      <c r="C7" s="12">
        <v>3.8E-3</v>
      </c>
      <c r="D7" s="12">
        <f t="shared" si="0"/>
        <v>5.6500000000000005E-3</v>
      </c>
      <c r="E7" s="12">
        <f t="shared" si="1"/>
        <v>0.67256637168141586</v>
      </c>
      <c r="G7" s="12">
        <v>3</v>
      </c>
      <c r="H7" s="12">
        <v>3.7000000000000002E-3</v>
      </c>
      <c r="I7" s="12">
        <v>3.8E-3</v>
      </c>
      <c r="J7" s="12">
        <f t="shared" si="2"/>
        <v>1.2000000000000001E-3</v>
      </c>
      <c r="K7" s="12">
        <f t="shared" si="2"/>
        <v>1E-3</v>
      </c>
      <c r="L7" s="12">
        <f t="shared" si="3"/>
        <v>1.1000000000000001E-3</v>
      </c>
      <c r="M7" s="12">
        <f>L7/L8</f>
        <v>1.5714285714285718</v>
      </c>
    </row>
    <row r="8" spans="1:13" x14ac:dyDescent="0.3">
      <c r="A8" s="12">
        <v>4</v>
      </c>
      <c r="B8" s="12">
        <v>4.4000000000000003E-3</v>
      </c>
      <c r="C8" s="12">
        <v>4.4999999999999997E-3</v>
      </c>
      <c r="D8" s="12">
        <f t="shared" si="0"/>
        <v>6.6999999999999994E-3</v>
      </c>
      <c r="E8" s="12">
        <f t="shared" si="1"/>
        <v>0.67164179104477617</v>
      </c>
      <c r="G8" s="12">
        <v>4</v>
      </c>
      <c r="H8" s="12">
        <v>4.4000000000000003E-3</v>
      </c>
      <c r="I8" s="12">
        <v>4.4999999999999997E-3</v>
      </c>
      <c r="J8" s="12">
        <f t="shared" si="2"/>
        <v>7.000000000000001E-4</v>
      </c>
      <c r="K8" s="12">
        <f t="shared" si="2"/>
        <v>6.9999999999999967E-4</v>
      </c>
      <c r="L8" s="12">
        <f t="shared" si="3"/>
        <v>6.9999999999999988E-4</v>
      </c>
      <c r="M8" s="12" t="s">
        <v>40</v>
      </c>
    </row>
    <row r="11" spans="1:13" x14ac:dyDescent="0.3">
      <c r="A11" s="28" t="s">
        <v>32</v>
      </c>
      <c r="B11" s="28"/>
      <c r="C11" s="28"/>
      <c r="D11" s="28"/>
      <c r="E11" s="28"/>
      <c r="G11" s="30" t="s">
        <v>32</v>
      </c>
      <c r="H11" s="30"/>
      <c r="I11" s="30"/>
      <c r="J11" s="30"/>
      <c r="K11" s="30"/>
      <c r="L11" s="30"/>
      <c r="M11" s="30"/>
    </row>
    <row r="12" spans="1:13" x14ac:dyDescent="0.3">
      <c r="A12" s="12" t="s">
        <v>2</v>
      </c>
      <c r="B12" s="12" t="s">
        <v>27</v>
      </c>
      <c r="C12" s="12" t="s">
        <v>28</v>
      </c>
      <c r="D12" s="12" t="s">
        <v>29</v>
      </c>
      <c r="E12" s="12" t="s">
        <v>30</v>
      </c>
      <c r="G12" s="12" t="s">
        <v>2</v>
      </c>
      <c r="H12" s="12" t="s">
        <v>34</v>
      </c>
      <c r="I12" s="12" t="s">
        <v>35</v>
      </c>
      <c r="J12" s="14" t="s">
        <v>36</v>
      </c>
      <c r="K12" s="14" t="s">
        <v>37</v>
      </c>
      <c r="L12" s="14" t="s">
        <v>38</v>
      </c>
      <c r="M12" s="12" t="s">
        <v>39</v>
      </c>
    </row>
    <row r="13" spans="1:13" x14ac:dyDescent="0.3">
      <c r="A13" s="12">
        <v>1</v>
      </c>
      <c r="B13">
        <v>3.2000000000000002E-3</v>
      </c>
      <c r="C13">
        <v>3.2000000000000002E-3</v>
      </c>
      <c r="D13" s="12">
        <f>ABS(C13+B13/2)</f>
        <v>4.8000000000000004E-3</v>
      </c>
      <c r="E13" s="12">
        <f>C13/D13</f>
        <v>0.66666666666666663</v>
      </c>
      <c r="G13" s="12">
        <v>1</v>
      </c>
      <c r="H13" s="12">
        <v>3.2000000000000002E-3</v>
      </c>
      <c r="I13" s="12">
        <v>3.2000000000000002E-3</v>
      </c>
      <c r="J13" s="12">
        <v>8.9999999999999998E-4</v>
      </c>
      <c r="K13" s="12">
        <v>1E-3</v>
      </c>
      <c r="L13" s="12">
        <f>K13+J13/2</f>
        <v>1.4499999999999999E-3</v>
      </c>
      <c r="M13" s="12">
        <f>L13/L14</f>
        <v>0.44615384615384607</v>
      </c>
    </row>
    <row r="14" spans="1:13" x14ac:dyDescent="0.3">
      <c r="A14" s="12">
        <v>2</v>
      </c>
      <c r="B14" s="12">
        <v>5.3E-3</v>
      </c>
      <c r="C14" s="12">
        <v>5.4000000000000003E-3</v>
      </c>
      <c r="D14" s="12">
        <f>C14+B14/2</f>
        <v>8.0499999999999999E-3</v>
      </c>
      <c r="E14" s="12">
        <f>C14/D14</f>
        <v>0.67080745341614911</v>
      </c>
      <c r="G14" s="12">
        <v>2</v>
      </c>
      <c r="H14" s="12">
        <v>5.3E-3</v>
      </c>
      <c r="I14" s="12">
        <v>5.4000000000000003E-3</v>
      </c>
      <c r="J14" s="12">
        <f>ABS(H14-H13)</f>
        <v>2.0999999999999999E-3</v>
      </c>
      <c r="K14" s="12">
        <f>ABS(I14-I13)</f>
        <v>2.2000000000000001E-3</v>
      </c>
      <c r="L14" s="12">
        <f>K14+J14/2</f>
        <v>3.2500000000000003E-3</v>
      </c>
      <c r="M14" s="12">
        <f t="shared" ref="M14:M15" si="4">L14/L15</f>
        <v>1.354166666666667</v>
      </c>
    </row>
    <row r="15" spans="1:13" x14ac:dyDescent="0.3">
      <c r="A15" s="12">
        <v>3</v>
      </c>
      <c r="B15">
        <v>6.8999999999999999E-3</v>
      </c>
      <c r="C15">
        <v>7.0000000000000001E-3</v>
      </c>
      <c r="D15" s="12">
        <f t="shared" ref="D15:D16" si="5">C15+B15/2</f>
        <v>1.0450000000000001E-2</v>
      </c>
      <c r="E15" s="12">
        <f t="shared" ref="E15:E16" si="6">C15/D15</f>
        <v>0.66985645933014348</v>
      </c>
      <c r="G15" s="12">
        <v>3</v>
      </c>
      <c r="H15">
        <v>6.8999999999999999E-3</v>
      </c>
      <c r="I15">
        <v>7.0000000000000001E-3</v>
      </c>
      <c r="J15" s="12">
        <f t="shared" ref="J15:J16" si="7">ABS(H15-H14)</f>
        <v>1.5999999999999999E-3</v>
      </c>
      <c r="K15" s="12">
        <f t="shared" ref="K15:K16" si="8">ABS(I15-I14)</f>
        <v>1.5999999999999999E-3</v>
      </c>
      <c r="L15" s="12">
        <f t="shared" ref="L15:L16" si="9">K15+J15/2</f>
        <v>2.3999999999999998E-3</v>
      </c>
      <c r="M15" s="12">
        <f t="shared" si="4"/>
        <v>1.777777777777777</v>
      </c>
    </row>
    <row r="16" spans="1:13" x14ac:dyDescent="0.3">
      <c r="A16" s="12">
        <v>4</v>
      </c>
      <c r="B16" s="12">
        <v>7.7999999999999996E-3</v>
      </c>
      <c r="C16" s="12">
        <v>7.9000000000000008E-3</v>
      </c>
      <c r="D16" s="12">
        <f t="shared" si="5"/>
        <v>1.1800000000000001E-2</v>
      </c>
      <c r="E16" s="12">
        <f t="shared" si="6"/>
        <v>0.66949152542372881</v>
      </c>
      <c r="G16" s="12">
        <v>4</v>
      </c>
      <c r="H16" s="12">
        <v>7.7999999999999996E-3</v>
      </c>
      <c r="I16" s="12">
        <v>7.9000000000000008E-3</v>
      </c>
      <c r="J16" s="12">
        <f t="shared" si="7"/>
        <v>8.9999999999999976E-4</v>
      </c>
      <c r="K16" s="12">
        <f t="shared" si="8"/>
        <v>9.0000000000000063E-4</v>
      </c>
      <c r="L16" s="12">
        <f t="shared" si="9"/>
        <v>1.3500000000000005E-3</v>
      </c>
      <c r="M16" s="12"/>
    </row>
    <row r="22" spans="1:9" ht="15.6" x14ac:dyDescent="0.3">
      <c r="A22" s="31" t="s">
        <v>41</v>
      </c>
      <c r="B22" s="31"/>
      <c r="C22" s="31"/>
      <c r="D22" s="31"/>
      <c r="E22" s="31"/>
    </row>
    <row r="23" spans="1:9" x14ac:dyDescent="0.3">
      <c r="A23" s="28" t="s">
        <v>32</v>
      </c>
      <c r="B23" s="28"/>
      <c r="C23" s="28"/>
      <c r="D23" s="28"/>
      <c r="E23" s="28"/>
      <c r="F23" s="28"/>
      <c r="H23" t="s">
        <v>45</v>
      </c>
      <c r="I23">
        <f>0.19*27*0.015+1.2825</f>
        <v>1.35945</v>
      </c>
    </row>
    <row r="24" spans="1:9" x14ac:dyDescent="0.3">
      <c r="A24" s="12" t="s">
        <v>2</v>
      </c>
      <c r="B24" s="12" t="s">
        <v>34</v>
      </c>
      <c r="C24" s="12" t="s">
        <v>42</v>
      </c>
      <c r="D24" s="14" t="s">
        <v>44</v>
      </c>
      <c r="E24" s="12" t="s">
        <v>43</v>
      </c>
    </row>
    <row r="25" spans="1:9" x14ac:dyDescent="0.3">
      <c r="A25" s="12">
        <v>1</v>
      </c>
      <c r="B25" s="12">
        <v>3.2000000000000002E-3</v>
      </c>
      <c r="C25" s="12">
        <v>4.5</v>
      </c>
      <c r="D25" s="12">
        <f>B26-B25</f>
        <v>2.2000000000000001E-3</v>
      </c>
      <c r="E25" s="12">
        <f>D25/C25</f>
        <v>4.8888888888888897E-4</v>
      </c>
      <c r="H25" t="s">
        <v>46</v>
      </c>
      <c r="I25">
        <f>2*0.25*0.4+4*0.4*0.4+2*0.4*0.3+0.45*0.45</f>
        <v>1.2825000000000002</v>
      </c>
    </row>
    <row r="26" spans="1:9" x14ac:dyDescent="0.3">
      <c r="A26" s="12">
        <v>2</v>
      </c>
      <c r="B26" s="12">
        <v>5.4000000000000003E-3</v>
      </c>
      <c r="C26" s="12">
        <v>3</v>
      </c>
      <c r="D26" s="12">
        <f t="shared" ref="D26:D28" si="10">B27-B26</f>
        <v>1.5999999999999999E-3</v>
      </c>
      <c r="E26" s="12">
        <f t="shared" ref="E26:E28" si="11">D26/C26</f>
        <v>5.3333333333333325E-4</v>
      </c>
    </row>
    <row r="27" spans="1:9" x14ac:dyDescent="0.3">
      <c r="A27" s="12">
        <v>3</v>
      </c>
      <c r="B27" s="12">
        <v>7.0000000000000001E-3</v>
      </c>
      <c r="C27" s="12">
        <v>3</v>
      </c>
      <c r="D27" s="12">
        <f t="shared" si="10"/>
        <v>9.0000000000000063E-4</v>
      </c>
      <c r="E27" s="12">
        <f t="shared" si="11"/>
        <v>3.0000000000000019E-4</v>
      </c>
      <c r="H27">
        <f>I25/I23</f>
        <v>0.94339622641509446</v>
      </c>
    </row>
    <row r="28" spans="1:9" x14ac:dyDescent="0.3">
      <c r="A28" s="12">
        <v>4</v>
      </c>
      <c r="B28" s="12">
        <v>7.9000000000000008E-3</v>
      </c>
      <c r="C28" s="12">
        <v>3</v>
      </c>
      <c r="D28" s="12">
        <f t="shared" si="10"/>
        <v>-7.9000000000000008E-3</v>
      </c>
      <c r="E28" s="12">
        <f t="shared" si="11"/>
        <v>-2.6333333333333334E-3</v>
      </c>
    </row>
    <row r="31" spans="1:9" x14ac:dyDescent="0.3">
      <c r="A31" s="28" t="s">
        <v>31</v>
      </c>
      <c r="B31" s="28"/>
      <c r="C31" s="28"/>
      <c r="D31" s="28"/>
      <c r="E31" s="28"/>
      <c r="F31" s="28"/>
    </row>
    <row r="32" spans="1:9" x14ac:dyDescent="0.3">
      <c r="A32" s="12" t="s">
        <v>2</v>
      </c>
      <c r="B32" s="12" t="s">
        <v>34</v>
      </c>
      <c r="C32" s="12" t="s">
        <v>42</v>
      </c>
      <c r="D32" s="14" t="s">
        <v>44</v>
      </c>
      <c r="E32" s="12" t="s">
        <v>43</v>
      </c>
    </row>
    <row r="33" spans="1:5" x14ac:dyDescent="0.3">
      <c r="A33" s="12">
        <v>1</v>
      </c>
      <c r="B33" s="12">
        <v>1.1000000000000001E-3</v>
      </c>
      <c r="C33" s="12">
        <v>2.9</v>
      </c>
      <c r="D33" s="12">
        <f>B34-B33</f>
        <v>1.4E-3</v>
      </c>
      <c r="E33" s="15">
        <f>D33/C33</f>
        <v>4.8275862068965518E-4</v>
      </c>
    </row>
    <row r="34" spans="1:5" x14ac:dyDescent="0.3">
      <c r="A34" s="12">
        <v>2</v>
      </c>
      <c r="B34" s="12">
        <v>2.5000000000000001E-3</v>
      </c>
      <c r="C34" s="12">
        <v>2.9</v>
      </c>
      <c r="D34" s="12">
        <f t="shared" ref="D34:D36" si="12">B35-B34</f>
        <v>1.2000000000000001E-3</v>
      </c>
      <c r="E34" s="15">
        <f t="shared" ref="E34:E36" si="13">D34/C34</f>
        <v>4.1379310344827591E-4</v>
      </c>
    </row>
    <row r="35" spans="1:5" x14ac:dyDescent="0.3">
      <c r="A35" s="12">
        <v>3</v>
      </c>
      <c r="B35" s="12">
        <v>3.7000000000000002E-3</v>
      </c>
      <c r="C35" s="12">
        <v>2.9</v>
      </c>
      <c r="D35" s="12">
        <f t="shared" si="12"/>
        <v>7.000000000000001E-4</v>
      </c>
      <c r="E35" s="15">
        <f t="shared" si="13"/>
        <v>2.4137931034482762E-4</v>
      </c>
    </row>
    <row r="36" spans="1:5" x14ac:dyDescent="0.3">
      <c r="A36" s="12">
        <v>4</v>
      </c>
      <c r="B36" s="12">
        <v>4.4000000000000003E-3</v>
      </c>
      <c r="C36" s="12">
        <v>2.9</v>
      </c>
      <c r="D36" s="12">
        <f t="shared" si="12"/>
        <v>-4.4000000000000003E-3</v>
      </c>
      <c r="E36" s="15">
        <f t="shared" si="13"/>
        <v>-1.517241379310345E-3</v>
      </c>
    </row>
  </sheetData>
  <mergeCells count="9">
    <mergeCell ref="A31:F31"/>
    <mergeCell ref="A1:E1"/>
    <mergeCell ref="A3:E3"/>
    <mergeCell ref="A11:E11"/>
    <mergeCell ref="G1:K1"/>
    <mergeCell ref="G3:M3"/>
    <mergeCell ref="G11:M11"/>
    <mergeCell ref="A22:E22"/>
    <mergeCell ref="A23:F2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2007- Eşdeğer Deprem Yükü </vt:lpstr>
      <vt:lpstr>Düzensizlik Kontrolleri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ALPER</dc:creator>
  <cp:lastModifiedBy>ALPER</cp:lastModifiedBy>
  <dcterms:created xsi:type="dcterms:W3CDTF">2015-06-05T18:19:34Z</dcterms:created>
  <dcterms:modified xsi:type="dcterms:W3CDTF">2019-09-27T07:05:11Z</dcterms:modified>
</cp:coreProperties>
</file>