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\Documents\AI\"/>
    </mc:Choice>
  </mc:AlternateContent>
  <bookViews>
    <workbookView xWindow="0" yWindow="0" windowWidth="24960" windowHeight="12615"/>
  </bookViews>
  <sheets>
    <sheet name="Expense Comparison Pro" sheetId="1" r:id="rId1"/>
  </sheets>
  <calcPr calcId="162913"/>
  <fileRecoveryPr repairLoad="1"/>
</workbook>
</file>

<file path=xl/calcChain.xml><?xml version="1.0" encoding="utf-8"?>
<calcChain xmlns="http://schemas.openxmlformats.org/spreadsheetml/2006/main">
  <c r="N67" i="1" l="1"/>
  <c r="N66" i="1"/>
  <c r="N65" i="1"/>
  <c r="N64" i="1"/>
  <c r="N63" i="1"/>
  <c r="N62" i="1"/>
  <c r="N61" i="1"/>
  <c r="M58" i="1"/>
  <c r="L58" i="1"/>
  <c r="K58" i="1"/>
  <c r="J58" i="1"/>
  <c r="I58" i="1"/>
  <c r="H58" i="1"/>
  <c r="G58" i="1"/>
  <c r="F58" i="1"/>
  <c r="E58" i="1"/>
  <c r="D58" i="1"/>
  <c r="K5" i="1" s="1"/>
  <c r="K6" i="1" s="1"/>
  <c r="L5" i="1" s="1"/>
  <c r="C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M16" i="1"/>
  <c r="L16" i="1"/>
  <c r="K16" i="1"/>
  <c r="J16" i="1"/>
  <c r="I16" i="1"/>
  <c r="H16" i="1"/>
  <c r="G16" i="1"/>
  <c r="F16" i="1"/>
  <c r="E16" i="1"/>
  <c r="D16" i="1"/>
  <c r="C16" i="1"/>
  <c r="N16" i="1" s="1"/>
  <c r="N15" i="1"/>
  <c r="N14" i="1"/>
  <c r="N13" i="1"/>
  <c r="N12" i="1"/>
  <c r="N11" i="1"/>
  <c r="N10" i="1"/>
  <c r="N5" i="1"/>
  <c r="N58" i="1" l="1"/>
  <c r="N4" i="1"/>
  <c r="P4" i="1" l="1"/>
  <c r="N6" i="1"/>
</calcChain>
</file>

<file path=xl/comments1.xml><?xml version="1.0" encoding="utf-8"?>
<comments xmlns="http://schemas.openxmlformats.org/spreadsheetml/2006/main">
  <authors>
    <author>Del Bradley</author>
  </authors>
  <commentList>
    <comment ref="L14" authorId="0" shapeId="0">
      <text>
        <r>
          <rPr>
            <sz val="11"/>
            <color theme="1"/>
            <rFont val="Calibri"/>
          </rPr>
          <t>Del Bradley:
corp adj</t>
        </r>
      </text>
    </comment>
    <comment ref="L61" authorId="0" shapeId="0">
      <text>
        <r>
          <rPr>
            <sz val="11"/>
            <color theme="1"/>
            <rFont val="Calibri"/>
          </rPr>
          <t>Del Bradley:
corp adjustment</t>
        </r>
      </text>
    </comment>
  </commentList>
</comments>
</file>

<file path=xl/sharedStrings.xml><?xml version="1.0" encoding="utf-8"?>
<sst xmlns="http://schemas.openxmlformats.org/spreadsheetml/2006/main" count="132" uniqueCount="129">
  <si>
    <t>MONTH END PROFIT/LOSS</t>
  </si>
  <si>
    <t>UNIT COUNT</t>
  </si>
  <si>
    <t>Account</t>
  </si>
  <si>
    <t>Acct</t>
  </si>
  <si>
    <t>Diff last 2 mos.</t>
  </si>
  <si>
    <t>Notes</t>
  </si>
  <si>
    <t>INCOME</t>
  </si>
  <si>
    <t>GROSS</t>
  </si>
  <si>
    <t>TOTAL INCOME</t>
  </si>
  <si>
    <t>EXPENSES</t>
  </si>
  <si>
    <t>TOTAL EXPENSES</t>
  </si>
  <si>
    <t>Monthly Expense Comparison – Controller Review Template</t>
  </si>
  <si>
    <t>Step 1: Enter monthly expenses. Step 2: Prove TOTAL EXPENSES to the Financial Statement before investigating variances.</t>
  </si>
  <si>
    <t>FS TIE-OUT</t>
  </si>
  <si>
    <t>MONTHLY CHANGE</t>
  </si>
  <si>
    <t>FS Total Expenses</t>
  </si>
  <si>
    <t>Status</t>
  </si>
  <si>
    <t>Current Month</t>
  </si>
  <si>
    <t>Variance %</t>
  </si>
  <si>
    <t>Comparison Total</t>
  </si>
  <si>
    <t>Prior Month</t>
  </si>
  <si>
    <t>Two example months are filled in below. Use the empty columns for your own monthly data →</t>
  </si>
  <si>
    <t>Difference</t>
  </si>
  <si>
    <t>Example should tie to FS</t>
  </si>
  <si>
    <t>Variance $</t>
  </si>
  <si>
    <t>Jan-26
EXAMPLE</t>
  </si>
  <si>
    <t>Feb-26
EXAMPLE</t>
  </si>
  <si>
    <t>Review Priority</t>
  </si>
  <si>
    <t>FINANCE INCOME</t>
  </si>
  <si>
    <t>300</t>
  </si>
  <si>
    <t>INSURANCE INCOME</t>
  </si>
  <si>
    <t>310</t>
  </si>
  <si>
    <t>SERVICE CONTRACT INCOME</t>
  </si>
  <si>
    <t>320</t>
  </si>
  <si>
    <t>GAP INCOME</t>
  </si>
  <si>
    <t>330</t>
  </si>
  <si>
    <t>CHARGEBACK / REPO LOSSES</t>
  </si>
  <si>
    <t>340</t>
  </si>
  <si>
    <t>AFTERMARKET INCOME</t>
  </si>
  <si>
    <t>350</t>
  </si>
  <si>
    <t>SALES COMPENSATION</t>
  </si>
  <si>
    <t>110</t>
  </si>
  <si>
    <t>FLOOR PLAN INTEREST</t>
  </si>
  <si>
    <t>120</t>
  </si>
  <si>
    <t>DELIVERY / FUEL</t>
  </si>
  <si>
    <t>140</t>
  </si>
  <si>
    <t>POLICY EXPENSE</t>
  </si>
  <si>
    <t>150</t>
  </si>
  <si>
    <t>ADV / MARKETING</t>
  </si>
  <si>
    <t>190</t>
  </si>
  <si>
    <t>Example: lower expense — verify campaign ended and confirm final vendor billing before celebrating.</t>
  </si>
  <si>
    <t>MANDATORY MONTHLY</t>
  </si>
  <si>
    <t>OWNER / EXEC COMP</t>
  </si>
  <si>
    <t>200</t>
  </si>
  <si>
    <t>SUPERVISOR COMP</t>
  </si>
  <si>
    <t>210</t>
  </si>
  <si>
    <t>OTHER SUPERVISOR COMP</t>
  </si>
  <si>
    <t>211</t>
  </si>
  <si>
    <t>CLERICAL / OFFICE COMP</t>
  </si>
  <si>
    <t>220</t>
  </si>
  <si>
    <t>OTHER SALARIES / WAGES</t>
  </si>
  <si>
    <t>230</t>
  </si>
  <si>
    <t>OTHER COMPENSATION</t>
  </si>
  <si>
    <t>231</t>
  </si>
  <si>
    <t>PAYROLL TAXES</t>
  </si>
  <si>
    <t>250</t>
  </si>
  <si>
    <t>EMPLOYEE BENEFITS</t>
  </si>
  <si>
    <t>260</t>
  </si>
  <si>
    <t>ABSENTEE WAGES</t>
  </si>
  <si>
    <t>290</t>
  </si>
  <si>
    <t>COMPANY VEHICLE</t>
  </si>
  <si>
    <t>510</t>
  </si>
  <si>
    <t>OFFICE SUPPLIES</t>
  </si>
  <si>
    <t>600</t>
  </si>
  <si>
    <t>SHOP SUPPLIES / TOOLS</t>
  </si>
  <si>
    <t>610</t>
  </si>
  <si>
    <t>OUTSIDE SERVICES</t>
  </si>
  <si>
    <t>680</t>
  </si>
  <si>
    <t>Mandatory monthly vendor review.</t>
  </si>
  <si>
    <t>LAUNDRY / UNIFORMS</t>
  </si>
  <si>
    <t>690</t>
  </si>
  <si>
    <t>TRAVEL / ENTERTAINMENT</t>
  </si>
  <si>
    <t>700</t>
  </si>
  <si>
    <t>MEMBERSHIPS / DUES</t>
  </si>
  <si>
    <t>710</t>
  </si>
  <si>
    <t>LEGAL / AUDIT</t>
  </si>
  <si>
    <t>720</t>
  </si>
  <si>
    <t>TELEPHONE / INTERNET</t>
  </si>
  <si>
    <t>740</t>
  </si>
  <si>
    <t>POSTAGE / MISC</t>
  </si>
  <si>
    <t>750</t>
  </si>
  <si>
    <t>DATA PROCESSING</t>
  </si>
  <si>
    <t>780</t>
  </si>
  <si>
    <t>MISCELLANEOUS</t>
  </si>
  <si>
    <t>790</t>
  </si>
  <si>
    <t>RENT</t>
  </si>
  <si>
    <t>800</t>
  </si>
  <si>
    <t>LEASEHOLDS</t>
  </si>
  <si>
    <t>810</t>
  </si>
  <si>
    <t>REPAIRS / MAINTENANCE</t>
  </si>
  <si>
    <t>820</t>
  </si>
  <si>
    <t>DEPRECIATION - BUILDING / IMPROVEMENTS</t>
  </si>
  <si>
    <t>830</t>
  </si>
  <si>
    <t>REAL ESTATE TAXES</t>
  </si>
  <si>
    <t>840</t>
  </si>
  <si>
    <t>PROPERTY INSURANCE</t>
  </si>
  <si>
    <t>850</t>
  </si>
  <si>
    <t>UTILITIES</t>
  </si>
  <si>
    <t>870</t>
  </si>
  <si>
    <t>OTHER INSURANCE</t>
  </si>
  <si>
    <t>880</t>
  </si>
  <si>
    <t>OTHER TAXES</t>
  </si>
  <si>
    <t>890</t>
  </si>
  <si>
    <t>OTHER INTEREST / INSURANCE</t>
  </si>
  <si>
    <t>900</t>
  </si>
  <si>
    <t>DEPRECIATION - OTHER</t>
  </si>
  <si>
    <t>910</t>
  </si>
  <si>
    <t>EQUIPMENT REPAIR / RENTAL</t>
  </si>
  <si>
    <t>920</t>
  </si>
  <si>
    <t>EMPLOYEE BONUSES</t>
  </si>
  <si>
    <t>960</t>
  </si>
  <si>
    <t>ADDITIONAL REVIEW ITEMS (OPTIONAL)</t>
  </si>
  <si>
    <t>Custom Review Item 1</t>
  </si>
  <si>
    <t>Custom Review Item 2</t>
  </si>
  <si>
    <t>Custom Review Item 3</t>
  </si>
  <si>
    <t>Custom Review Item 4</t>
  </si>
  <si>
    <t>Custom Review Item 5</t>
  </si>
  <si>
    <t>Custom Review Item 6</t>
  </si>
  <si>
    <t>Custom Review Item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</si>
</sst>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6" formatCode="0.0%"/>
    <numFmt numFmtId="167" formatCode="#,##0.00;[Red]\-#,##0.00"/>
    <numFmt numFmtId="168" formatCode="\$#,##0;[Red]\-\$#,##0"/>
    <numFmt numFmtId="169" formatCode="\$#,##0.00;[Red]\-\$#,##0.00"/>
  </numFmts>
  <fonts count="12" x14ac:knownFonts="1">
    <font>
      <sz val="11"/>
      <color theme="1"/>
      <name val="Calibri"/>
    </font>
    <font>
      <i/>
      <sz val="9"/>
      <name val="Calibri"/>
    </font>
    <font>
      <b/>
      <sz val="10"/>
      <name val="Calibri"/>
    </font>
    <font>
      <b/>
      <sz val="10"/>
      <color rgb="FFFFFFFF"/>
      <name val="Calibri"/>
    </font>
    <font>
      <sz val="10"/>
      <name val="Calibri"/>
    </font>
    <font>
      <b/>
      <sz val="16"/>
      <color rgb="FFFFFFFF"/>
      <name val="Calibri"/>
    </font>
    <font>
      <i/>
      <sz val="9"/>
      <color rgb="FF3F3F46"/>
      <name val="Calibri"/>
    </font>
    <font>
      <i/>
      <sz val="11"/>
      <color rgb="FF3F3F46"/>
      <name val="Calibri"/>
    </font>
    <font>
      <b/>
      <sz val="11"/>
      <color rgb="FFFFFFFF"/>
      <name val="Calibri"/>
    </font>
    <font>
      <b/>
      <i/>
      <sz val="9"/>
      <name val="Calibri"/>
    </font>
    <font>
      <b/>
      <sz val="11"/>
      <color theme="1"/>
      <name val="Calibri"/>
    </font>
    <font>
      <b/>
      <sz val="11"/>
      <color rgb="FF0F766E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D9EAF7"/>
      </patternFill>
    </fill>
    <fill>
      <patternFill patternType="solid">
        <fgColor rgb="FFFFF200"/>
      </patternFill>
    </fill>
    <fill>
      <patternFill patternType="solid">
        <fgColor rgb="FFE2F0D9"/>
      </patternFill>
    </fill>
    <fill>
      <patternFill patternType="solid">
        <fgColor rgb="FFFFF9CC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5B2C83"/>
      </patternFill>
    </fill>
    <fill>
      <patternFill patternType="solid">
        <fgColor rgb="FFEEE6F5"/>
      </patternFill>
    </fill>
    <fill>
      <patternFill patternType="solid">
        <fgColor rgb="FF0F766E"/>
      </patternFill>
    </fill>
    <fill>
      <patternFill patternType="solid">
        <fgColor rgb="FFDDF3F0"/>
      </patternFill>
    </fill>
    <fill>
      <patternFill patternType="solid">
        <fgColor rgb="FFFFF2CC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1" xfId="0" applyFont="1" applyFill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0" xfId="0" applyFont="1" applyFill="1" applyAlignment="1">
      <alignment horizontal="left"/>
    </xf>
    <xf numFmtId="0" fontId="5" fillId="8" borderId="0" xfId="0" applyNumberFormat="1" applyFont="1" applyFill="1" applyBorder="1" applyAlignment="1">
      <alignment horizontal="left" vertical="center"/>
    </xf>
    <xf numFmtId="0" fontId="7" fillId="9" borderId="0" xfId="0" applyNumberFormat="1" applyFont="1" applyFill="1" applyBorder="1" applyAlignment="1">
      <alignment wrapText="1"/>
    </xf>
    <xf numFmtId="0" fontId="8" fillId="8" borderId="0" xfId="0" applyNumberFormat="1" applyFont="1" applyFill="1" applyBorder="1"/>
    <xf numFmtId="0" fontId="3" fillId="8" borderId="1" xfId="0" applyNumberFormat="1" applyFont="1" applyFill="1" applyBorder="1" applyAlignment="1">
      <alignment horizontal="center"/>
    </xf>
    <xf numFmtId="0" fontId="10" fillId="9" borderId="0" xfId="0" applyNumberFormat="1" applyFont="1" applyFill="1" applyBorder="1"/>
    <xf numFmtId="0" fontId="3" fillId="8" borderId="1" xfId="0" applyNumberFormat="1" applyFont="1" applyFill="1" applyBorder="1" applyAlignment="1">
      <alignment horizontal="center" wrapText="1"/>
    </xf>
    <xf numFmtId="0" fontId="8" fillId="8" borderId="0" xfId="0" applyNumberFormat="1" applyFont="1" applyFill="1" applyBorder="1" applyAlignment="1">
      <alignment horizontal="center" wrapText="1"/>
    </xf>
    <xf numFmtId="0" fontId="8" fillId="10" borderId="0" xfId="0" applyNumberFormat="1" applyFont="1" applyFill="1" applyBorder="1"/>
    <xf numFmtId="0" fontId="3" fillId="8" borderId="1" xfId="0" applyNumberFormat="1" applyFont="1" applyFill="1" applyBorder="1" applyAlignment="1">
      <alignment horizontal="left"/>
    </xf>
    <xf numFmtId="0" fontId="4" fillId="11" borderId="1" xfId="0" applyNumberFormat="1" applyFont="1" applyFill="1" applyBorder="1" applyAlignment="1">
      <alignment horizontal="left"/>
    </xf>
    <xf numFmtId="0" fontId="4" fillId="11" borderId="1" xfId="0" applyNumberFormat="1" applyFont="1" applyFill="1" applyBorder="1" applyAlignment="1">
      <alignment horizontal="center"/>
    </xf>
    <xf numFmtId="0" fontId="11" fillId="11" borderId="0" xfId="0" applyNumberFormat="1" applyFont="1" applyFill="1" applyBorder="1"/>
    <xf numFmtId="167" fontId="0" fillId="0" borderId="0" xfId="0" applyNumberFormat="1" applyFont="1" applyFill="1" applyBorder="1"/>
    <xf numFmtId="167" fontId="2" fillId="0" borderId="0" xfId="0" applyNumberFormat="1" applyFont="1" applyFill="1" applyBorder="1" applyAlignment="1">
      <alignment horizontal="center"/>
    </xf>
    <xf numFmtId="167" fontId="0" fillId="0" borderId="0" xfId="0" applyNumberFormat="1" applyFont="1" applyFill="1" applyBorder="1" applyAlignment="1">
      <alignment horizontal="center"/>
    </xf>
    <xf numFmtId="167" fontId="2" fillId="11" borderId="1" xfId="0" applyNumberFormat="1" applyFont="1" applyFill="1" applyBorder="1"/>
    <xf numFmtId="167" fontId="2" fillId="9" borderId="1" xfId="0" applyNumberFormat="1" applyFont="1" applyFill="1" applyBorder="1"/>
    <xf numFmtId="167" fontId="2" fillId="3" borderId="1" xfId="0" applyNumberFormat="1" applyFont="1" applyFill="1" applyBorder="1" applyAlignment="1">
      <alignment horizontal="center"/>
    </xf>
    <xf numFmtId="167" fontId="9" fillId="3" borderId="1" xfId="0" applyNumberFormat="1" applyFont="1" applyFill="1" applyBorder="1" applyAlignment="1">
      <alignment wrapText="1"/>
    </xf>
    <xf numFmtId="167" fontId="3" fillId="8" borderId="1" xfId="0" applyNumberFormat="1" applyFont="1" applyFill="1" applyBorder="1" applyAlignment="1">
      <alignment horizontal="center" wrapText="1"/>
    </xf>
    <xf numFmtId="167" fontId="0" fillId="0" borderId="0" xfId="0" applyNumberFormat="1" applyFont="1" applyFill="1" applyBorder="1" applyAlignment="1">
      <alignment horizontal="right"/>
    </xf>
    <xf numFmtId="167" fontId="4" fillId="0" borderId="1" xfId="0" applyNumberFormat="1" applyFont="1" applyFill="1" applyBorder="1" applyAlignment="1">
      <alignment horizontal="right"/>
    </xf>
    <xf numFmtId="167" fontId="4" fillId="4" borderId="1" xfId="0" applyNumberFormat="1" applyFont="1" applyFill="1" applyBorder="1" applyAlignment="1">
      <alignment horizontal="right"/>
    </xf>
    <xf numFmtId="167" fontId="2" fillId="5" borderId="1" xfId="0" applyNumberFormat="1" applyFont="1" applyFill="1" applyBorder="1" applyAlignment="1">
      <alignment horizontal="right"/>
    </xf>
    <xf numFmtId="167" fontId="4" fillId="6" borderId="1" xfId="0" applyNumberFormat="1" applyFont="1" applyFill="1" applyBorder="1" applyAlignment="1">
      <alignment horizontal="right"/>
    </xf>
    <xf numFmtId="166" fontId="0" fillId="0" borderId="0" xfId="0" applyNumberFormat="1" applyFont="1" applyFill="1" applyBorder="1"/>
    <xf numFmtId="17" fontId="3" fillId="13" borderId="1" xfId="0" applyNumberFormat="1" applyFont="1" applyFill="1" applyBorder="1" applyAlignment="1">
      <alignment horizontal="center" wrapText="1"/>
    </xf>
    <xf numFmtId="168" fontId="0" fillId="0" borderId="0" xfId="0" applyNumberFormat="1" applyFont="1" applyFill="1" applyBorder="1"/>
    <xf numFmtId="1" fontId="0" fillId="0" borderId="0" xfId="0" applyNumberFormat="1" applyFont="1" applyFill="1" applyBorder="1"/>
    <xf numFmtId="168" fontId="4" fillId="0" borderId="1" xfId="0" applyNumberFormat="1" applyFont="1" applyFill="1" applyBorder="1" applyAlignment="1">
      <alignment horizontal="right"/>
    </xf>
    <xf numFmtId="168" fontId="2" fillId="5" borderId="1" xfId="0" applyNumberFormat="1" applyFont="1" applyFill="1" applyBorder="1" applyAlignment="1">
      <alignment horizontal="right"/>
    </xf>
    <xf numFmtId="169" fontId="4" fillId="0" borderId="1" xfId="0" applyNumberFormat="1" applyFont="1" applyFill="1" applyBorder="1" applyAlignment="1">
      <alignment horizontal="right"/>
    </xf>
    <xf numFmtId="169" fontId="4" fillId="4" borderId="1" xfId="0" applyNumberFormat="1" applyFont="1" applyFill="1" applyBorder="1" applyAlignment="1">
      <alignment horizontal="right"/>
    </xf>
    <xf numFmtId="169" fontId="4" fillId="11" borderId="1" xfId="0" applyNumberFormat="1" applyFont="1" applyFill="1" applyBorder="1" applyAlignment="1">
      <alignment horizontal="right"/>
    </xf>
    <xf numFmtId="169" fontId="4" fillId="7" borderId="1" xfId="0" applyNumberFormat="1" applyFont="1" applyFill="1" applyBorder="1" applyAlignment="1">
      <alignment horizontal="right"/>
    </xf>
    <xf numFmtId="169" fontId="3" fillId="8" borderId="1" xfId="0" applyNumberFormat="1" applyFont="1" applyFill="1" applyBorder="1" applyAlignment="1">
      <alignment horizontal="right"/>
    </xf>
    <xf numFmtId="169" fontId="2" fillId="12" borderId="1" xfId="0" applyNumberFormat="1" applyFont="1" applyFill="1" applyBorder="1"/>
    <xf numFmtId="169" fontId="2" fillId="3" borderId="1" xfId="0" applyNumberFormat="1" applyFont="1" applyFill="1" applyBorder="1"/>
    <xf numFmtId="169" fontId="2" fillId="0" borderId="1" xfId="0" applyNumberFormat="1" applyFont="1" applyFill="1" applyBorder="1"/>
    <xf numFmtId="0" fontId="1" fillId="2" borderId="0" xfId="0" applyFont="1" applyFill="1"/>
    <xf numFmtId="0" fontId="0" fillId="0" borderId="0" xfId="0"/>
    <xf numFmtId="167" fontId="0" fillId="0" borderId="0" xfId="0" applyNumberFormat="1" applyFont="1" applyFill="1" applyBorder="1" applyAlignment="1">
      <alignment horizontal="right"/>
    </xf>
    <xf numFmtId="0" fontId="5" fillId="8" borderId="0" xfId="0" applyNumberFormat="1" applyFont="1" applyFill="1" applyBorder="1" applyAlignment="1">
      <alignment horizontal="left" vertical="center"/>
    </xf>
    <xf numFmtId="0" fontId="2" fillId="2" borderId="1" xfId="0" applyFont="1" applyFill="1" applyBorder="1"/>
    <xf numFmtId="0" fontId="3" fillId="10" borderId="1" xfId="0" applyNumberFormat="1" applyFont="1" applyFill="1" applyBorder="1"/>
    <xf numFmtId="0" fontId="8" fillId="10" borderId="0" xfId="0" applyNumberFormat="1" applyFont="1" applyFill="1" applyBorder="1"/>
    <xf numFmtId="167" fontId="8" fillId="10" borderId="0" xfId="0" applyNumberFormat="1" applyFont="1" applyFill="1" applyBorder="1" applyAlignment="1">
      <alignment horizontal="right"/>
    </xf>
    <xf numFmtId="0" fontId="6" fillId="9" borderId="0" xfId="0" applyNumberFormat="1" applyFont="1" applyFill="1" applyBorder="1" applyAlignment="1">
      <alignment wrapText="1"/>
    </xf>
    <xf numFmtId="0" fontId="7" fillId="9" borderId="0" xfId="0" applyNumberFormat="1" applyFont="1" applyFill="1" applyBorder="1" applyAlignment="1">
      <alignment wrapText="1"/>
    </xf>
    <xf numFmtId="167" fontId="3" fillId="10" borderId="1" xfId="0" applyNumberFormat="1" applyFont="1" applyFill="1" applyBorder="1" applyAlignment="1">
      <alignment horizontal="center"/>
    </xf>
    <xf numFmtId="167" fontId="3" fillId="8" borderId="1" xfId="0" applyNumberFormat="1" applyFont="1" applyFill="1" applyBorder="1" applyAlignment="1">
      <alignment horizontal="center"/>
    </xf>
    <xf numFmtId="0" fontId="8" fillId="8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2">
    <dxf>
      <font>
        <b/>
      </font>
      <fill>
        <patternFill>
          <bgColor rgb="FFFDE2E2"/>
        </patternFill>
      </fill>
    </dxf>
    <dxf>
      <font>
        <b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dbe6de1d2878498f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457200</xdr:colOff>
      <xdr:row>47</xdr:row>
      <xdr:rowOff>19050</xdr:rowOff>
    </xdr:to>
    <xdr:sp macro="" textlink="">
      <xdr:nvSpPr>
        <xdr:cNvPr id="1027" name="Text Box 3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xltc:personList xmlns:xltc="http://schemas.microsoft.com/office/spreadsheetml/2018/threadedcomments">
  <xltc:person displayName="Del Bradley" id="{9388522C-CD29-63E9-AA2C-3414699983BB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7"/>
  <sheetViews>
    <sheetView showGridLines="0" tabSelected="1" workbookViewId="0">
      <selection activeCell="C61" sqref="C61"/>
    </sheetView>
  </sheetViews>
  <sheetFormatPr defaultRowHeight="15" x14ac:dyDescent="0.25"/>
  <cols>
    <col min="1" max="1" width="28" customWidth="1"/>
    <col min="2" max="13" width="12" customWidth="1"/>
    <col min="14" max="14" width="15" customWidth="1"/>
    <col min="15" max="15" width="26" customWidth="1"/>
    <col min="16" max="16" width="18" customWidth="1"/>
  </cols>
  <sheetData>
    <row r="1" spans="1:16" ht="26.1" customHeight="1" x14ac:dyDescent="0.25">
      <c r="A1" s="52" t="s">
        <v>11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10"/>
    </row>
    <row r="2" spans="1:16" x14ac:dyDescent="0.25">
      <c r="A2" s="57" t="s">
        <v>12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11"/>
    </row>
    <row r="3" spans="1:16" x14ac:dyDescent="0.25">
      <c r="C3" s="22"/>
      <c r="D3" s="22"/>
      <c r="E3" s="22"/>
      <c r="F3" s="23"/>
      <c r="G3" s="24"/>
      <c r="H3" s="22"/>
      <c r="I3" s="23"/>
      <c r="J3" s="59" t="s">
        <v>13</v>
      </c>
      <c r="K3" s="59"/>
      <c r="L3" s="59"/>
      <c r="M3" s="60" t="s">
        <v>14</v>
      </c>
      <c r="N3" s="60"/>
      <c r="O3" s="61"/>
      <c r="P3" s="61"/>
    </row>
    <row r="4" spans="1:16" x14ac:dyDescent="0.25">
      <c r="A4" s="1" t="s">
        <v>0</v>
      </c>
      <c r="C4" s="37">
        <v>31100</v>
      </c>
      <c r="D4" s="37">
        <v>29700</v>
      </c>
      <c r="E4" s="22"/>
      <c r="F4" s="23"/>
      <c r="G4" s="23"/>
      <c r="H4" s="22"/>
      <c r="I4" s="23"/>
      <c r="J4" s="25" t="s">
        <v>15</v>
      </c>
      <c r="K4" s="46">
        <v>448300</v>
      </c>
      <c r="L4" s="25" t="s">
        <v>16</v>
      </c>
      <c r="M4" s="26" t="s">
        <v>17</v>
      </c>
      <c r="N4" s="48">
        <f>D58</f>
        <v>448300</v>
      </c>
      <c r="O4" s="14" t="s">
        <v>18</v>
      </c>
      <c r="P4" s="35">
        <f>IF(OR(N5="",N5=0,N4=""),"",N4/N5-1)</f>
        <v>-3.3627937055399904E-2</v>
      </c>
    </row>
    <row r="5" spans="1:16" x14ac:dyDescent="0.25">
      <c r="A5" s="1" t="s">
        <v>1</v>
      </c>
      <c r="C5" s="38">
        <v>118</v>
      </c>
      <c r="D5" s="38">
        <v>112</v>
      </c>
      <c r="E5" s="22"/>
      <c r="F5" s="23"/>
      <c r="G5" s="24"/>
      <c r="H5" s="24"/>
      <c r="I5" s="24"/>
      <c r="J5" s="25" t="s">
        <v>19</v>
      </c>
      <c r="K5" s="47">
        <f>D58</f>
        <v>448300</v>
      </c>
      <c r="L5" s="27" t="str">
        <f>IF(K6="","",IF(ABS(K6)&lt;=1,"MATCH","REVIEW"))</f>
        <v>MATCH</v>
      </c>
      <c r="M5" s="26" t="s">
        <v>20</v>
      </c>
      <c r="N5" s="48">
        <f>C58</f>
        <v>463900</v>
      </c>
    </row>
    <row r="6" spans="1:16" ht="36.75" x14ac:dyDescent="0.25">
      <c r="C6" s="22" t="s">
        <v>21</v>
      </c>
      <c r="D6" s="22"/>
      <c r="E6" s="22"/>
      <c r="F6" s="22"/>
      <c r="G6" s="22"/>
      <c r="H6" s="22"/>
      <c r="I6" s="22"/>
      <c r="J6" s="25" t="s">
        <v>22</v>
      </c>
      <c r="K6" s="47">
        <f>IF(OR(K4="",K5=""),"",K5-K4)</f>
        <v>0</v>
      </c>
      <c r="L6" s="28" t="s">
        <v>23</v>
      </c>
      <c r="M6" s="26" t="s">
        <v>24</v>
      </c>
      <c r="N6" s="48">
        <f>IF(OR(N4="",N5=""),"",N4-N5)</f>
        <v>-15600</v>
      </c>
    </row>
    <row r="7" spans="1:16" ht="26.25" x14ac:dyDescent="0.25">
      <c r="A7" s="15" t="s">
        <v>2</v>
      </c>
      <c r="B7" s="15" t="s">
        <v>3</v>
      </c>
      <c r="C7" s="36" t="s">
        <v>25</v>
      </c>
      <c r="D7" s="36" t="s">
        <v>26</v>
      </c>
      <c r="E7" s="36"/>
      <c r="F7" s="36"/>
      <c r="G7" s="36"/>
      <c r="H7" s="36"/>
      <c r="I7" s="36"/>
      <c r="J7" s="36"/>
      <c r="K7" s="36"/>
      <c r="L7" s="36"/>
      <c r="M7" s="36"/>
      <c r="N7" s="29" t="s">
        <v>4</v>
      </c>
      <c r="O7" s="15" t="s">
        <v>5</v>
      </c>
      <c r="P7" s="16" t="s">
        <v>27</v>
      </c>
    </row>
    <row r="8" spans="1:16" x14ac:dyDescent="0.25">
      <c r="A8" s="53" t="s">
        <v>6</v>
      </c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0"/>
    </row>
    <row r="9" spans="1:16" x14ac:dyDescent="0.25">
      <c r="A9" s="1" t="s">
        <v>7</v>
      </c>
      <c r="B9" s="3"/>
      <c r="C9" s="39">
        <v>390000</v>
      </c>
      <c r="D9" s="39">
        <v>380000</v>
      </c>
      <c r="E9" s="31"/>
      <c r="F9" s="31"/>
      <c r="G9" s="31"/>
      <c r="H9" s="31"/>
      <c r="I9" s="31"/>
      <c r="J9" s="31"/>
      <c r="K9" s="31"/>
      <c r="L9" s="31"/>
      <c r="M9" s="31"/>
      <c r="N9" s="32"/>
    </row>
    <row r="10" spans="1:16" x14ac:dyDescent="0.25">
      <c r="A10" s="2" t="s">
        <v>28</v>
      </c>
      <c r="B10" s="3" t="s">
        <v>29</v>
      </c>
      <c r="C10" s="39">
        <v>42000</v>
      </c>
      <c r="D10" s="39">
        <v>40000</v>
      </c>
      <c r="E10" s="31">
        <v>0</v>
      </c>
      <c r="F10" s="31">
        <v>0</v>
      </c>
      <c r="G10" s="31"/>
      <c r="H10" s="31"/>
      <c r="I10" s="31"/>
      <c r="J10" s="31"/>
      <c r="K10" s="31"/>
      <c r="L10" s="31"/>
      <c r="M10" s="31"/>
      <c r="N10" s="32">
        <f t="shared" ref="N10:N16" si="0">IF(COUNTA(C10:D10)=0,"",D10-C10)</f>
        <v>-2000</v>
      </c>
      <c r="O10" s="2"/>
    </row>
    <row r="11" spans="1:16" x14ac:dyDescent="0.25">
      <c r="A11" s="2" t="s">
        <v>30</v>
      </c>
      <c r="B11" s="3" t="s">
        <v>31</v>
      </c>
      <c r="C11" s="39">
        <v>8500</v>
      </c>
      <c r="D11" s="39">
        <v>8000</v>
      </c>
      <c r="E11" s="31">
        <v>0</v>
      </c>
      <c r="F11" s="31">
        <v>0</v>
      </c>
      <c r="G11" s="31"/>
      <c r="H11" s="31"/>
      <c r="I11" s="31"/>
      <c r="J11" s="31"/>
      <c r="K11" s="31"/>
      <c r="L11" s="31"/>
      <c r="M11" s="31"/>
      <c r="N11" s="32">
        <f t="shared" si="0"/>
        <v>-500</v>
      </c>
      <c r="O11" s="2"/>
    </row>
    <row r="12" spans="1:16" x14ac:dyDescent="0.25">
      <c r="A12" s="2" t="s">
        <v>32</v>
      </c>
      <c r="B12" s="3" t="s">
        <v>33</v>
      </c>
      <c r="C12" s="39">
        <v>31000</v>
      </c>
      <c r="D12" s="39">
        <v>29000</v>
      </c>
      <c r="E12" s="31"/>
      <c r="F12" s="31"/>
      <c r="G12" s="31"/>
      <c r="H12" s="31"/>
      <c r="I12" s="31"/>
      <c r="J12" s="31"/>
      <c r="K12" s="31"/>
      <c r="L12" s="31"/>
      <c r="M12" s="31"/>
      <c r="N12" s="32">
        <f t="shared" si="0"/>
        <v>-2000</v>
      </c>
      <c r="O12" s="2"/>
    </row>
    <row r="13" spans="1:16" x14ac:dyDescent="0.25">
      <c r="A13" s="2" t="s">
        <v>34</v>
      </c>
      <c r="B13" s="3" t="s">
        <v>35</v>
      </c>
      <c r="C13" s="39">
        <v>6500</v>
      </c>
      <c r="D13" s="39">
        <v>6000</v>
      </c>
      <c r="E13" s="31"/>
      <c r="F13" s="31"/>
      <c r="G13" s="31"/>
      <c r="H13" s="31"/>
      <c r="I13" s="31"/>
      <c r="J13" s="31"/>
      <c r="K13" s="31"/>
      <c r="L13" s="31"/>
      <c r="M13" s="31"/>
      <c r="N13" s="32">
        <f t="shared" si="0"/>
        <v>-500</v>
      </c>
      <c r="O13" s="2"/>
    </row>
    <row r="14" spans="1:16" x14ac:dyDescent="0.25">
      <c r="A14" s="2" t="s">
        <v>36</v>
      </c>
      <c r="B14" s="3" t="s">
        <v>37</v>
      </c>
      <c r="C14" s="39">
        <v>12000</v>
      </c>
      <c r="D14" s="39">
        <v>10000</v>
      </c>
      <c r="E14" s="31"/>
      <c r="F14" s="31"/>
      <c r="G14" s="31"/>
      <c r="H14" s="31"/>
      <c r="I14" s="31"/>
      <c r="J14" s="31"/>
      <c r="K14" s="31"/>
      <c r="L14" s="31"/>
      <c r="M14" s="31"/>
      <c r="N14" s="32">
        <f t="shared" si="0"/>
        <v>-2000</v>
      </c>
      <c r="O14" s="2"/>
    </row>
    <row r="15" spans="1:16" x14ac:dyDescent="0.25">
      <c r="A15" s="2" t="s">
        <v>38</v>
      </c>
      <c r="B15" s="3" t="s">
        <v>39</v>
      </c>
      <c r="C15" s="39">
        <v>5000</v>
      </c>
      <c r="D15" s="39">
        <v>5000</v>
      </c>
      <c r="E15" s="31"/>
      <c r="F15" s="31"/>
      <c r="G15" s="31"/>
      <c r="H15" s="31"/>
      <c r="I15" s="31"/>
      <c r="J15" s="31"/>
      <c r="K15" s="31"/>
      <c r="L15" s="31"/>
      <c r="M15" s="31"/>
      <c r="N15" s="32">
        <f t="shared" si="0"/>
        <v>0</v>
      </c>
      <c r="O15" s="2"/>
    </row>
    <row r="16" spans="1:16" x14ac:dyDescent="0.25">
      <c r="A16" s="4" t="s">
        <v>8</v>
      </c>
      <c r="B16" s="5"/>
      <c r="C16" s="40">
        <f t="shared" ref="C16:E16" si="1">SUM(C10:C15)</f>
        <v>105000</v>
      </c>
      <c r="D16" s="40">
        <f t="shared" si="1"/>
        <v>98000</v>
      </c>
      <c r="E16" s="33">
        <f t="shared" si="1"/>
        <v>0</v>
      </c>
      <c r="F16" s="33">
        <f>IF(COUNTA(F10:F15)=0,"",SUM(F10:F15))</f>
        <v>0</v>
      </c>
      <c r="G16" s="33" t="str">
        <f t="shared" ref="G16:M16" si="2">IF(COUNTA(G10:G15)=0,"",SUM(G10:G15))</f>
        <v/>
      </c>
      <c r="H16" s="33" t="str">
        <f t="shared" si="2"/>
        <v/>
      </c>
      <c r="I16" s="33" t="str">
        <f t="shared" si="2"/>
        <v/>
      </c>
      <c r="J16" s="33" t="str">
        <f t="shared" si="2"/>
        <v/>
      </c>
      <c r="K16" s="33" t="str">
        <f t="shared" si="2"/>
        <v/>
      </c>
      <c r="L16" s="33" t="str">
        <f t="shared" si="2"/>
        <v/>
      </c>
      <c r="M16" s="33" t="str">
        <f t="shared" si="2"/>
        <v/>
      </c>
      <c r="N16" s="32">
        <f t="shared" si="0"/>
        <v>-7000</v>
      </c>
      <c r="O16" s="2"/>
    </row>
    <row r="17" spans="1:16" x14ac:dyDescent="0.25"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6" x14ac:dyDescent="0.25">
      <c r="A18" s="54" t="s">
        <v>9</v>
      </c>
      <c r="B18" s="55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5"/>
      <c r="P18" s="17"/>
    </row>
    <row r="19" spans="1:16" x14ac:dyDescent="0.25">
      <c r="A19" s="2" t="s">
        <v>40</v>
      </c>
      <c r="B19" s="3" t="s">
        <v>41</v>
      </c>
      <c r="C19" s="41">
        <v>85000</v>
      </c>
      <c r="D19" s="41">
        <v>88000</v>
      </c>
      <c r="E19" s="41">
        <v>0</v>
      </c>
      <c r="F19" s="41">
        <v>0</v>
      </c>
      <c r="G19" s="41"/>
      <c r="H19" s="41"/>
      <c r="I19" s="41"/>
      <c r="J19" s="41"/>
      <c r="K19" s="41"/>
      <c r="L19" s="41"/>
      <c r="M19" s="41"/>
      <c r="N19" s="42">
        <f>IF(COUNTA(C19:D19)=0,"",D19-C19)</f>
        <v>3000</v>
      </c>
      <c r="O19" s="2"/>
    </row>
    <row r="20" spans="1:16" x14ac:dyDescent="0.25">
      <c r="A20" s="2" t="s">
        <v>42</v>
      </c>
      <c r="B20" s="3" t="s">
        <v>43</v>
      </c>
      <c r="C20" s="41">
        <v>18000</v>
      </c>
      <c r="D20" s="41">
        <v>17500</v>
      </c>
      <c r="E20" s="41"/>
      <c r="F20" s="41"/>
      <c r="G20" s="41"/>
      <c r="H20" s="41"/>
      <c r="I20" s="41"/>
      <c r="J20" s="41"/>
      <c r="K20" s="41"/>
      <c r="L20" s="41"/>
      <c r="M20" s="41"/>
      <c r="N20" s="42">
        <f t="shared" ref="N20:N57" si="3">IF(COUNTA(C20:D20)=0,"",D20-C20)</f>
        <v>-500</v>
      </c>
      <c r="O20" s="2"/>
    </row>
    <row r="21" spans="1:16" x14ac:dyDescent="0.25">
      <c r="A21" s="2" t="s">
        <v>44</v>
      </c>
      <c r="B21" s="3" t="s">
        <v>45</v>
      </c>
      <c r="C21" s="41">
        <v>6500</v>
      </c>
      <c r="D21" s="41">
        <v>6200</v>
      </c>
      <c r="E21" s="41"/>
      <c r="F21" s="41"/>
      <c r="G21" s="41"/>
      <c r="H21" s="41"/>
      <c r="I21" s="41"/>
      <c r="J21" s="41"/>
      <c r="K21" s="41"/>
      <c r="L21" s="41"/>
      <c r="M21" s="41"/>
      <c r="N21" s="42">
        <f t="shared" si="3"/>
        <v>-300</v>
      </c>
      <c r="O21" s="2"/>
    </row>
    <row r="22" spans="1:16" x14ac:dyDescent="0.25">
      <c r="A22" s="2" t="s">
        <v>46</v>
      </c>
      <c r="B22" s="3" t="s">
        <v>47</v>
      </c>
      <c r="C22" s="41">
        <v>2500</v>
      </c>
      <c r="D22" s="41">
        <v>1800</v>
      </c>
      <c r="E22" s="41"/>
      <c r="F22" s="41"/>
      <c r="G22" s="41"/>
      <c r="H22" s="41"/>
      <c r="I22" s="41"/>
      <c r="J22" s="41"/>
      <c r="K22" s="41"/>
      <c r="L22" s="41"/>
      <c r="M22" s="41"/>
      <c r="N22" s="42">
        <f t="shared" si="3"/>
        <v>-700</v>
      </c>
      <c r="O22" s="2"/>
    </row>
    <row r="23" spans="1:16" x14ac:dyDescent="0.25">
      <c r="A23" s="19" t="s">
        <v>48</v>
      </c>
      <c r="B23" s="20" t="s">
        <v>49</v>
      </c>
      <c r="C23" s="43">
        <v>90000</v>
      </c>
      <c r="D23" s="43">
        <v>72000</v>
      </c>
      <c r="E23" s="43"/>
      <c r="F23" s="43"/>
      <c r="G23" s="43"/>
      <c r="H23" s="43"/>
      <c r="I23" s="43"/>
      <c r="J23" s="43"/>
      <c r="K23" s="43"/>
      <c r="L23" s="43"/>
      <c r="M23" s="43"/>
      <c r="N23" s="43">
        <f t="shared" si="3"/>
        <v>-18000</v>
      </c>
      <c r="O23" s="19" t="s">
        <v>50</v>
      </c>
      <c r="P23" s="21" t="s">
        <v>51</v>
      </c>
    </row>
    <row r="24" spans="1:16" x14ac:dyDescent="0.25">
      <c r="A24" s="2" t="s">
        <v>52</v>
      </c>
      <c r="B24" s="3" t="s">
        <v>53</v>
      </c>
      <c r="C24" s="41">
        <v>12000</v>
      </c>
      <c r="D24" s="41">
        <v>12000</v>
      </c>
      <c r="E24" s="41"/>
      <c r="F24" s="41"/>
      <c r="G24" s="41"/>
      <c r="H24" s="41"/>
      <c r="I24" s="41"/>
      <c r="J24" s="41"/>
      <c r="K24" s="41"/>
      <c r="L24" s="41"/>
      <c r="M24" s="41"/>
      <c r="N24" s="42">
        <f t="shared" si="3"/>
        <v>0</v>
      </c>
      <c r="O24" s="2"/>
    </row>
    <row r="25" spans="1:16" x14ac:dyDescent="0.25">
      <c r="A25" s="2" t="s">
        <v>54</v>
      </c>
      <c r="B25" s="3" t="s">
        <v>55</v>
      </c>
      <c r="C25" s="41">
        <v>18000</v>
      </c>
      <c r="D25" s="41">
        <v>18000</v>
      </c>
      <c r="E25" s="41"/>
      <c r="F25" s="41"/>
      <c r="G25" s="41"/>
      <c r="H25" s="41"/>
      <c r="I25" s="41"/>
      <c r="J25" s="41"/>
      <c r="K25" s="41"/>
      <c r="L25" s="41"/>
      <c r="M25" s="41"/>
      <c r="N25" s="42">
        <f t="shared" si="3"/>
        <v>0</v>
      </c>
      <c r="O25" s="2"/>
    </row>
    <row r="26" spans="1:16" x14ac:dyDescent="0.25">
      <c r="A26" s="2" t="s">
        <v>56</v>
      </c>
      <c r="B26" s="3" t="s">
        <v>57</v>
      </c>
      <c r="C26" s="41">
        <v>4000</v>
      </c>
      <c r="D26" s="41">
        <v>4000</v>
      </c>
      <c r="E26" s="41"/>
      <c r="F26" s="44"/>
      <c r="G26" s="44"/>
      <c r="H26" s="44"/>
      <c r="I26" s="44"/>
      <c r="J26" s="44"/>
      <c r="K26" s="44"/>
      <c r="L26" s="41"/>
      <c r="M26" s="41"/>
      <c r="N26" s="42">
        <f t="shared" si="3"/>
        <v>0</v>
      </c>
      <c r="O26" s="2"/>
    </row>
    <row r="27" spans="1:16" x14ac:dyDescent="0.25">
      <c r="A27" s="2" t="s">
        <v>58</v>
      </c>
      <c r="B27" s="3" t="s">
        <v>59</v>
      </c>
      <c r="C27" s="41">
        <v>42000</v>
      </c>
      <c r="D27" s="41">
        <v>42500</v>
      </c>
      <c r="E27" s="41"/>
      <c r="F27" s="41"/>
      <c r="G27" s="41"/>
      <c r="H27" s="41"/>
      <c r="I27" s="41"/>
      <c r="J27" s="41"/>
      <c r="K27" s="41"/>
      <c r="L27" s="41"/>
      <c r="M27" s="41"/>
      <c r="N27" s="42">
        <f t="shared" si="3"/>
        <v>500</v>
      </c>
      <c r="O27" s="2"/>
    </row>
    <row r="28" spans="1:16" x14ac:dyDescent="0.25">
      <c r="A28" s="2" t="s">
        <v>60</v>
      </c>
      <c r="B28" s="3" t="s">
        <v>61</v>
      </c>
      <c r="C28" s="41">
        <v>15000</v>
      </c>
      <c r="D28" s="41">
        <v>15500</v>
      </c>
      <c r="E28" s="41"/>
      <c r="F28" s="41"/>
      <c r="G28" s="41"/>
      <c r="H28" s="41"/>
      <c r="I28" s="41"/>
      <c r="J28" s="41"/>
      <c r="K28" s="41"/>
      <c r="L28" s="41"/>
      <c r="M28" s="41"/>
      <c r="N28" s="42">
        <f t="shared" si="3"/>
        <v>500</v>
      </c>
      <c r="O28" s="2"/>
    </row>
    <row r="29" spans="1:16" x14ac:dyDescent="0.25">
      <c r="A29" s="2" t="s">
        <v>62</v>
      </c>
      <c r="B29" s="3" t="s">
        <v>63</v>
      </c>
      <c r="C29" s="41">
        <v>3500</v>
      </c>
      <c r="D29" s="41">
        <v>3200</v>
      </c>
      <c r="E29" s="41"/>
      <c r="F29" s="44"/>
      <c r="G29" s="44"/>
      <c r="H29" s="44"/>
      <c r="I29" s="44"/>
      <c r="J29" s="44"/>
      <c r="K29" s="44"/>
      <c r="L29" s="41"/>
      <c r="M29" s="41"/>
      <c r="N29" s="42">
        <f t="shared" si="3"/>
        <v>-300</v>
      </c>
      <c r="O29" s="2"/>
    </row>
    <row r="30" spans="1:16" x14ac:dyDescent="0.25">
      <c r="A30" s="2" t="s">
        <v>64</v>
      </c>
      <c r="B30" s="3" t="s">
        <v>65</v>
      </c>
      <c r="C30" s="41">
        <v>11000</v>
      </c>
      <c r="D30" s="41">
        <v>11200</v>
      </c>
      <c r="E30" s="41"/>
      <c r="F30" s="41"/>
      <c r="G30" s="41"/>
      <c r="H30" s="41"/>
      <c r="I30" s="41"/>
      <c r="J30" s="41"/>
      <c r="K30" s="41"/>
      <c r="L30" s="41"/>
      <c r="M30" s="41"/>
      <c r="N30" s="42">
        <f t="shared" si="3"/>
        <v>200</v>
      </c>
      <c r="O30" s="2"/>
    </row>
    <row r="31" spans="1:16" x14ac:dyDescent="0.25">
      <c r="A31" s="2" t="s">
        <v>66</v>
      </c>
      <c r="B31" s="3" t="s">
        <v>67</v>
      </c>
      <c r="C31" s="41">
        <v>9000</v>
      </c>
      <c r="D31" s="41">
        <v>9200</v>
      </c>
      <c r="E31" s="41"/>
      <c r="F31" s="41"/>
      <c r="G31" s="41"/>
      <c r="H31" s="41"/>
      <c r="I31" s="41"/>
      <c r="J31" s="41"/>
      <c r="K31" s="41"/>
      <c r="L31" s="41"/>
      <c r="M31" s="41"/>
      <c r="N31" s="42">
        <f t="shared" si="3"/>
        <v>200</v>
      </c>
      <c r="O31" s="2"/>
    </row>
    <row r="32" spans="1:16" x14ac:dyDescent="0.25">
      <c r="A32" s="2" t="s">
        <v>68</v>
      </c>
      <c r="B32" s="3" t="s">
        <v>69</v>
      </c>
      <c r="C32" s="41">
        <v>2500</v>
      </c>
      <c r="D32" s="41">
        <v>2200</v>
      </c>
      <c r="E32" s="41"/>
      <c r="F32" s="41"/>
      <c r="G32" s="41"/>
      <c r="H32" s="41"/>
      <c r="I32" s="41"/>
      <c r="J32" s="41"/>
      <c r="K32" s="41"/>
      <c r="L32" s="41"/>
      <c r="M32" s="41"/>
      <c r="N32" s="42">
        <f t="shared" si="3"/>
        <v>-300</v>
      </c>
      <c r="O32" s="2"/>
    </row>
    <row r="33" spans="1:16" x14ac:dyDescent="0.25">
      <c r="A33" s="2" t="s">
        <v>70</v>
      </c>
      <c r="B33" s="3" t="s">
        <v>71</v>
      </c>
      <c r="C33" s="41">
        <v>4500</v>
      </c>
      <c r="D33" s="41">
        <v>4300</v>
      </c>
      <c r="E33" s="41"/>
      <c r="F33" s="41"/>
      <c r="G33" s="41"/>
      <c r="H33" s="41"/>
      <c r="I33" s="41"/>
      <c r="J33" s="41"/>
      <c r="K33" s="41"/>
      <c r="L33" s="41"/>
      <c r="M33" s="41"/>
      <c r="N33" s="42">
        <f t="shared" si="3"/>
        <v>-200</v>
      </c>
      <c r="O33" s="2"/>
    </row>
    <row r="34" spans="1:16" x14ac:dyDescent="0.25">
      <c r="A34" s="2" t="s">
        <v>72</v>
      </c>
      <c r="B34" s="3" t="s">
        <v>73</v>
      </c>
      <c r="C34" s="41">
        <v>6000</v>
      </c>
      <c r="D34" s="41">
        <v>6800</v>
      </c>
      <c r="E34" s="41"/>
      <c r="F34" s="41"/>
      <c r="G34" s="41"/>
      <c r="H34" s="41"/>
      <c r="I34" s="41"/>
      <c r="J34" s="41"/>
      <c r="K34" s="41"/>
      <c r="L34" s="41"/>
      <c r="M34" s="41"/>
      <c r="N34" s="42">
        <f t="shared" si="3"/>
        <v>800</v>
      </c>
      <c r="O34" s="2"/>
    </row>
    <row r="35" spans="1:16" x14ac:dyDescent="0.25">
      <c r="A35" s="2" t="s">
        <v>74</v>
      </c>
      <c r="B35" s="3" t="s">
        <v>75</v>
      </c>
      <c r="C35" s="41">
        <v>7500</v>
      </c>
      <c r="D35" s="41">
        <v>7200</v>
      </c>
      <c r="E35" s="41"/>
      <c r="F35" s="41"/>
      <c r="G35" s="41"/>
      <c r="H35" s="41"/>
      <c r="I35" s="41"/>
      <c r="J35" s="41"/>
      <c r="K35" s="41"/>
      <c r="L35" s="41"/>
      <c r="M35" s="41"/>
      <c r="N35" s="42">
        <f t="shared" si="3"/>
        <v>-300</v>
      </c>
      <c r="O35" s="2"/>
    </row>
    <row r="36" spans="1:16" x14ac:dyDescent="0.25">
      <c r="A36" s="19" t="s">
        <v>76</v>
      </c>
      <c r="B36" s="20" t="s">
        <v>77</v>
      </c>
      <c r="C36" s="43">
        <v>18000</v>
      </c>
      <c r="D36" s="43">
        <v>22000</v>
      </c>
      <c r="E36" s="43"/>
      <c r="F36" s="43"/>
      <c r="G36" s="43"/>
      <c r="H36" s="43"/>
      <c r="I36" s="43"/>
      <c r="J36" s="43"/>
      <c r="K36" s="43"/>
      <c r="L36" s="43"/>
      <c r="M36" s="43"/>
      <c r="N36" s="43">
        <f t="shared" si="3"/>
        <v>4000</v>
      </c>
      <c r="O36" s="19" t="s">
        <v>78</v>
      </c>
      <c r="P36" s="21" t="s">
        <v>51</v>
      </c>
    </row>
    <row r="37" spans="1:16" x14ac:dyDescent="0.25">
      <c r="A37" s="2" t="s">
        <v>79</v>
      </c>
      <c r="B37" s="3" t="s">
        <v>80</v>
      </c>
      <c r="C37" s="41">
        <v>1200</v>
      </c>
      <c r="D37" s="41">
        <v>1250</v>
      </c>
      <c r="E37" s="41"/>
      <c r="F37" s="41"/>
      <c r="G37" s="41"/>
      <c r="H37" s="41"/>
      <c r="I37" s="41"/>
      <c r="J37" s="41"/>
      <c r="K37" s="41"/>
      <c r="L37" s="41"/>
      <c r="M37" s="41"/>
      <c r="N37" s="42">
        <f t="shared" si="3"/>
        <v>50</v>
      </c>
      <c r="O37" s="2"/>
    </row>
    <row r="38" spans="1:16" x14ac:dyDescent="0.25">
      <c r="A38" s="2" t="s">
        <v>81</v>
      </c>
      <c r="B38" s="3" t="s">
        <v>82</v>
      </c>
      <c r="C38" s="41">
        <v>3500</v>
      </c>
      <c r="D38" s="41">
        <v>2800</v>
      </c>
      <c r="E38" s="41"/>
      <c r="F38" s="41"/>
      <c r="G38" s="41"/>
      <c r="H38" s="41"/>
      <c r="I38" s="41"/>
      <c r="J38" s="41"/>
      <c r="K38" s="41"/>
      <c r="L38" s="41"/>
      <c r="M38" s="41"/>
      <c r="N38" s="42">
        <f t="shared" si="3"/>
        <v>-700</v>
      </c>
      <c r="O38" s="2"/>
    </row>
    <row r="39" spans="1:16" x14ac:dyDescent="0.25">
      <c r="A39" s="2" t="s">
        <v>83</v>
      </c>
      <c r="B39" s="3" t="s">
        <v>84</v>
      </c>
      <c r="C39" s="41">
        <v>900</v>
      </c>
      <c r="D39" s="41">
        <v>900</v>
      </c>
      <c r="E39" s="41"/>
      <c r="F39" s="41"/>
      <c r="G39" s="41"/>
      <c r="H39" s="41"/>
      <c r="I39" s="41"/>
      <c r="J39" s="41"/>
      <c r="K39" s="41"/>
      <c r="L39" s="41"/>
      <c r="M39" s="41"/>
      <c r="N39" s="42">
        <f t="shared" si="3"/>
        <v>0</v>
      </c>
      <c r="O39" s="2"/>
    </row>
    <row r="40" spans="1:16" x14ac:dyDescent="0.25">
      <c r="A40" s="2" t="s">
        <v>85</v>
      </c>
      <c r="B40" s="3" t="s">
        <v>86</v>
      </c>
      <c r="C40" s="41">
        <v>2500</v>
      </c>
      <c r="D40" s="41">
        <v>2500</v>
      </c>
      <c r="E40" s="41"/>
      <c r="F40" s="41"/>
      <c r="G40" s="41"/>
      <c r="H40" s="41"/>
      <c r="I40" s="41"/>
      <c r="J40" s="41"/>
      <c r="K40" s="41"/>
      <c r="L40" s="41"/>
      <c r="M40" s="41"/>
      <c r="N40" s="42">
        <f t="shared" si="3"/>
        <v>0</v>
      </c>
      <c r="O40" s="2"/>
    </row>
    <row r="41" spans="1:16" x14ac:dyDescent="0.25">
      <c r="A41" s="2" t="s">
        <v>87</v>
      </c>
      <c r="B41" s="3" t="s">
        <v>88</v>
      </c>
      <c r="C41" s="41">
        <v>4200</v>
      </c>
      <c r="D41" s="41">
        <v>4300</v>
      </c>
      <c r="E41" s="41"/>
      <c r="F41" s="41"/>
      <c r="G41" s="41"/>
      <c r="H41" s="41"/>
      <c r="I41" s="41"/>
      <c r="J41" s="41"/>
      <c r="K41" s="41"/>
      <c r="L41" s="41"/>
      <c r="M41" s="41"/>
      <c r="N41" s="42">
        <f t="shared" si="3"/>
        <v>100</v>
      </c>
      <c r="O41" s="2"/>
    </row>
    <row r="42" spans="1:16" x14ac:dyDescent="0.25">
      <c r="A42" s="2" t="s">
        <v>89</v>
      </c>
      <c r="B42" s="3" t="s">
        <v>90</v>
      </c>
      <c r="C42" s="41">
        <v>600</v>
      </c>
      <c r="D42" s="41">
        <v>550</v>
      </c>
      <c r="E42" s="41"/>
      <c r="F42" s="41"/>
      <c r="G42" s="41"/>
      <c r="H42" s="41"/>
      <c r="I42" s="41"/>
      <c r="J42" s="41"/>
      <c r="K42" s="41"/>
      <c r="L42" s="41"/>
      <c r="M42" s="41"/>
      <c r="N42" s="42">
        <f t="shared" si="3"/>
        <v>-50</v>
      </c>
      <c r="O42" s="2"/>
    </row>
    <row r="43" spans="1:16" x14ac:dyDescent="0.25">
      <c r="A43" s="19" t="s">
        <v>91</v>
      </c>
      <c r="B43" s="20" t="s">
        <v>92</v>
      </c>
      <c r="C43" s="43">
        <v>14000</v>
      </c>
      <c r="D43" s="43">
        <v>14500</v>
      </c>
      <c r="E43" s="43"/>
      <c r="F43" s="43"/>
      <c r="G43" s="43"/>
      <c r="H43" s="43"/>
      <c r="I43" s="43"/>
      <c r="J43" s="43"/>
      <c r="K43" s="43"/>
      <c r="L43" s="43"/>
      <c r="M43" s="43"/>
      <c r="N43" s="43">
        <f t="shared" si="3"/>
        <v>500</v>
      </c>
      <c r="O43" s="19" t="s">
        <v>78</v>
      </c>
      <c r="P43" s="21" t="s">
        <v>51</v>
      </c>
    </row>
    <row r="44" spans="1:16" x14ac:dyDescent="0.25">
      <c r="A44" s="2" t="s">
        <v>93</v>
      </c>
      <c r="B44" s="3" t="s">
        <v>94</v>
      </c>
      <c r="C44" s="41">
        <v>1200</v>
      </c>
      <c r="D44" s="41">
        <v>900</v>
      </c>
      <c r="E44" s="41"/>
      <c r="F44" s="41"/>
      <c r="G44" s="41"/>
      <c r="H44" s="41"/>
      <c r="I44" s="41"/>
      <c r="J44" s="41"/>
      <c r="K44" s="41"/>
      <c r="L44" s="41"/>
      <c r="M44" s="41"/>
      <c r="N44" s="42">
        <f t="shared" si="3"/>
        <v>-300</v>
      </c>
      <c r="O44" s="2"/>
    </row>
    <row r="45" spans="1:16" x14ac:dyDescent="0.25">
      <c r="A45" s="2" t="s">
        <v>95</v>
      </c>
      <c r="B45" s="3" t="s">
        <v>96</v>
      </c>
      <c r="C45" s="41">
        <v>22000</v>
      </c>
      <c r="D45" s="41">
        <v>22000</v>
      </c>
      <c r="E45" s="41"/>
      <c r="F45" s="41"/>
      <c r="G45" s="41"/>
      <c r="H45" s="41"/>
      <c r="I45" s="41"/>
      <c r="J45" s="41"/>
      <c r="K45" s="41"/>
      <c r="L45" s="41"/>
      <c r="M45" s="41"/>
      <c r="N45" s="42">
        <f t="shared" si="3"/>
        <v>0</v>
      </c>
      <c r="O45" s="2"/>
    </row>
    <row r="46" spans="1:16" x14ac:dyDescent="0.25">
      <c r="A46" s="2" t="s">
        <v>97</v>
      </c>
      <c r="B46" s="3" t="s">
        <v>98</v>
      </c>
      <c r="C46" s="41">
        <v>0</v>
      </c>
      <c r="D46" s="41">
        <v>0</v>
      </c>
      <c r="E46" s="41"/>
      <c r="F46" s="41"/>
      <c r="G46" s="41"/>
      <c r="H46" s="41"/>
      <c r="I46" s="41"/>
      <c r="J46" s="41"/>
      <c r="K46" s="41"/>
      <c r="L46" s="41"/>
      <c r="M46" s="41"/>
      <c r="N46" s="42">
        <f t="shared" si="3"/>
        <v>0</v>
      </c>
      <c r="O46" s="2"/>
    </row>
    <row r="47" spans="1:16" x14ac:dyDescent="0.25">
      <c r="A47" s="2" t="s">
        <v>99</v>
      </c>
      <c r="B47" s="3" t="s">
        <v>100</v>
      </c>
      <c r="C47" s="41">
        <v>7500</v>
      </c>
      <c r="D47" s="41">
        <v>6800</v>
      </c>
      <c r="E47" s="41"/>
      <c r="F47" s="41"/>
      <c r="G47" s="41"/>
      <c r="H47" s="41"/>
      <c r="I47" s="41"/>
      <c r="J47" s="41"/>
      <c r="K47" s="41"/>
      <c r="L47" s="41"/>
      <c r="M47" s="41"/>
      <c r="N47" s="42">
        <f t="shared" si="3"/>
        <v>-700</v>
      </c>
      <c r="O47" s="2"/>
    </row>
    <row r="48" spans="1:16" x14ac:dyDescent="0.25">
      <c r="A48" s="2" t="s">
        <v>101</v>
      </c>
      <c r="B48" s="3" t="s">
        <v>102</v>
      </c>
      <c r="C48" s="41">
        <v>8000</v>
      </c>
      <c r="D48" s="41">
        <v>8000</v>
      </c>
      <c r="E48" s="41"/>
      <c r="F48" s="41"/>
      <c r="G48" s="41"/>
      <c r="H48" s="41"/>
      <c r="I48" s="41"/>
      <c r="J48" s="41"/>
      <c r="K48" s="41"/>
      <c r="L48" s="41"/>
      <c r="M48" s="41"/>
      <c r="N48" s="42">
        <f t="shared" si="3"/>
        <v>0</v>
      </c>
      <c r="O48" s="2"/>
    </row>
    <row r="49" spans="1:16" x14ac:dyDescent="0.25">
      <c r="A49" s="2" t="s">
        <v>103</v>
      </c>
      <c r="B49" s="3" t="s">
        <v>104</v>
      </c>
      <c r="C49" s="41">
        <v>3500</v>
      </c>
      <c r="D49" s="41">
        <v>3500</v>
      </c>
      <c r="E49" s="41"/>
      <c r="F49" s="41"/>
      <c r="G49" s="41"/>
      <c r="H49" s="41"/>
      <c r="I49" s="41"/>
      <c r="J49" s="41"/>
      <c r="K49" s="41"/>
      <c r="L49" s="41"/>
      <c r="M49" s="41"/>
      <c r="N49" s="42">
        <f t="shared" si="3"/>
        <v>0</v>
      </c>
      <c r="O49" s="2"/>
    </row>
    <row r="50" spans="1:16" x14ac:dyDescent="0.25">
      <c r="A50" s="2" t="s">
        <v>105</v>
      </c>
      <c r="B50" s="3" t="s">
        <v>106</v>
      </c>
      <c r="C50" s="41">
        <v>4500</v>
      </c>
      <c r="D50" s="41">
        <v>4500</v>
      </c>
      <c r="E50" s="41"/>
      <c r="F50" s="41"/>
      <c r="G50" s="41"/>
      <c r="H50" s="41"/>
      <c r="I50" s="41"/>
      <c r="J50" s="41"/>
      <c r="K50" s="41"/>
      <c r="L50" s="41"/>
      <c r="M50" s="41"/>
      <c r="N50" s="42">
        <f t="shared" si="3"/>
        <v>0</v>
      </c>
      <c r="O50" s="2"/>
    </row>
    <row r="51" spans="1:16" x14ac:dyDescent="0.25">
      <c r="A51" s="2" t="s">
        <v>107</v>
      </c>
      <c r="B51" s="3" t="s">
        <v>108</v>
      </c>
      <c r="C51" s="41">
        <v>7200</v>
      </c>
      <c r="D51" s="41">
        <v>6900</v>
      </c>
      <c r="E51" s="41"/>
      <c r="F51" s="41"/>
      <c r="G51" s="41"/>
      <c r="H51" s="41"/>
      <c r="I51" s="41"/>
      <c r="J51" s="41"/>
      <c r="K51" s="41"/>
      <c r="L51" s="41"/>
      <c r="M51" s="41"/>
      <c r="N51" s="42">
        <f t="shared" si="3"/>
        <v>-300</v>
      </c>
      <c r="O51" s="2"/>
    </row>
    <row r="52" spans="1:16" x14ac:dyDescent="0.25">
      <c r="A52" s="2" t="s">
        <v>109</v>
      </c>
      <c r="B52" s="3" t="s">
        <v>110</v>
      </c>
      <c r="C52" s="41">
        <v>3000</v>
      </c>
      <c r="D52" s="41">
        <v>3000</v>
      </c>
      <c r="E52" s="41"/>
      <c r="F52" s="41"/>
      <c r="G52" s="41"/>
      <c r="H52" s="41"/>
      <c r="I52" s="41"/>
      <c r="J52" s="41"/>
      <c r="K52" s="41"/>
      <c r="L52" s="41"/>
      <c r="M52" s="41"/>
      <c r="N52" s="42">
        <f t="shared" si="3"/>
        <v>0</v>
      </c>
      <c r="O52" s="2"/>
    </row>
    <row r="53" spans="1:16" x14ac:dyDescent="0.25">
      <c r="A53" s="2" t="s">
        <v>111</v>
      </c>
      <c r="B53" s="3" t="s">
        <v>112</v>
      </c>
      <c r="C53" s="41">
        <v>1800</v>
      </c>
      <c r="D53" s="41">
        <v>1800</v>
      </c>
      <c r="E53" s="41"/>
      <c r="F53" s="41"/>
      <c r="G53" s="41"/>
      <c r="H53" s="41"/>
      <c r="I53" s="41"/>
      <c r="J53" s="41"/>
      <c r="K53" s="41"/>
      <c r="L53" s="41"/>
      <c r="M53" s="41"/>
      <c r="N53" s="42">
        <f t="shared" si="3"/>
        <v>0</v>
      </c>
      <c r="O53" s="2"/>
    </row>
    <row r="54" spans="1:16" x14ac:dyDescent="0.25">
      <c r="A54" s="2" t="s">
        <v>113</v>
      </c>
      <c r="B54" s="3" t="s">
        <v>114</v>
      </c>
      <c r="C54" s="41">
        <v>2500</v>
      </c>
      <c r="D54" s="41">
        <v>2400</v>
      </c>
      <c r="E54" s="41"/>
      <c r="F54" s="41"/>
      <c r="G54" s="41"/>
      <c r="H54" s="41"/>
      <c r="I54" s="41"/>
      <c r="J54" s="41"/>
      <c r="K54" s="41"/>
      <c r="L54" s="41"/>
      <c r="M54" s="41"/>
      <c r="N54" s="42">
        <f t="shared" si="3"/>
        <v>-100</v>
      </c>
      <c r="O54" s="2"/>
    </row>
    <row r="55" spans="1:16" x14ac:dyDescent="0.25">
      <c r="A55" s="2" t="s">
        <v>115</v>
      </c>
      <c r="B55" s="3" t="s">
        <v>116</v>
      </c>
      <c r="C55" s="41">
        <v>6000</v>
      </c>
      <c r="D55" s="41">
        <v>6000</v>
      </c>
      <c r="E55" s="41"/>
      <c r="F55" s="41"/>
      <c r="G55" s="41"/>
      <c r="H55" s="41"/>
      <c r="I55" s="41"/>
      <c r="J55" s="41"/>
      <c r="K55" s="41"/>
      <c r="L55" s="41"/>
      <c r="M55" s="41"/>
      <c r="N55" s="42">
        <f t="shared" si="3"/>
        <v>0</v>
      </c>
      <c r="O55" s="2"/>
    </row>
    <row r="56" spans="1:16" x14ac:dyDescent="0.25">
      <c r="A56" s="2" t="s">
        <v>117</v>
      </c>
      <c r="B56" s="3" t="s">
        <v>118</v>
      </c>
      <c r="C56" s="41">
        <v>2800</v>
      </c>
      <c r="D56" s="41">
        <v>3100</v>
      </c>
      <c r="E56" s="41"/>
      <c r="F56" s="41"/>
      <c r="G56" s="41"/>
      <c r="H56" s="41"/>
      <c r="I56" s="41"/>
      <c r="J56" s="41"/>
      <c r="K56" s="41"/>
      <c r="L56" s="41"/>
      <c r="M56" s="41"/>
      <c r="N56" s="42">
        <f t="shared" si="3"/>
        <v>300</v>
      </c>
      <c r="O56" s="2"/>
    </row>
    <row r="57" spans="1:16" x14ac:dyDescent="0.25">
      <c r="A57" s="2" t="s">
        <v>119</v>
      </c>
      <c r="B57" s="3" t="s">
        <v>120</v>
      </c>
      <c r="C57" s="41">
        <v>12000</v>
      </c>
      <c r="D57" s="41">
        <v>9000</v>
      </c>
      <c r="E57" s="41"/>
      <c r="F57" s="41"/>
      <c r="G57" s="41"/>
      <c r="H57" s="41"/>
      <c r="I57" s="41"/>
      <c r="J57" s="41"/>
      <c r="K57" s="41"/>
      <c r="L57" s="41"/>
      <c r="M57" s="41"/>
      <c r="N57" s="42">
        <f t="shared" si="3"/>
        <v>-3000</v>
      </c>
      <c r="O57" s="2"/>
    </row>
    <row r="58" spans="1:16" x14ac:dyDescent="0.25">
      <c r="A58" s="18" t="s">
        <v>10</v>
      </c>
      <c r="B58" s="13"/>
      <c r="C58" s="45">
        <f t="shared" ref="C58:M58" si="4">SUM(C19:C57)</f>
        <v>463900</v>
      </c>
      <c r="D58" s="45">
        <f t="shared" si="4"/>
        <v>448300</v>
      </c>
      <c r="E58" s="45">
        <f t="shared" si="4"/>
        <v>0</v>
      </c>
      <c r="F58" s="45">
        <f t="shared" si="4"/>
        <v>0</v>
      </c>
      <c r="G58" s="45">
        <f t="shared" si="4"/>
        <v>0</v>
      </c>
      <c r="H58" s="45">
        <f t="shared" si="4"/>
        <v>0</v>
      </c>
      <c r="I58" s="45">
        <f t="shared" si="4"/>
        <v>0</v>
      </c>
      <c r="J58" s="45">
        <f t="shared" si="4"/>
        <v>0</v>
      </c>
      <c r="K58" s="45">
        <f t="shared" si="4"/>
        <v>0</v>
      </c>
      <c r="L58" s="45">
        <f t="shared" si="4"/>
        <v>0</v>
      </c>
      <c r="M58" s="45">
        <f t="shared" si="4"/>
        <v>0</v>
      </c>
      <c r="N58" s="45">
        <f>IF(COUNTA(C58:D58)=0,"",D58-C58)</f>
        <v>-15600</v>
      </c>
      <c r="O58" s="18"/>
      <c r="P58" s="12"/>
    </row>
    <row r="59" spans="1:16" x14ac:dyDescent="0.25"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</row>
    <row r="60" spans="1:16" x14ac:dyDescent="0.25">
      <c r="A60" s="54" t="s">
        <v>121</v>
      </c>
      <c r="B60" s="55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5"/>
      <c r="P60" s="17"/>
    </row>
    <row r="61" spans="1:16" x14ac:dyDescent="0.25">
      <c r="A61" s="6" t="s">
        <v>122</v>
      </c>
      <c r="B61" s="7">
        <v>111</v>
      </c>
      <c r="C61" s="34">
        <v>1000</v>
      </c>
      <c r="D61" s="34">
        <v>2000</v>
      </c>
      <c r="E61" s="34"/>
      <c r="F61" s="34"/>
      <c r="G61" s="34"/>
      <c r="H61" s="34"/>
      <c r="I61" s="34"/>
      <c r="J61" s="34"/>
      <c r="K61" s="34"/>
      <c r="L61" s="34"/>
      <c r="M61" s="34"/>
      <c r="N61" s="32">
        <f>IF(COUNTA(C61:D61)=0,"",D61-C61)</f>
        <v>1000</v>
      </c>
      <c r="O61" s="2"/>
    </row>
    <row r="62" spans="1:16" x14ac:dyDescent="0.25">
      <c r="A62" s="6" t="s">
        <v>123</v>
      </c>
      <c r="B62" s="7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2" t="str">
        <f t="shared" ref="N62:N64" si="5">IF(COUNTA(C62:D62)=0,"",D62-C62)</f>
        <v/>
      </c>
      <c r="O62" s="2"/>
    </row>
    <row r="63" spans="1:16" x14ac:dyDescent="0.25">
      <c r="A63" s="6" t="s">
        <v>124</v>
      </c>
      <c r="B63" s="7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2" t="str">
        <f t="shared" si="5"/>
        <v/>
      </c>
      <c r="O63" s="2"/>
    </row>
    <row r="64" spans="1:16" x14ac:dyDescent="0.25">
      <c r="A64" s="6" t="s">
        <v>125</v>
      </c>
      <c r="B64" s="7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2" t="str">
        <f t="shared" si="5"/>
        <v/>
      </c>
      <c r="O64" s="2"/>
    </row>
    <row r="65" spans="1:15" x14ac:dyDescent="0.25">
      <c r="A65" s="8" t="s">
        <v>126</v>
      </c>
      <c r="B65" s="7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 t="str">
        <f>IF(COUNTA(C65:D65)=0,"",D65-C65)</f>
        <v/>
      </c>
    </row>
    <row r="66" spans="1:15" x14ac:dyDescent="0.25">
      <c r="A66" s="9" t="s">
        <v>127</v>
      </c>
      <c r="B66" s="7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 t="str">
        <f>IF(COUNTA(C66:D66)=0,"",D66-C66)</f>
        <v/>
      </c>
    </row>
    <row r="67" spans="1:15" x14ac:dyDescent="0.25">
      <c r="A67" s="49" t="s">
        <v>128</v>
      </c>
      <c r="B67" s="50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 t="str">
        <f>IF(COUNTA(C67:D67)=0,"",D67-C67)</f>
        <v/>
      </c>
      <c r="O67" s="50"/>
    </row>
  </sheetData>
  <mergeCells count="8">
    <mergeCell ref="A67:O67"/>
    <mergeCell ref="A1:O1"/>
    <mergeCell ref="A8:O8"/>
    <mergeCell ref="A18:O18"/>
    <mergeCell ref="A60:O60"/>
    <mergeCell ref="A2:O2"/>
    <mergeCell ref="J3:L3"/>
    <mergeCell ref="M3:P3"/>
  </mergeCells>
  <conditionalFormatting sqref="N19:N57">
    <cfRule type="dataBar" priority="3">
      <dataBar>
        <cfvo type="min"/>
        <cfvo type="max"/>
        <color rgb="FF4BACC6"/>
      </dataBar>
    </cfRule>
  </conditionalFormatting>
  <conditionalFormatting sqref="L5">
    <cfRule type="expression" dxfId="1" priority="4">
      <formula>L5="MATCH"</formula>
    </cfRule>
    <cfRule type="expression" dxfId="0" priority="5">
      <formula>L5="REVIEW"</formula>
    </cfRule>
  </conditionalFormatting>
  <conditionalFormatting sqref="N19:N57">
    <cfRule type="dataBar" priority="6">
      <dataBar>
        <cfvo type="min"/>
        <cfvo type="max"/>
        <color rgb="FF4BACC6"/>
      </dataBar>
      <extLst>
        <ext xmlns:x14="http://schemas.microsoft.com/office/spreadsheetml/2009/9/main" uri="{B025F937-C7B1-47D3-B67F-A62EFF666E3E}">
          <x14:id>{4DA77A66-3A6F-47BD-9280-A7BA67952239}</x14:id>
        </ext>
      </extLst>
    </cfRule>
  </conditionalFormatting>
  <pageMargins left="0.7" right="0.7" top="0.75" bottom="0.75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DA77A66-3A6F-47BD-9280-A7BA67952239}">
            <x14:dataBar>
              <x14:cfvo type="min"/>
              <x14:cfvo type="max"/>
              <x14:negativeFillColor auto="1"/>
              <x14:axisColor auto="1"/>
            </x14:dataBar>
          </x14:cfRule>
          <xm:sqref>N19:N57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Comparison Pro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 Lewis</dc:creator>
  <cp:lastModifiedBy>Del Bradley</cp:lastModifiedBy>
  <dcterms:created xsi:type="dcterms:W3CDTF">2026-09-22T22:06:50Z</dcterms:created>
  <dcterms:modified xsi:type="dcterms:W3CDTF">2026-09-22T22:08:00Z</dcterms:modified>
</cp:coreProperties>
</file>